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D297353-EA4A-4331-A4CB-5565D938B8CD}" xr6:coauthVersionLast="47" xr6:coauthVersionMax="47" xr10:uidLastSave="{00000000-0000-0000-0000-000000000000}"/>
  <bookViews>
    <workbookView xWindow="-120" yWindow="-120" windowWidth="21840" windowHeight="13140" tabRatio="635" activeTab="5" xr2:uid="{00000000-000D-0000-FFFF-FFFF00000000}"/>
  </bookViews>
  <sheets>
    <sheet name="Sheet1" sheetId="1" r:id="rId1"/>
    <sheet name="Sheet2" sheetId="2" r:id="rId2"/>
    <sheet name="Sheet3" sheetId="6" r:id="rId3"/>
    <sheet name="Sheet4" sheetId="3" r:id="rId4"/>
    <sheet name="Sheet7" sheetId="7" r:id="rId5"/>
    <sheet name="Sheet5" sheetId="8" r:id="rId6"/>
    <sheet name="Sheet6" sheetId="9" r:id="rId7"/>
    <sheet name="Sheet8" sheetId="10" r:id="rId8"/>
    <sheet name="Sheet9" sheetId="11" r:id="rId9"/>
    <sheet name="Sheet10" sheetId="12" r:id="rId10"/>
    <sheet name="Sheet11" sheetId="13" r:id="rId11"/>
    <sheet name="Sheet12" sheetId="14" r:id="rId12"/>
    <sheet name="Sheet13" sheetId="15" r:id="rId13"/>
  </sheets>
  <definedNames>
    <definedName name="_2010">Table1[2010]</definedName>
    <definedName name="_2014">Table1[2014]</definedName>
    <definedName name="_2015">Table1[2015]</definedName>
    <definedName name="Attack">Sheet4!$E$2:$E$16</definedName>
    <definedName name="bikes">Sheet13!$D$4:$D$9</definedName>
    <definedName name="cars">Table14[[#Headers],[CARS]]</definedName>
    <definedName name="cvars">Sheet13!$C$4:$C$9</definedName>
    <definedName name="Defense">Sheet4!$F$2:$F$16</definedName>
    <definedName name="Eng">Table39[[#All],[English]]</definedName>
    <definedName name="English">Sheet2!$C$3:$C$17</definedName>
    <definedName name="five">Table11[[#Headers],[five]]</definedName>
    <definedName name="four">Table11[[#Headers],[four]]</definedName>
    <definedName name="HP">Sheet4!$D$2:$D$16</definedName>
    <definedName name="id">Sheet12!$C$5:$C$10</definedName>
    <definedName name="m\">Sheet2!$D$3:$D$14</definedName>
    <definedName name="Name">Sheet4!$A$1:$A$16</definedName>
    <definedName name="name1">Sheet12!$D$5:$D$10</definedName>
    <definedName name="one">Table11[[#Headers],[one]]</definedName>
    <definedName name="onee">Table11[one]</definedName>
    <definedName name="regn">Sheet12!$L$19:$L$24</definedName>
    <definedName name="right">Table10[[#All],[Right]]</definedName>
    <definedName name="seven">Table11[[#Headers],[seven]]</definedName>
    <definedName name="six">Table11[[#Headers],[six]]</definedName>
    <definedName name="sls">Sheet12!$M$19:$M$24</definedName>
    <definedName name="slstable">Table15[#All]</definedName>
    <definedName name="slstable2">Table16[#All]</definedName>
    <definedName name="ss">Sheet2!$F$3:$F$10</definedName>
    <definedName name="three">Table11[[#Headers],[three]]</definedName>
    <definedName name="two">Table11[[#Headers],[two]]</definedName>
    <definedName name="Type_1">Sheet4!$B$1:$B$16</definedName>
    <definedName name="Type_2">Sheet4!$C$1:$C$15</definedName>
    <definedName name="upper">Table10[[#Headers],[Upper]]</definedName>
  </definedNames>
  <calcPr calcId="191029"/>
  <pivotCaches>
    <pivotCache cacheId="5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4" l="1"/>
  <c r="F7" i="14"/>
  <c r="F8" i="14"/>
  <c r="F9" i="14"/>
  <c r="F10" i="14"/>
  <c r="C16" i="12"/>
  <c r="C12" i="11"/>
  <c r="D12" i="11" s="1"/>
  <c r="I12" i="11" s="1"/>
  <c r="C13" i="11"/>
  <c r="D13" i="11" s="1"/>
  <c r="I13" i="11" s="1"/>
  <c r="C14" i="11"/>
  <c r="D14" i="11" s="1"/>
  <c r="I14" i="11" s="1"/>
  <c r="C15" i="11"/>
  <c r="D15" i="11" s="1"/>
  <c r="I15" i="11" s="1"/>
  <c r="O12" i="11"/>
  <c r="O13" i="11"/>
  <c r="O14" i="11"/>
  <c r="O15" i="11"/>
  <c r="P12" i="11"/>
  <c r="P13" i="11"/>
  <c r="P14" i="11"/>
  <c r="P15" i="11"/>
  <c r="C5" i="11"/>
  <c r="D5" i="11" s="1"/>
  <c r="I5" i="11" s="1"/>
  <c r="R5" i="11"/>
  <c r="R6" i="11"/>
  <c r="R7" i="11"/>
  <c r="R8" i="11"/>
  <c r="R9" i="11"/>
  <c r="R10" i="11"/>
  <c r="R11" i="11"/>
  <c r="Q5" i="11"/>
  <c r="Q6" i="11"/>
  <c r="Q7" i="11"/>
  <c r="Q8" i="11"/>
  <c r="Q9" i="11"/>
  <c r="Q10" i="11"/>
  <c r="Q11" i="11"/>
  <c r="N5" i="11"/>
  <c r="N6" i="11"/>
  <c r="N7" i="11"/>
  <c r="N8" i="11"/>
  <c r="N9" i="11"/>
  <c r="N10" i="11"/>
  <c r="N11" i="11"/>
  <c r="M5" i="11"/>
  <c r="M6" i="11"/>
  <c r="M7" i="11"/>
  <c r="M8" i="11"/>
  <c r="M9" i="11"/>
  <c r="M10" i="11"/>
  <c r="M11" i="11"/>
  <c r="L5" i="11"/>
  <c r="L6" i="11"/>
  <c r="L7" i="11"/>
  <c r="L8" i="11"/>
  <c r="L9" i="11"/>
  <c r="L10" i="11"/>
  <c r="L11" i="11"/>
  <c r="K5" i="11"/>
  <c r="K6" i="11"/>
  <c r="K7" i="11"/>
  <c r="K8" i="11"/>
  <c r="K9" i="11"/>
  <c r="K10" i="11"/>
  <c r="K11" i="11"/>
  <c r="G5" i="11"/>
  <c r="G6" i="11"/>
  <c r="G7" i="11"/>
  <c r="G8" i="11"/>
  <c r="J8" i="11" s="1"/>
  <c r="G9" i="11"/>
  <c r="J9" i="11" s="1"/>
  <c r="G10" i="11"/>
  <c r="G11" i="11"/>
  <c r="H5" i="11"/>
  <c r="H6" i="11"/>
  <c r="H7" i="11"/>
  <c r="H8" i="11"/>
  <c r="H9" i="11"/>
  <c r="H10" i="11"/>
  <c r="H11" i="11"/>
  <c r="C6" i="11"/>
  <c r="D6" i="11" s="1"/>
  <c r="I6" i="11" s="1"/>
  <c r="C7" i="11"/>
  <c r="D7" i="11" s="1"/>
  <c r="I7" i="11" s="1"/>
  <c r="C8" i="11"/>
  <c r="D8" i="11" s="1"/>
  <c r="I8" i="11" s="1"/>
  <c r="C9" i="11"/>
  <c r="D9" i="11" s="1"/>
  <c r="I9" i="11" s="1"/>
  <c r="C10" i="11"/>
  <c r="D10" i="11" s="1"/>
  <c r="I10" i="11" s="1"/>
  <c r="C11" i="11"/>
  <c r="D11" i="11" s="1"/>
  <c r="I11" i="11" s="1"/>
  <c r="L24" i="2"/>
  <c r="K24" i="2"/>
  <c r="J24" i="2"/>
  <c r="I24" i="2"/>
  <c r="H24" i="2"/>
  <c r="G24" i="2"/>
  <c r="L23" i="2"/>
  <c r="K23" i="2"/>
  <c r="J23" i="2"/>
  <c r="I23" i="2"/>
  <c r="H23" i="2"/>
  <c r="G23" i="2"/>
  <c r="L22" i="2"/>
  <c r="K22" i="2"/>
  <c r="J22" i="2"/>
  <c r="I22" i="2"/>
  <c r="H22" i="2"/>
  <c r="G22" i="2"/>
  <c r="L21" i="2"/>
  <c r="K21" i="2"/>
  <c r="J21" i="2"/>
  <c r="I21" i="2"/>
  <c r="H21" i="2"/>
  <c r="G21" i="2"/>
  <c r="L20" i="2"/>
  <c r="K20" i="2"/>
  <c r="J20" i="2"/>
  <c r="I20" i="2"/>
  <c r="H20" i="2"/>
  <c r="G20" i="2"/>
  <c r="L19" i="2"/>
  <c r="K19" i="2"/>
  <c r="J19" i="2"/>
  <c r="I19" i="2"/>
  <c r="H19" i="2"/>
  <c r="G19" i="2"/>
  <c r="L18" i="2"/>
  <c r="K18" i="2"/>
  <c r="J18" i="2"/>
  <c r="I18" i="2"/>
  <c r="H18" i="2"/>
  <c r="G18" i="2"/>
  <c r="L17" i="2"/>
  <c r="K17" i="2"/>
  <c r="J17" i="2"/>
  <c r="I17" i="2"/>
  <c r="H17" i="2"/>
  <c r="G17" i="2"/>
  <c r="L16" i="2"/>
  <c r="K16" i="2"/>
  <c r="J16" i="2"/>
  <c r="I16" i="2"/>
  <c r="H16" i="2"/>
  <c r="G16" i="2"/>
  <c r="L15" i="2"/>
  <c r="K15" i="2"/>
  <c r="J15" i="2"/>
  <c r="I15" i="2"/>
  <c r="H15" i="2"/>
  <c r="G15" i="2"/>
  <c r="L14" i="2"/>
  <c r="K14" i="2"/>
  <c r="J14" i="2"/>
  <c r="I14" i="2"/>
  <c r="H14" i="2"/>
  <c r="G14" i="2"/>
  <c r="L13" i="2"/>
  <c r="K13" i="2"/>
  <c r="J13" i="2"/>
  <c r="I13" i="2"/>
  <c r="H13" i="2"/>
  <c r="G13" i="2"/>
  <c r="L12" i="2"/>
  <c r="K12" i="2"/>
  <c r="J12" i="2"/>
  <c r="I12" i="2"/>
  <c r="H12" i="2"/>
  <c r="G12" i="2"/>
  <c r="L11" i="2"/>
  <c r="K11" i="2"/>
  <c r="J11" i="2"/>
  <c r="I11" i="2"/>
  <c r="H11" i="2"/>
  <c r="G11" i="2"/>
  <c r="L10" i="2"/>
  <c r="K10" i="2"/>
  <c r="J10" i="2"/>
  <c r="I10" i="2"/>
  <c r="H10" i="2"/>
  <c r="G10" i="2"/>
  <c r="L9" i="2"/>
  <c r="K9" i="2"/>
  <c r="J9" i="2"/>
  <c r="I9" i="2"/>
  <c r="H9" i="2"/>
  <c r="G9" i="2"/>
  <c r="L8" i="2"/>
  <c r="K8" i="2"/>
  <c r="J8" i="2"/>
  <c r="I8" i="2"/>
  <c r="H8" i="2"/>
  <c r="G8" i="2"/>
  <c r="L7" i="2"/>
  <c r="K7" i="2"/>
  <c r="J7" i="2"/>
  <c r="I7" i="2"/>
  <c r="H7" i="2"/>
  <c r="G7" i="2"/>
  <c r="L6" i="2"/>
  <c r="K6" i="2"/>
  <c r="J6" i="2"/>
  <c r="I6" i="2"/>
  <c r="H6" i="2"/>
  <c r="G6" i="2"/>
  <c r="L5" i="2"/>
  <c r="K5" i="2"/>
  <c r="J5" i="2"/>
  <c r="I5" i="2"/>
  <c r="H5" i="2"/>
  <c r="G5" i="2"/>
  <c r="L4" i="2"/>
  <c r="K4" i="2"/>
  <c r="J4" i="2"/>
  <c r="I4" i="2"/>
  <c r="H4" i="2"/>
  <c r="G4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B33" i="1"/>
  <c r="D32" i="1"/>
  <c r="E32" i="1"/>
  <c r="F32" i="1"/>
  <c r="C32" i="1"/>
  <c r="B32" i="1"/>
  <c r="A3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F28" i="1"/>
  <c r="E28" i="1"/>
  <c r="D28" i="1"/>
  <c r="C28" i="1"/>
  <c r="B28" i="1"/>
  <c r="F27" i="1"/>
  <c r="E27" i="1"/>
  <c r="D27" i="1"/>
  <c r="C27" i="1"/>
  <c r="B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5" i="1"/>
  <c r="G6" i="1"/>
  <c r="G24" i="1"/>
  <c r="C10" i="7"/>
  <c r="C7" i="7"/>
  <c r="J6" i="11" l="1"/>
  <c r="P5" i="11"/>
  <c r="O11" i="11"/>
  <c r="P11" i="11"/>
  <c r="P10" i="11"/>
  <c r="J10" i="11"/>
  <c r="P9" i="11"/>
  <c r="P8" i="11"/>
  <c r="P7" i="11"/>
  <c r="P6" i="11"/>
  <c r="O10" i="11"/>
  <c r="J7" i="11"/>
  <c r="O9" i="11"/>
  <c r="O8" i="11"/>
  <c r="J5" i="11"/>
  <c r="O7" i="11"/>
  <c r="O6" i="11"/>
  <c r="J11" i="11"/>
  <c r="O5" i="11"/>
</calcChain>
</file>

<file path=xl/sharedStrings.xml><?xml version="1.0" encoding="utf-8"?>
<sst xmlns="http://schemas.openxmlformats.org/spreadsheetml/2006/main" count="406" uniqueCount="238">
  <si>
    <t>Abishek</t>
  </si>
  <si>
    <t>Boopathi</t>
  </si>
  <si>
    <t>Mano</t>
  </si>
  <si>
    <t>Siva</t>
  </si>
  <si>
    <t>Tamil</t>
  </si>
  <si>
    <t>English</t>
  </si>
  <si>
    <t>Maths</t>
  </si>
  <si>
    <t>Science</t>
  </si>
  <si>
    <t>A</t>
  </si>
  <si>
    <t>Apple</t>
  </si>
  <si>
    <t>Banana</t>
  </si>
  <si>
    <t>Cherry</t>
  </si>
  <si>
    <t>Orange</t>
  </si>
  <si>
    <t>Grapes</t>
  </si>
  <si>
    <t>Cucumber</t>
  </si>
  <si>
    <t>Straberry</t>
  </si>
  <si>
    <t>Guava</t>
  </si>
  <si>
    <t>Jackfruit</t>
  </si>
  <si>
    <t>Row Labels</t>
  </si>
  <si>
    <t>(blank)</t>
  </si>
  <si>
    <t>Grand Total</t>
  </si>
  <si>
    <t>Sum of Quantity</t>
  </si>
  <si>
    <t>Sum of Price</t>
  </si>
  <si>
    <t xml:space="preserve">    Name</t>
  </si>
  <si>
    <t>Type 1</t>
  </si>
  <si>
    <t>Type 2</t>
  </si>
  <si>
    <t>HP</t>
  </si>
  <si>
    <t>Attack</t>
  </si>
  <si>
    <t>Defense</t>
  </si>
  <si>
    <t xml:space="preserve">    Abra</t>
  </si>
  <si>
    <t>Psychic</t>
  </si>
  <si>
    <t xml:space="preserve">    Kadabra</t>
  </si>
  <si>
    <t xml:space="preserve">    Alakazam</t>
  </si>
  <si>
    <t xml:space="preserve">    Machop</t>
  </si>
  <si>
    <t>Fighting</t>
  </si>
  <si>
    <t xml:space="preserve">    Machoke</t>
  </si>
  <si>
    <t xml:space="preserve">    Machamp</t>
  </si>
  <si>
    <t xml:space="preserve">    Bellsprout</t>
  </si>
  <si>
    <t>Grass</t>
  </si>
  <si>
    <t>Poison</t>
  </si>
  <si>
    <t xml:space="preserve">    Weepinbell</t>
  </si>
  <si>
    <t xml:space="preserve">    Victreebel</t>
  </si>
  <si>
    <t xml:space="preserve">    Tentacool</t>
  </si>
  <si>
    <t>Water</t>
  </si>
  <si>
    <t xml:space="preserve">    Tentacruel</t>
  </si>
  <si>
    <t xml:space="preserve">    Geodude</t>
  </si>
  <si>
    <t>Rock</t>
  </si>
  <si>
    <t>Ground</t>
  </si>
  <si>
    <t xml:space="preserve">    Graveler</t>
  </si>
  <si>
    <t xml:space="preserve">    Golem</t>
  </si>
  <si>
    <t xml:space="preserve">    Ponyta</t>
  </si>
  <si>
    <t>Fire</t>
  </si>
  <si>
    <t xml:space="preserve">  </t>
  </si>
  <si>
    <t>PMT Funtion</t>
  </si>
  <si>
    <t>rate if interest</t>
  </si>
  <si>
    <t>nper</t>
  </si>
  <si>
    <t>pv</t>
  </si>
  <si>
    <t>fv</t>
  </si>
  <si>
    <t>type</t>
  </si>
  <si>
    <t>monthly investments</t>
  </si>
  <si>
    <t>3.50%</t>
  </si>
  <si>
    <t>Basic Functions</t>
  </si>
  <si>
    <t>Student</t>
  </si>
  <si>
    <t>Social</t>
  </si>
  <si>
    <t>Total</t>
  </si>
  <si>
    <t>Ajith</t>
  </si>
  <si>
    <t>Vijay</t>
  </si>
  <si>
    <t>Kamal</t>
  </si>
  <si>
    <t>Suriya</t>
  </si>
  <si>
    <t>Dhanush</t>
  </si>
  <si>
    <t>Rahul</t>
  </si>
  <si>
    <t>Chandra</t>
  </si>
  <si>
    <t>Naveen</t>
  </si>
  <si>
    <t>Karthik</t>
  </si>
  <si>
    <t>Sharukh</t>
  </si>
  <si>
    <t>Shankar</t>
  </si>
  <si>
    <t>Atlee</t>
  </si>
  <si>
    <t>Sundar</t>
  </si>
  <si>
    <t>Pichchai</t>
  </si>
  <si>
    <t>Salmaan</t>
  </si>
  <si>
    <t>Mohan</t>
  </si>
  <si>
    <t>Ragavan</t>
  </si>
  <si>
    <t>Average</t>
  </si>
  <si>
    <t>Maximum</t>
  </si>
  <si>
    <t>Minimum</t>
  </si>
  <si>
    <t>Proper Case</t>
  </si>
  <si>
    <t>Length</t>
  </si>
  <si>
    <t>Lower Case</t>
  </si>
  <si>
    <t>count</t>
  </si>
  <si>
    <t>count blank</t>
  </si>
  <si>
    <t>Upper Case</t>
  </si>
  <si>
    <t>Column1</t>
  </si>
  <si>
    <t>Column2</t>
  </si>
  <si>
    <t>Column3</t>
  </si>
  <si>
    <t>Column4</t>
  </si>
  <si>
    <t>Name</t>
  </si>
  <si>
    <t>Product</t>
  </si>
  <si>
    <t>Price</t>
  </si>
  <si>
    <t>Quantity</t>
  </si>
  <si>
    <t>2010</t>
  </si>
  <si>
    <t>2014</t>
  </si>
  <si>
    <t>Jam</t>
  </si>
  <si>
    <t>Juice</t>
  </si>
  <si>
    <t>Fruits</t>
  </si>
  <si>
    <t>Veg</t>
  </si>
  <si>
    <t>Mutton</t>
  </si>
  <si>
    <t>Glasses</t>
  </si>
  <si>
    <t>Biscuit</t>
  </si>
  <si>
    <t>Milk</t>
  </si>
  <si>
    <t>Tea</t>
  </si>
  <si>
    <t>Bread</t>
  </si>
  <si>
    <t>chocos</t>
  </si>
  <si>
    <t>Dairymilk</t>
  </si>
  <si>
    <t>2015</t>
  </si>
  <si>
    <t>greater than 10000</t>
  </si>
  <si>
    <t>Ragav</t>
  </si>
  <si>
    <t>Bargav</t>
  </si>
  <si>
    <t>boopathi</t>
  </si>
  <si>
    <t>Sanjay</t>
  </si>
  <si>
    <t>Mark</t>
  </si>
  <si>
    <t>23 45</t>
  </si>
  <si>
    <t>56 34</t>
  </si>
  <si>
    <t>67 43</t>
  </si>
  <si>
    <t>43 34</t>
  </si>
  <si>
    <t>12 21</t>
  </si>
  <si>
    <t>34 32</t>
  </si>
  <si>
    <t>12 65</t>
  </si>
  <si>
    <t>1st</t>
  </si>
  <si>
    <t>2st</t>
  </si>
  <si>
    <t>Column5</t>
  </si>
  <si>
    <t>amulu</t>
  </si>
  <si>
    <t>alamelu</t>
  </si>
  <si>
    <t>mani</t>
  </si>
  <si>
    <t>ayyapan</t>
  </si>
  <si>
    <t>moorthi</t>
  </si>
  <si>
    <t>krishna</t>
  </si>
  <si>
    <t>murugan</t>
  </si>
  <si>
    <t>Upper</t>
  </si>
  <si>
    <t>Lower</t>
  </si>
  <si>
    <t>Mark 1</t>
  </si>
  <si>
    <t>Mark 2</t>
  </si>
  <si>
    <t>Sum</t>
  </si>
  <si>
    <t>Count</t>
  </si>
  <si>
    <t>Max</t>
  </si>
  <si>
    <t>Min</t>
  </si>
  <si>
    <t>Date</t>
  </si>
  <si>
    <t>Year</t>
  </si>
  <si>
    <t>Right</t>
  </si>
  <si>
    <t>Left</t>
  </si>
  <si>
    <t>Day</t>
  </si>
  <si>
    <t>Concat</t>
  </si>
  <si>
    <t>Now</t>
  </si>
  <si>
    <t xml:space="preserve">            </t>
  </si>
  <si>
    <t>NAME RANGE</t>
  </si>
  <si>
    <t>one</t>
  </si>
  <si>
    <t>two</t>
  </si>
  <si>
    <t>three</t>
  </si>
  <si>
    <t>four</t>
  </si>
  <si>
    <t>five</t>
  </si>
  <si>
    <t>seven</t>
  </si>
  <si>
    <t>six</t>
  </si>
  <si>
    <t>Column6</t>
  </si>
  <si>
    <t>s no</t>
  </si>
  <si>
    <t>name</t>
  </si>
  <si>
    <t>kavi</t>
  </si>
  <si>
    <t>pachai</t>
  </si>
  <si>
    <t>prabhu</t>
  </si>
  <si>
    <t>kanna</t>
  </si>
  <si>
    <t>thala</t>
  </si>
  <si>
    <t>abi</t>
  </si>
  <si>
    <t>address</t>
  </si>
  <si>
    <t>voc mettupalayam</t>
  </si>
  <si>
    <t xml:space="preserve">papprampatti </t>
  </si>
  <si>
    <t>90\2 chevur</t>
  </si>
  <si>
    <t xml:space="preserve"> no 1 , adi veeti gobi</t>
  </si>
  <si>
    <t>09, nambiur</t>
  </si>
  <si>
    <t>23,pickle               street,             thirupur</t>
  </si>
  <si>
    <t>S.NO</t>
  </si>
  <si>
    <t>NAME</t>
  </si>
  <si>
    <t>OORU</t>
  </si>
  <si>
    <t>KARGII</t>
  </si>
  <si>
    <t>BLOCK COLONY</t>
  </si>
  <si>
    <t>BLOCK</t>
  </si>
  <si>
    <t>COLONY</t>
  </si>
  <si>
    <t>KANNAN</t>
  </si>
  <si>
    <t>VADAKAN STREET</t>
  </si>
  <si>
    <t>VADAKAN</t>
  </si>
  <si>
    <t>STREET</t>
  </si>
  <si>
    <t>ARUN</t>
  </si>
  <si>
    <t>TIRRUPUR KUMARAN</t>
  </si>
  <si>
    <t>TIRRUPUR</t>
  </si>
  <si>
    <t>KUMARAN</t>
  </si>
  <si>
    <t>KAVI</t>
  </si>
  <si>
    <t>SIDDU</t>
  </si>
  <si>
    <t>ID</t>
  </si>
  <si>
    <t>SALES</t>
  </si>
  <si>
    <t>date</t>
  </si>
  <si>
    <t>abishek</t>
  </si>
  <si>
    <t>karthi</t>
  </si>
  <si>
    <t>rahul</t>
  </si>
  <si>
    <t>rambo</t>
  </si>
  <si>
    <t>mano</t>
  </si>
  <si>
    <t>north</t>
  </si>
  <si>
    <t>south</t>
  </si>
  <si>
    <t>west</t>
  </si>
  <si>
    <t>east</t>
  </si>
  <si>
    <t>REGEIGN</t>
  </si>
  <si>
    <t>sales</t>
  </si>
  <si>
    <t>SUDESH p</t>
  </si>
  <si>
    <t>CARS</t>
  </si>
  <si>
    <t>BIKES</t>
  </si>
  <si>
    <t>FRUITES</t>
  </si>
  <si>
    <t>JUICES</t>
  </si>
  <si>
    <t>BMW</t>
  </si>
  <si>
    <t>AUDI</t>
  </si>
  <si>
    <t>BENZ</t>
  </si>
  <si>
    <t>TOYATO</t>
  </si>
  <si>
    <t>VW</t>
  </si>
  <si>
    <t>YAMAHA</t>
  </si>
  <si>
    <t>APRILIA</t>
  </si>
  <si>
    <t>KAWASAKI</t>
  </si>
  <si>
    <t>DUCATI</t>
  </si>
  <si>
    <t>BENELI</t>
  </si>
  <si>
    <t>APPLE</t>
  </si>
  <si>
    <t>ORANGE</t>
  </si>
  <si>
    <t>BANANA</t>
  </si>
  <si>
    <t>GUAVA</t>
  </si>
  <si>
    <t>GRAPES</t>
  </si>
  <si>
    <t>PINE APPLE</t>
  </si>
  <si>
    <t>MANGOOSE</t>
  </si>
  <si>
    <t>WATERMILON</t>
  </si>
  <si>
    <t>POMAGRANATE</t>
  </si>
  <si>
    <t xml:space="preserve">    </t>
  </si>
  <si>
    <t>countif</t>
  </si>
  <si>
    <t>median</t>
  </si>
  <si>
    <t>mode</t>
  </si>
  <si>
    <t>std</t>
  </si>
  <si>
    <t>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</si>
</sst>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₹&quot;\ #,##0.00;[Red]&quot;₹&quot;\ \-#,##0.00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theme="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A02B93"/>
        <bgColor rgb="FFA02B93"/>
      </patternFill>
    </fill>
    <fill>
      <patternFill patternType="solid">
        <fgColor rgb="FFE49EDD"/>
        <bgColor rgb="FFE49EDD"/>
      </patternFill>
    </fill>
    <fill>
      <patternFill patternType="solid">
        <fgColor rgb="FFF2CEEF"/>
        <bgColor rgb="FFF2CEEF"/>
      </patternFill>
    </fill>
  </fills>
  <borders count="2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8">
    <xf numFmtId="0" fontId="0" fillId="0" borderId="0" xfId="0"/>
    <xf numFmtId="0" fontId="2" fillId="0" borderId="0" xfId="0" applyNumberFormat="1" applyFont="1"/>
    <xf numFmtId="0" fontId="3" fillId="2" borderId="0" xfId="1" applyFo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2" borderId="0" xfId="1" applyNumberFormat="1" applyFont="1" applyAlignment="1">
      <alignment horizontal="center"/>
    </xf>
    <xf numFmtId="0" fontId="0" fillId="5" borderId="2" xfId="0" applyFont="1" applyFill="1" applyBorder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1" xfId="0" applyFont="1" applyFill="1" applyBorder="1"/>
    <xf numFmtId="0" fontId="5" fillId="6" borderId="0" xfId="0" applyFont="1" applyFill="1"/>
    <xf numFmtId="10" fontId="0" fillId="0" borderId="0" xfId="0" applyNumberFormat="1"/>
    <xf numFmtId="8" fontId="0" fillId="0" borderId="0" xfId="0" applyNumberFormat="1"/>
    <xf numFmtId="0" fontId="0" fillId="0" borderId="0" xfId="0" applyNumberFormat="1" applyAlignment="1">
      <alignment horizontal="center"/>
    </xf>
    <xf numFmtId="14" fontId="0" fillId="0" borderId="6" xfId="0" applyNumberFormat="1" applyBorder="1"/>
    <xf numFmtId="0" fontId="0" fillId="0" borderId="0" xfId="0" applyFont="1" applyAlignment="1">
      <alignment horizontal="left"/>
    </xf>
    <xf numFmtId="0" fontId="4" fillId="3" borderId="7" xfId="0" applyFont="1" applyFill="1" applyBorder="1"/>
    <xf numFmtId="0" fontId="4" fillId="3" borderId="8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5" borderId="9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4" fillId="3" borderId="14" xfId="0" applyFont="1" applyFill="1" applyBorder="1" applyAlignment="1">
      <alignment horizontal="center"/>
    </xf>
    <xf numFmtId="0" fontId="0" fillId="7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7" borderId="13" xfId="0" applyFont="1" applyFill="1" applyBorder="1" applyAlignment="1">
      <alignment horizontal="left"/>
    </xf>
    <xf numFmtId="0" fontId="0" fillId="7" borderId="13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applyNumberFormat="1" applyAlignment="1">
      <alignment horizontal="center" vertical="center"/>
    </xf>
    <xf numFmtId="0" fontId="5" fillId="8" borderId="0" xfId="0" applyFont="1" applyFill="1" applyAlignment="1">
      <alignment horizontal="left"/>
    </xf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8" fillId="9" borderId="15" xfId="0" applyFont="1" applyFill="1" applyBorder="1"/>
    <xf numFmtId="0" fontId="8" fillId="9" borderId="16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  <xf numFmtId="0" fontId="9" fillId="10" borderId="19" xfId="0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1" borderId="18" xfId="0" applyFont="1" applyFill="1" applyBorder="1" applyAlignment="1">
      <alignment horizontal="center"/>
    </xf>
    <xf numFmtId="0" fontId="9" fillId="11" borderId="19" xfId="0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9" fillId="11" borderId="22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E49EDD"/>
          <bgColor rgb="FFE49EDD"/>
        </patternFill>
      </fill>
    </dxf>
    <dxf>
      <fill>
        <patternFill patternType="solid">
          <fgColor rgb="FFE49EDD"/>
          <bgColor rgb="FFE49EDD"/>
        </patternFill>
      </fill>
    </dxf>
    <dxf>
      <font>
        <b/>
        <color rgb="FFFFFFFF"/>
      </font>
      <fill>
        <patternFill patternType="solid">
          <fgColor rgb="FFA02B93"/>
          <bgColor rgb="FFA02B93"/>
        </patternFill>
      </fill>
    </dxf>
    <dxf>
      <font>
        <b/>
        <color rgb="FFFFFFFF"/>
      </font>
      <fill>
        <patternFill patternType="solid">
          <fgColor rgb="FFA02B93"/>
          <bgColor rgb="FFA02B93"/>
        </patternFill>
      </fill>
    </dxf>
    <dxf>
      <font>
        <b/>
        <color rgb="FFFFFFFF"/>
      </font>
      <fill>
        <patternFill patternType="solid">
          <fgColor rgb="FFA02B93"/>
          <bgColor rgb="FFA02B93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A02B93"/>
          <bgColor rgb="FFA02B93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F2CEEF"/>
          <bgColor rgb="FFF2CEEF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9" defaultPivotStyle="PivotStyleLight16">
    <tableStyle name="TableStyleMedium13 2" pivot="0" count="7" xr9:uid="{4A7539F9-C2FD-4830-95B9-1F1B9BA07B13}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firstColumn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Sheet5!$O$22:$O$33</c:f>
              <c:numCache>
                <c:formatCode>General</c:formatCode>
                <c:ptCount val="12"/>
                <c:pt idx="0">
                  <c:v>50000</c:v>
                </c:pt>
                <c:pt idx="1">
                  <c:v>100000</c:v>
                </c:pt>
                <c:pt idx="2">
                  <c:v>60000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  <c:pt idx="6">
                  <c:v>20000</c:v>
                </c:pt>
                <c:pt idx="7">
                  <c:v>90000</c:v>
                </c:pt>
                <c:pt idx="8">
                  <c:v>70000</c:v>
                </c:pt>
                <c:pt idx="9">
                  <c:v>60000</c:v>
                </c:pt>
                <c:pt idx="10">
                  <c:v>30000</c:v>
                </c:pt>
                <c:pt idx="1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2-49B5-83CC-FC85D9B21AF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Sheet5!$P$22:$P$33</c:f>
              <c:numCache>
                <c:formatCode>General</c:formatCode>
                <c:ptCount val="12"/>
                <c:pt idx="0">
                  <c:v>90000</c:v>
                </c:pt>
                <c:pt idx="1">
                  <c:v>70000</c:v>
                </c:pt>
                <c:pt idx="2">
                  <c:v>60000</c:v>
                </c:pt>
                <c:pt idx="3">
                  <c:v>50000</c:v>
                </c:pt>
                <c:pt idx="4">
                  <c:v>100000</c:v>
                </c:pt>
                <c:pt idx="5">
                  <c:v>60000</c:v>
                </c:pt>
                <c:pt idx="6">
                  <c:v>94555</c:v>
                </c:pt>
                <c:pt idx="7">
                  <c:v>42000</c:v>
                </c:pt>
                <c:pt idx="8">
                  <c:v>75550</c:v>
                </c:pt>
                <c:pt idx="9">
                  <c:v>9000</c:v>
                </c:pt>
                <c:pt idx="10">
                  <c:v>41122</c:v>
                </c:pt>
                <c:pt idx="11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2-49B5-83CC-FC85D9B21AF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Sheet5!$Q$22:$Q$33</c:f>
              <c:numCache>
                <c:formatCode>General</c:formatCode>
                <c:ptCount val="12"/>
                <c:pt idx="0">
                  <c:v>20000</c:v>
                </c:pt>
                <c:pt idx="1">
                  <c:v>41200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20000</c:v>
                </c:pt>
                <c:pt idx="6">
                  <c:v>90000</c:v>
                </c:pt>
                <c:pt idx="7">
                  <c:v>70000</c:v>
                </c:pt>
                <c:pt idx="8">
                  <c:v>60000</c:v>
                </c:pt>
                <c:pt idx="9">
                  <c:v>2440</c:v>
                </c:pt>
                <c:pt idx="10">
                  <c:v>32000</c:v>
                </c:pt>
                <c:pt idx="11">
                  <c:v>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2-49B5-83CC-FC85D9B21AF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6982880"/>
        <c:axId val="1966981920"/>
        <c:axId val="1726771792"/>
      </c:surface3DChart>
      <c:catAx>
        <c:axId val="1966982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81920"/>
        <c:crosses val="autoZero"/>
        <c:auto val="1"/>
        <c:lblAlgn val="ctr"/>
        <c:lblOffset val="100"/>
        <c:noMultiLvlLbl val="0"/>
      </c:catAx>
      <c:valAx>
        <c:axId val="19669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82880"/>
        <c:crosses val="autoZero"/>
        <c:crossBetween val="midCat"/>
      </c:valAx>
      <c:serAx>
        <c:axId val="1726771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81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350921</xdr:colOff>
      <xdr:row>24</xdr:row>
      <xdr:rowOff>77203</xdr:rowOff>
    </xdr:from>
    <xdr:to>
      <xdr:col>22</xdr:col>
      <xdr:colOff>30078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FF897-CCF2-B7C4-B700-8DA58B6BA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85.149159375003" createdVersion="8" refreshedVersion="8" minRefreshableVersion="3" recordCount="16" xr:uid="{2695902B-8BF2-4462-9272-A7723915B121}">
  <cacheSource type="worksheet">
    <worksheetSource name="Table1"/>
  </cacheSource>
  <cacheFields count="5">
    <cacheField name="Product Name" numFmtId="0">
      <sharedItems containsBlank="1" count="10">
        <s v="Apple"/>
        <s v="Banana"/>
        <s v="Cherry"/>
        <s v="Cucumber"/>
        <s v="Grapes"/>
        <s v="Guava"/>
        <s v="Jackfruit"/>
        <s v="Orange"/>
        <s v="Straberry"/>
        <m/>
      </sharedItems>
    </cacheField>
    <cacheField name="Quantity" numFmtId="0">
      <sharedItems containsString="0" containsBlank="1" containsNumber="1" containsInteger="1" minValue="1" maxValue="8"/>
    </cacheField>
    <cacheField name="Price" numFmtId="0">
      <sharedItems containsString="0" containsBlank="1" containsNumber="1" containsInteger="1" minValue="20" maxValue="400"/>
    </cacheField>
    <cacheField name="Column1" numFmtId="0">
      <sharedItems containsNonDate="0" containsString="0" containsBlank="1" count="1">
        <m/>
      </sharedItems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"/>
    <n v="100"/>
    <x v="0"/>
    <m/>
  </r>
  <r>
    <x v="1"/>
    <n v="3"/>
    <n v="300"/>
    <x v="0"/>
    <m/>
  </r>
  <r>
    <x v="1"/>
    <n v="2"/>
    <n v="80"/>
    <x v="0"/>
    <m/>
  </r>
  <r>
    <x v="1"/>
    <n v="8"/>
    <n v="60"/>
    <x v="0"/>
    <m/>
  </r>
  <r>
    <x v="2"/>
    <n v="3"/>
    <n v="60"/>
    <x v="0"/>
    <m/>
  </r>
  <r>
    <x v="2"/>
    <n v="5"/>
    <n v="20"/>
    <x v="0"/>
    <m/>
  </r>
  <r>
    <x v="3"/>
    <n v="3"/>
    <n v="40"/>
    <x v="0"/>
    <m/>
  </r>
  <r>
    <x v="4"/>
    <n v="8"/>
    <n v="50"/>
    <x v="0"/>
    <m/>
  </r>
  <r>
    <x v="5"/>
    <n v="5"/>
    <n v="30"/>
    <x v="0"/>
    <m/>
  </r>
  <r>
    <x v="5"/>
    <n v="2"/>
    <n v="20"/>
    <x v="0"/>
    <m/>
  </r>
  <r>
    <x v="6"/>
    <n v="1"/>
    <n v="400"/>
    <x v="0"/>
    <m/>
  </r>
  <r>
    <x v="6"/>
    <n v="4"/>
    <n v="70"/>
    <x v="0"/>
    <m/>
  </r>
  <r>
    <x v="7"/>
    <n v="5"/>
    <n v="50"/>
    <x v="0"/>
    <m/>
  </r>
  <r>
    <x v="7"/>
    <n v="4"/>
    <n v="70"/>
    <x v="0"/>
    <m/>
  </r>
  <r>
    <x v="8"/>
    <n v="3"/>
    <n v="80"/>
    <x v="0"/>
    <m/>
  </r>
  <r>
    <x v="9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CC63B-7245-40EA-870F-164E13CECDFC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>
      <items count="2">
        <item x="0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0DA39A-65FE-41B0-94CB-534E476892C8}" name="Table3" displayName="Table3" ref="A3:L24" totalsRowShown="0" headerRowDxfId="56" dataDxfId="55">
  <autoFilter ref="A3:L24" xr:uid="{FB0DA39A-65FE-41B0-94CB-534E476892C8}"/>
  <tableColumns count="12">
    <tableColumn id="1" xr3:uid="{D987FE75-2957-4548-B55F-11F80295193B}" name="Student" dataDxfId="54"/>
    <tableColumn id="2" xr3:uid="{8D452287-741A-4C47-ABF3-F7E9A5209C17}" name="Tamil" dataDxfId="53"/>
    <tableColumn id="3" xr3:uid="{E9E7D821-7AF6-45EA-AEC6-A3C814F9E48F}" name="English" dataDxfId="52"/>
    <tableColumn id="4" xr3:uid="{EF2AE3A8-A806-4907-AD96-EBF03774DFCD}" name="Maths" dataDxfId="51"/>
    <tableColumn id="5" xr3:uid="{80507830-16C6-4D26-8B6A-B7E1EB9CCD35}" name="Science" dataDxfId="50"/>
    <tableColumn id="6" xr3:uid="{16AE35B7-C2BD-483D-AEA5-F0BB07412A96}" name="Social" dataDxfId="49"/>
    <tableColumn id="7" xr3:uid="{D45ADF30-0E35-4295-9471-5E8B7E3EB26C}" name="Total" dataDxfId="48">
      <calculatedColumnFormula>SUM(Table3[[#This Row],[Tamil]:[Social]])</calculatedColumnFormula>
    </tableColumn>
    <tableColumn id="8" xr3:uid="{F73FA521-C062-4A91-A097-BB5A04DE3704}" name="Average" dataDxfId="47">
      <calculatedColumnFormula>AVERAGE(Table3[[#This Row],[Tamil]:[Social]])</calculatedColumnFormula>
    </tableColumn>
    <tableColumn id="9" xr3:uid="{E4307A82-1E73-450D-946D-70A502CD72A0}" name="Proper Case" dataDxfId="46">
      <calculatedColumnFormula>PROPER(Table3[[#This Row],[Student]])</calculatedColumnFormula>
    </tableColumn>
    <tableColumn id="10" xr3:uid="{2157117E-5CBC-467D-BA8D-DA67A60DB9C8}" name="Lower Case" dataDxfId="45">
      <calculatedColumnFormula>LOWER(Table3[[#This Row],[Student]])</calculatedColumnFormula>
    </tableColumn>
    <tableColumn id="11" xr3:uid="{74337D4C-1EF5-41BE-835C-771F15708F8C}" name="Length" dataDxfId="44">
      <calculatedColumnFormula>LEN(Table3[[#This Row],[Student]])</calculatedColumnFormula>
    </tableColumn>
    <tableColumn id="12" xr3:uid="{384372FE-C4F9-4962-A335-1904C5D1B09E}" name="Upper Case" dataDxfId="43">
      <calculatedColumnFormula>UPPER(Table3[[#This Row],[Student]])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4D5211-58C2-40F1-BC9F-613DE9FEB17F}" name="Table10" displayName="Table10" ref="B4:T15" totalsRowShown="0">
  <autoFilter ref="B4:T15" xr:uid="{584D5211-58C2-40F1-BC9F-613DE9FEB17F}"/>
  <tableColumns count="19">
    <tableColumn id="1" xr3:uid="{F91B46EE-5BB6-4916-9E49-52099F43EB63}" name="Name"/>
    <tableColumn id="2" xr3:uid="{4F8A3EA7-CCAF-4675-A3A6-2103AABF0D69}" name="Upper" dataDxfId="27">
      <calculatedColumnFormula>UPPER(Table10[[#This Row],[Name]])</calculatedColumnFormula>
    </tableColumn>
    <tableColumn id="3" xr3:uid="{DFE56FD4-CAF6-4EFA-B581-49E20C8DECDA}" name="Lower" dataDxfId="26">
      <calculatedColumnFormula>LOWER(Table10[[#This Row],[Upper]])</calculatedColumnFormula>
    </tableColumn>
    <tableColumn id="4" xr3:uid="{286FC7C9-DD50-4B38-9693-83FB4C893A8E}" name="Mark 1" dataDxfId="25"/>
    <tableColumn id="5" xr3:uid="{FD568CCF-1ADC-4216-A572-0084823D509F}" name="Mark 2" dataDxfId="24"/>
    <tableColumn id="6" xr3:uid="{EDDA3F9B-538F-4C41-8C2A-2EA30BFBCD7F}" name="Average" dataDxfId="23">
      <calculatedColumnFormula>AVERAGE(Table10[[#This Row],[Mark 1]],Table10[[#This Row],[Mark 2]])</calculatedColumnFormula>
    </tableColumn>
    <tableColumn id="7" xr3:uid="{B0EB15D0-9EF7-4E81-8691-C70EE8FFF1B1}" name="Sum" dataDxfId="22">
      <calculatedColumnFormula>SUM(Table10[[#This Row],[Mark 1]],Table10[[#This Row],[Mark 2]])</calculatedColumnFormula>
    </tableColumn>
    <tableColumn id="8" xr3:uid="{8B84968E-A966-4253-9833-27347137BA08}" name="Concat" dataDxfId="21">
      <calculatedColumnFormula>_xlfn.CONCAT(Table10[[#This Row],[Lower]],Table10[[#This Row],[Upper]])</calculatedColumnFormula>
    </tableColumn>
    <tableColumn id="9" xr3:uid="{1D18DBFD-C738-41E2-AF9D-A1544C7F5082}" name="Count" dataDxfId="20">
      <calculatedColumnFormula>COUNT(Table10[[#This Row],[Mark 1]:[Sum]])</calculatedColumnFormula>
    </tableColumn>
    <tableColumn id="10" xr3:uid="{A1E64F19-7086-490E-8CF2-BC4532615A20}" name="Max" dataDxfId="19">
      <calculatedColumnFormula>MAX(Table10[[#This Row],[Mark 1]:[Mark 2]])</calculatedColumnFormula>
    </tableColumn>
    <tableColumn id="11" xr3:uid="{F026572B-0839-4C6D-915F-0BE0DAF3E904}" name="Min" dataDxfId="18">
      <calculatedColumnFormula>MIN(Table10[[#This Row],[Mark 1]:[Mark 2]])</calculatedColumnFormula>
    </tableColumn>
    <tableColumn id="12" xr3:uid="{48EC28ED-802F-4EC0-BA97-7DA6BEFC8154}" name="Date" dataDxfId="17">
      <calculatedColumnFormula>DATE(2024,8,2)</calculatedColumnFormula>
    </tableColumn>
    <tableColumn id="13" xr3:uid="{1757AEED-517B-470D-B7E5-1DE2671820F8}" name="Year" dataDxfId="16">
      <calculatedColumnFormula>YEAR(Table10[[#This Row],[Date]])</calculatedColumnFormula>
    </tableColumn>
    <tableColumn id="14" xr3:uid="{48CDF27A-EC16-43AD-A2E8-5550098C4BCF}" name="Right" dataDxfId="15">
      <calculatedColumnFormula>RIGHT(Table10[[#This Row],[Upper]],3)</calculatedColumnFormula>
    </tableColumn>
    <tableColumn id="15" xr3:uid="{F712ECDC-07D9-4B16-8FC1-8BD36DAD0CC2}" name="Left" dataDxfId="14">
      <calculatedColumnFormula>LEFT(Table10[[#This Row],[Upper]],3)</calculatedColumnFormula>
    </tableColumn>
    <tableColumn id="16" xr3:uid="{734553FB-A71D-4FB3-8F11-5EE1FF57CAD1}" name="Day" dataDxfId="13">
      <calculatedColumnFormula>DAY(Table10[[#This Row],[Date]])</calculatedColumnFormula>
    </tableColumn>
    <tableColumn id="17" xr3:uid="{BF5BFD83-0137-443B-B053-7D26A47C1296}" name="Now" dataDxfId="12">
      <calculatedColumnFormula>NOW()</calculatedColumnFormula>
    </tableColumn>
    <tableColumn id="18" xr3:uid="{71FAB2E5-864D-4C51-8ADD-862C9D823D6F}" name="Column2" dataDxfId="11"/>
    <tableColumn id="19" xr3:uid="{69DF82E9-0EFB-4C66-B847-1C2320FE5EEC}" name="Column3" dataDxfId="1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F59311-B467-4178-A4C5-65E3148216BC}" name="Table11" displayName="Table11" ref="C5:I14" totalsRowShown="0">
  <autoFilter ref="C5:I14" xr:uid="{BDF59311-B467-4178-A4C5-65E3148216BC}"/>
  <tableColumns count="7">
    <tableColumn id="1" xr3:uid="{038F85AC-E622-4F3C-9DF3-63643980C093}" name="one"/>
    <tableColumn id="2" xr3:uid="{690A887F-54FD-460F-8597-19A33FAE6D93}" name="two"/>
    <tableColumn id="3" xr3:uid="{A0E707BA-35C7-46FF-AB5C-1FF772FDD9C6}" name="three"/>
    <tableColumn id="4" xr3:uid="{FCA92B96-22CA-4516-9A0E-6C1C1DBB730A}" name="four"/>
    <tableColumn id="5" xr3:uid="{8FAA510F-DF54-4CA9-8CC3-07A615C9ADB6}" name="five"/>
    <tableColumn id="6" xr3:uid="{86463786-D285-49B0-BA0C-0D2E677B5E89}" name="six"/>
    <tableColumn id="7" xr3:uid="{BB4D6CAA-F74A-472C-813C-03CAF82D4A77}" name="seven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198FC3-6A70-4AC1-8B97-DD82625651B4}" name="Table12" displayName="Table12" ref="B2:E8" totalsRowShown="0">
  <autoFilter ref="B2:E8" xr:uid="{2D198FC3-6A70-4AC1-8B97-DD82625651B4}"/>
  <tableColumns count="4">
    <tableColumn id="1" xr3:uid="{34CC6069-E435-4328-B932-C6B1B887B86F}" name="s no"/>
    <tableColumn id="2" xr3:uid="{5E1BB765-75C1-4501-8D30-726EC4681646}" name="name"/>
    <tableColumn id="3" xr3:uid="{7B93AA8D-E3AC-4081-AB57-657952DC4A5D}" name="address"/>
    <tableColumn id="4" xr3:uid="{E146362E-BBBB-4A05-A62A-DB62286528D2}" name="Column1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0948008-C2E8-40A0-A48A-2F56283CC612}" name="Table115" displayName="Table115" ref="G9:K18" totalsRowShown="0">
  <autoFilter ref="G9:K18" xr:uid="{B0948008-C2E8-40A0-A48A-2F56283CC612}"/>
  <tableColumns count="5">
    <tableColumn id="1" xr3:uid="{CAF4806D-A2EE-4844-AB51-7AE8129EC66B}" name="S.NO" dataDxfId="9"/>
    <tableColumn id="2" xr3:uid="{FD5127D0-77DE-451D-AC4F-828C022D023F}" name="NAME" dataDxfId="8"/>
    <tableColumn id="3" xr3:uid="{896B876E-BCC0-4770-B95F-AD37372CCD6B}" name="OORU" dataDxfId="7"/>
    <tableColumn id="4" xr3:uid="{7446D692-5C0B-43AD-9BCA-45B93CEE2E8E}" name="Column4" dataDxfId="6"/>
    <tableColumn id="5" xr3:uid="{456F5A16-11AB-4B1C-A5D3-9DC93D8F2493}" name="Column5" dataDxfId="5"/>
  </tableColumns>
  <tableStyleInfo name="TableStyleMedium13 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9BC603-07F1-419D-A0F1-88E009CCEF11}" name="Table15" displayName="Table15" ref="C5:G10" totalsRowShown="0">
  <autoFilter ref="C5:G10" xr:uid="{A89BC603-07F1-419D-A0F1-88E009CCEF11}"/>
  <tableColumns count="5">
    <tableColumn id="1" xr3:uid="{8F8F94B5-AABB-48BE-BF3F-1160D00144FE}" name="ID"/>
    <tableColumn id="2" xr3:uid="{9E5122F4-B29E-4080-9044-8903F1427A80}" name="NAME"/>
    <tableColumn id="3" xr3:uid="{78B34EF1-5F00-475D-9042-EC72F6911762}" name="SALES"/>
    <tableColumn id="4" xr3:uid="{D9B06EF4-2BB2-4E2D-99F5-31B323CF8B1E}" name="date" dataDxfId="4">
      <calculatedColumnFormula>DATE(2024,8,7)</calculatedColumnFormula>
    </tableColumn>
    <tableColumn id="6" xr3:uid="{C7B669AB-D51B-4080-A355-4A0D556C213D}" name="Column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5A58CF-203F-4B06-B7A2-3949873595BB}" name="Table16" displayName="Table16" ref="K19:N24" totalsRowShown="0">
  <autoFilter ref="K19:N24" xr:uid="{C85A58CF-203F-4B06-B7A2-3949873595BB}"/>
  <tableColumns count="4">
    <tableColumn id="1" xr3:uid="{B9418C8A-58DF-4ED1-A55D-67CC3EBAF098}" name="ID"/>
    <tableColumn id="2" xr3:uid="{92E3850D-E0EC-4DA3-BF64-B42CC617122B}" name="REGEIGN"/>
    <tableColumn id="3" xr3:uid="{680B042E-0027-485D-BBF7-301A0060CD38}" name="sales"/>
    <tableColumn id="4" xr3:uid="{92E44B26-32C5-4EED-9AF6-64276FD1B66C}" name="Column4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8F7B7D-4840-4DCE-8BD7-2DF0EE554478}" name="Table14" displayName="Table14" ref="C4:F10" totalsRowShown="0">
  <autoFilter ref="C4:F10" xr:uid="{008F7B7D-4840-4DCE-8BD7-2DF0EE554478}"/>
  <tableColumns count="4">
    <tableColumn id="1" xr3:uid="{39058B59-FD71-4A27-A884-DFFD13229AD9}" name="CARS"/>
    <tableColumn id="2" xr3:uid="{67EDF546-DB10-41AB-81B8-BA9EF144DDC4}" name="BIKES"/>
    <tableColumn id="3" xr3:uid="{7CF7896A-CB15-49F4-BBEE-7AE7311DCF5E}" name="FRUITES"/>
    <tableColumn id="4" xr3:uid="{5B6436BA-65EA-4AEF-8565-4045D279F773}" name="JUICE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9B6B5B-1617-4F1E-81DD-BC3094CB70C0}" name="Table39" displayName="Table39" ref="A3:L24" totalsRowShown="0" headerRowDxfId="42" dataDxfId="41">
  <autoFilter ref="A3:L24" xr:uid="{FC9B6B5B-1617-4F1E-81DD-BC3094CB70C0}"/>
  <tableColumns count="12">
    <tableColumn id="1" xr3:uid="{296A550E-92C1-4C09-89C4-12405B7DC613}" name="Student" dataDxfId="40"/>
    <tableColumn id="2" xr3:uid="{271278F1-A7BE-458D-9A65-8D03F7520D3E}" name="Tamil" dataDxfId="39"/>
    <tableColumn id="3" xr3:uid="{1D4A1732-1224-4D28-9E38-602C595708C1}" name="English" dataDxfId="38"/>
    <tableColumn id="4" xr3:uid="{CB129032-8AA1-4F46-83D1-0D9DF874ACF0}" name="Maths" dataDxfId="37"/>
    <tableColumn id="5" xr3:uid="{73DB2000-E190-46EA-8F8A-3AE6BC24CD5E}" name="Science" dataDxfId="36"/>
    <tableColumn id="6" xr3:uid="{A9390C79-39F7-404B-A640-E6159D1B3E87}" name="Social" dataDxfId="35"/>
    <tableColumn id="7" xr3:uid="{09BAA3F1-139A-4CC6-924C-59D32DA7BF9B}" name="Total" dataDxfId="34">
      <calculatedColumnFormula>SUM(Table39[[#This Row],[Tamil]:[Social]])</calculatedColumnFormula>
    </tableColumn>
    <tableColumn id="8" xr3:uid="{6AF35527-8BFB-4A79-96E7-58D3FBAD1F54}" name="Average" dataDxfId="33">
      <calculatedColumnFormula>AVERAGE(Table39[[#This Row],[Tamil]:[Social]])</calculatedColumnFormula>
    </tableColumn>
    <tableColumn id="9" xr3:uid="{D4DFDBBA-F633-48FE-AAA8-0D1F362A1960}" name="Proper Case" dataDxfId="32">
      <calculatedColumnFormula>PROPER(Table39[[#This Row],[Student]])</calculatedColumnFormula>
    </tableColumn>
    <tableColumn id="10" xr3:uid="{A9DFF97F-1C34-40C2-88D0-36E1177A3BC9}" name="Lower Case" dataDxfId="31">
      <calculatedColumnFormula>LOWER(Table39[[#This Row],[Student]])</calculatedColumnFormula>
    </tableColumn>
    <tableColumn id="11" xr3:uid="{CC790DCB-2621-4574-BDC6-81F06B8C6C5A}" name="Length" dataDxfId="30">
      <calculatedColumnFormula>LEN(Table39[[#This Row],[Student]])</calculatedColumnFormula>
    </tableColumn>
    <tableColumn id="12" xr3:uid="{4DD313DB-05CC-45E6-8521-BCE7C908C69E}" name="Upper Case" dataDxfId="29">
      <calculatedColumnFormula>UPPER(Table39[[#This Row],[Student]])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9F0A38-059B-45B4-84B7-94269765A809}" name="Table5" displayName="Table5" ref="A1:F17" totalsRowShown="0" headerRowDxfId="28">
  <autoFilter ref="A1:F17" xr:uid="{4A9F0A38-059B-45B4-84B7-94269765A809}"/>
  <tableColumns count="6">
    <tableColumn id="1" xr3:uid="{EB7FE5EB-813F-4EC0-95B1-884FE88A3C10}" name="    Name"/>
    <tableColumn id="2" xr3:uid="{840C6D7E-352A-4A1A-A4A7-5AA4023D4379}" name="Type 1"/>
    <tableColumn id="3" xr3:uid="{F8FB8364-82F0-477B-9ABF-483310B3F0A2}" name="Type 2"/>
    <tableColumn id="4" xr3:uid="{0AB88D9A-3886-422D-A890-1AE15D27AFFD}" name="HP"/>
    <tableColumn id="5" xr3:uid="{7C06B66B-11AA-456B-8F65-6CD5D2EC41A2}" name="Attack"/>
    <tableColumn id="6" xr3:uid="{672C290D-C276-406F-BEA3-B678B1DD3B17}" name="Defen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CF6000-D53E-4A97-B4C4-3FCC1CC278AF}" name="Table6" displayName="Table6" ref="B4:C10" totalsRowShown="0">
  <autoFilter ref="B4:C10" xr:uid="{65CF6000-D53E-4A97-B4C4-3FCC1CC278AF}"/>
  <tableColumns count="2">
    <tableColumn id="1" xr3:uid="{82A996D2-26D7-439C-89F6-C7AEEE0A96AB}" name="rate if interest"/>
    <tableColumn id="2" xr3:uid="{0D5AEBB6-D796-4122-A2EE-16D9F082C5D6}" name="3.50%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838F21-C0E6-4127-BD9F-586D118C84C9}" name="Table1" displayName="Table1" ref="B5:I17" totalsRowShown="0">
  <autoFilter ref="B5:I17" xr:uid="{F1838F21-C0E6-4127-BD9F-586D118C84C9}"/>
  <tableColumns count="8">
    <tableColumn id="1" xr3:uid="{F7620524-3A8B-462E-9C42-5B9FA99C27AE}" name="Product"/>
    <tableColumn id="2" xr3:uid="{17238B82-CA38-4746-B7D9-D33E0217E531}" name="Price"/>
    <tableColumn id="3" xr3:uid="{01203DB7-40E2-4DDC-897C-6B6CC4755FE1}" name="Quantity"/>
    <tableColumn id="6" xr3:uid="{45131D4F-1B82-447F-B155-AEF245578AE3}" name="2010"/>
    <tableColumn id="7" xr3:uid="{C25A8F19-7F69-475F-B427-D489CC75E5D4}" name="2014"/>
    <tableColumn id="8" xr3:uid="{3B9F6049-3410-4520-97DF-CB689C46BA32}" name="2015"/>
    <tableColumn id="9" xr3:uid="{DB9FCD4B-C90D-418E-A3BD-ADF71A8F774A}" name="Column1"/>
    <tableColumn id="10" xr3:uid="{89AB53DD-4710-47DE-8043-A9031AC5E251}" name="Column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9B1BC-6CE0-410C-AB2A-590BED4A683D}" name="Table13" displayName="Table13" ref="B21:I33" totalsRowShown="0">
  <autoFilter ref="B21:I33" xr:uid="{B8D9B1BC-6CE0-410C-AB2A-590BED4A683D}"/>
  <tableColumns count="8">
    <tableColumn id="1" xr3:uid="{A7B17A57-D742-4C4F-B263-6FC79857BC65}" name="Product"/>
    <tableColumn id="2" xr3:uid="{A2C44D2A-4313-4DFD-B4F9-09F7DA9FFAF3}" name="Price"/>
    <tableColumn id="3" xr3:uid="{3A57177E-E73D-4449-9CFF-3D4995F2139F}" name="Quantity"/>
    <tableColumn id="6" xr3:uid="{0475112A-EF16-429D-866F-E2A54B331606}" name="2010"/>
    <tableColumn id="7" xr3:uid="{2B21870A-D369-48CD-8539-04E71EF95D87}" name="2014"/>
    <tableColumn id="8" xr3:uid="{9F380132-90FE-4DE5-BFC4-7167DBAA72E4}" name="2015"/>
    <tableColumn id="9" xr3:uid="{7E29136B-9E62-4079-A90B-957D2AAF1F77}" name="Column1"/>
    <tableColumn id="10" xr3:uid="{0116D4FD-3352-4C92-B8CE-5EC958419FA9}" name="Column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64D359-1B46-4861-A242-4CD2ABE9AB15}" name="Table4" displayName="Table4" ref="C3:F11" totalsRowShown="0">
  <autoFilter ref="C3:F11" xr:uid="{ED64D359-1B46-4861-A242-4CD2ABE9AB15}"/>
  <tableColumns count="4">
    <tableColumn id="1" xr3:uid="{E84C6F81-DAD1-4DC9-AB84-94ACC98B0C13}" name="Name"/>
    <tableColumn id="2" xr3:uid="{7F467F87-34C9-4CA4-97DA-98BEE9913E6E}" name="Mark"/>
    <tableColumn id="3" xr3:uid="{5FD62F78-0C80-42CF-B833-7301097E057A}" name="1st"/>
    <tableColumn id="4" xr3:uid="{A63FE76A-6992-42B0-B2BD-674BCA71DDB1}" name="2s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954CD1-9F98-4234-A972-D4749CBBB14A}" name="Table7" displayName="Table7" ref="I3:L10" totalsRowShown="0">
  <autoFilter ref="I3:L10" xr:uid="{11954CD1-9F98-4234-A972-D4749CBBB14A}"/>
  <tableColumns count="4">
    <tableColumn id="1" xr3:uid="{9162ABBD-F773-42BF-9E01-3659583CC388}" name="Column1"/>
    <tableColumn id="2" xr3:uid="{6593F7E2-70EA-4CD1-8731-A3BE506AE4FE}" name="Column2"/>
    <tableColumn id="3" xr3:uid="{19B12E7C-8354-4155-8845-D1D9FA8D8B08}" name="Column3"/>
    <tableColumn id="4" xr3:uid="{02BEAFE8-04F0-4007-9280-6EDC9B0CAA57}" name="Column4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7742CB-CB65-4191-8AF0-2ED701E96765}" name="Table9" displayName="Table9" ref="I5:M14" totalsRowShown="0">
  <autoFilter ref="I5:M14" xr:uid="{177742CB-CB65-4191-8AF0-2ED701E96765}"/>
  <tableColumns count="5">
    <tableColumn id="1" xr3:uid="{00C9EA3D-B945-4BF7-86B2-490DA7FC6981}" name="Column1"/>
    <tableColumn id="2" xr3:uid="{E7EAFA94-C943-45CB-A2C7-998222794EF1}" name="Column2"/>
    <tableColumn id="3" xr3:uid="{E5864675-8F89-4D48-A96C-3DA1ADD00A38}" name="Column3"/>
    <tableColumn id="4" xr3:uid="{032727E5-4E21-4023-AA3C-9D47AFDE019C}" name="Column4"/>
    <tableColumn id="5" xr3:uid="{5E2BCE24-3E83-45FB-85E8-472A2E20B77F}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A12" zoomScale="84" zoomScaleNormal="84" workbookViewId="0">
      <selection activeCell="G41" sqref="G41"/>
    </sheetView>
  </sheetViews>
  <sheetFormatPr defaultRowHeight="15" x14ac:dyDescent="0.25"/>
  <cols>
    <col min="1" max="1" width="13.7109375" customWidth="1"/>
    <col min="2" max="2" width="15.85546875" customWidth="1"/>
    <col min="3" max="3" width="13.28515625" customWidth="1"/>
    <col min="4" max="4" width="11" customWidth="1"/>
    <col min="5" max="5" width="18.28515625" customWidth="1"/>
    <col min="6" max="6" width="14.42578125" customWidth="1"/>
    <col min="7" max="7" width="13.85546875" customWidth="1"/>
    <col min="8" max="8" width="17.7109375" customWidth="1"/>
    <col min="9" max="9" width="20.140625" customWidth="1"/>
    <col min="10" max="10" width="16.28515625" customWidth="1"/>
    <col min="11" max="11" width="12.5703125" customWidth="1"/>
    <col min="12" max="12" width="14" customWidth="1"/>
    <col min="13" max="13" width="11.85546875" customWidth="1"/>
    <col min="14" max="14" width="18" customWidth="1"/>
    <col min="15" max="15" width="12" customWidth="1"/>
  </cols>
  <sheetData>
    <row r="1" spans="1:13" x14ac:dyDescent="0.25">
      <c r="E1" t="s">
        <v>61</v>
      </c>
    </row>
    <row r="3" spans="1:13" ht="21" x14ac:dyDescent="0.35">
      <c r="A3" s="7" t="s">
        <v>62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63</v>
      </c>
      <c r="G3" s="7" t="s">
        <v>64</v>
      </c>
      <c r="H3" s="7" t="s">
        <v>82</v>
      </c>
      <c r="I3" s="7" t="s">
        <v>85</v>
      </c>
      <c r="J3" s="7" t="s">
        <v>87</v>
      </c>
      <c r="K3" s="7" t="s">
        <v>86</v>
      </c>
      <c r="L3" s="7" t="s">
        <v>90</v>
      </c>
      <c r="M3" s="3"/>
    </row>
    <row r="4" spans="1:13" ht="21" x14ac:dyDescent="0.35">
      <c r="A4" s="9" t="s">
        <v>0</v>
      </c>
      <c r="B4" s="7">
        <v>45</v>
      </c>
      <c r="C4" s="7">
        <v>50</v>
      </c>
      <c r="D4" s="7">
        <v>46</v>
      </c>
      <c r="E4" s="7">
        <v>14</v>
      </c>
      <c r="F4" s="7">
        <v>42</v>
      </c>
      <c r="G4" s="7">
        <f>SUM(Table3[[#This Row],[Tamil]:[Social]])</f>
        <v>197</v>
      </c>
      <c r="H4" s="7">
        <f>AVERAGE(Table3[[#This Row],[Tamil]:[Social]])</f>
        <v>39.4</v>
      </c>
      <c r="I4" s="7" t="str">
        <f>PROPER(Table3[[#This Row],[Student]])</f>
        <v>Abishek</v>
      </c>
      <c r="J4" s="7" t="str">
        <f>LOWER(Table3[[#This Row],[Student]])</f>
        <v>abishek</v>
      </c>
      <c r="K4" s="7">
        <f>LEN(Table3[[#This Row],[Student]])</f>
        <v>7</v>
      </c>
      <c r="L4" s="23" t="str">
        <f>UPPER(Table3[[#This Row],[Student]])</f>
        <v>ABISHEK</v>
      </c>
      <c r="M4" s="4"/>
    </row>
    <row r="5" spans="1:13" ht="21" x14ac:dyDescent="0.35">
      <c r="A5" s="25" t="s">
        <v>65</v>
      </c>
      <c r="B5" s="7">
        <v>24</v>
      </c>
      <c r="C5" s="7">
        <v>41</v>
      </c>
      <c r="D5" s="7">
        <v>36</v>
      </c>
      <c r="E5" s="7">
        <v>32</v>
      </c>
      <c r="F5" s="7">
        <v>23</v>
      </c>
      <c r="G5" s="7">
        <f>SUM(Table3[[#This Row],[Tamil]:[Social]])</f>
        <v>156</v>
      </c>
      <c r="H5" s="7">
        <f>AVERAGE(Table3[[#This Row],[Tamil]:[Social]])</f>
        <v>31.2</v>
      </c>
      <c r="I5" s="7" t="str">
        <f>PROPER(Table3[[#This Row],[Student]])</f>
        <v>Ajith</v>
      </c>
      <c r="J5" s="7" t="str">
        <f>LOWER(Table3[[#This Row],[Student]])</f>
        <v>ajith</v>
      </c>
      <c r="K5" s="7">
        <f>LEN(Table3[[#This Row],[Student]])</f>
        <v>5</v>
      </c>
      <c r="L5" s="23" t="str">
        <f>UPPER(Table3[[#This Row],[Student]])</f>
        <v>AJITH</v>
      </c>
      <c r="M5" s="4"/>
    </row>
    <row r="6" spans="1:13" ht="21" x14ac:dyDescent="0.35">
      <c r="A6" s="9" t="s">
        <v>66</v>
      </c>
      <c r="B6" s="7">
        <v>32</v>
      </c>
      <c r="C6" s="7">
        <v>42</v>
      </c>
      <c r="D6" s="7">
        <v>28</v>
      </c>
      <c r="E6" s="7">
        <v>41</v>
      </c>
      <c r="F6" s="7">
        <v>31</v>
      </c>
      <c r="G6" s="7">
        <f>SUM(Table3[[#This Row],[Tamil]:[Social]])</f>
        <v>174</v>
      </c>
      <c r="H6" s="7">
        <f>AVERAGE(Table3[[#This Row],[Tamil]:[Social]])</f>
        <v>34.799999999999997</v>
      </c>
      <c r="I6" s="7" t="str">
        <f>PROPER(Table3[[#This Row],[Student]])</f>
        <v>Vijay</v>
      </c>
      <c r="J6" s="7" t="str">
        <f>LOWER(Table3[[#This Row],[Student]])</f>
        <v>vijay</v>
      </c>
      <c r="K6" s="7">
        <f>LEN(Table3[[#This Row],[Student]])</f>
        <v>5</v>
      </c>
      <c r="L6" s="23" t="str">
        <f>UPPER(Table3[[#This Row],[Student]])</f>
        <v>VIJAY</v>
      </c>
      <c r="M6" s="4"/>
    </row>
    <row r="7" spans="1:13" ht="21" x14ac:dyDescent="0.35">
      <c r="A7" s="9" t="s">
        <v>67</v>
      </c>
      <c r="B7" s="7">
        <v>12</v>
      </c>
      <c r="C7" s="7">
        <v>43</v>
      </c>
      <c r="D7" s="7">
        <v>39</v>
      </c>
      <c r="E7" s="7">
        <v>20</v>
      </c>
      <c r="F7" s="7">
        <v>35</v>
      </c>
      <c r="G7" s="7">
        <f>SUM(Table3[[#This Row],[Tamil]:[Social]])</f>
        <v>149</v>
      </c>
      <c r="H7" s="7">
        <f>AVERAGE(Table3[[#This Row],[Tamil]:[Social]])</f>
        <v>29.8</v>
      </c>
      <c r="I7" s="7" t="str">
        <f>PROPER(Table3[[#This Row],[Student]])</f>
        <v>Kamal</v>
      </c>
      <c r="J7" s="7" t="str">
        <f>LOWER(Table3[[#This Row],[Student]])</f>
        <v>kamal</v>
      </c>
      <c r="K7" s="7">
        <f>LEN(Table3[[#This Row],[Student]])</f>
        <v>5</v>
      </c>
      <c r="L7" s="23" t="str">
        <f>UPPER(Table3[[#This Row],[Student]])</f>
        <v>KAMAL</v>
      </c>
      <c r="M7" s="4"/>
    </row>
    <row r="8" spans="1:13" ht="21" x14ac:dyDescent="0.35">
      <c r="A8" s="9" t="s">
        <v>68</v>
      </c>
      <c r="B8" s="7">
        <v>32</v>
      </c>
      <c r="C8" s="7">
        <v>10</v>
      </c>
      <c r="D8" s="7">
        <v>28</v>
      </c>
      <c r="E8" s="7">
        <v>30</v>
      </c>
      <c r="F8" s="7">
        <v>31</v>
      </c>
      <c r="G8" s="7">
        <f>SUM(Table3[[#This Row],[Tamil]:[Social]])</f>
        <v>131</v>
      </c>
      <c r="H8" s="7">
        <f>AVERAGE(Table3[[#This Row],[Tamil]:[Social]])</f>
        <v>26.2</v>
      </c>
      <c r="I8" s="7" t="str">
        <f>PROPER(Table3[[#This Row],[Student]])</f>
        <v>Suriya</v>
      </c>
      <c r="J8" s="7" t="str">
        <f>LOWER(Table3[[#This Row],[Student]])</f>
        <v>suriya</v>
      </c>
      <c r="K8" s="7">
        <f>LEN(Table3[[#This Row],[Student]])</f>
        <v>6</v>
      </c>
      <c r="L8" s="23" t="str">
        <f>UPPER(Table3[[#This Row],[Student]])</f>
        <v>SURIYA</v>
      </c>
      <c r="M8" s="4"/>
    </row>
    <row r="9" spans="1:13" ht="21" x14ac:dyDescent="0.35">
      <c r="A9" s="9" t="s">
        <v>69</v>
      </c>
      <c r="B9" s="7">
        <v>24</v>
      </c>
      <c r="C9" s="7">
        <v>13</v>
      </c>
      <c r="D9" s="7">
        <v>48</v>
      </c>
      <c r="E9" s="7">
        <v>10</v>
      </c>
      <c r="F9" s="7">
        <v>23</v>
      </c>
      <c r="G9" s="7">
        <f>SUM(Table3[[#This Row],[Tamil]:[Social]])</f>
        <v>118</v>
      </c>
      <c r="H9" s="7">
        <f>AVERAGE(Table3[[#This Row],[Tamil]:[Social]])</f>
        <v>23.6</v>
      </c>
      <c r="I9" s="7" t="str">
        <f>PROPER(Table3[[#This Row],[Student]])</f>
        <v>Dhanush</v>
      </c>
      <c r="J9" s="7" t="str">
        <f>LOWER(Table3[[#This Row],[Student]])</f>
        <v>dhanush</v>
      </c>
      <c r="K9" s="7">
        <f>LEN(Table3[[#This Row],[Student]])</f>
        <v>7</v>
      </c>
      <c r="L9" s="23" t="str">
        <f>UPPER(Table3[[#This Row],[Student]])</f>
        <v>DHANUSH</v>
      </c>
      <c r="M9" s="4"/>
    </row>
    <row r="10" spans="1:13" ht="21" x14ac:dyDescent="0.35">
      <c r="A10" s="9" t="s">
        <v>3</v>
      </c>
      <c r="B10" s="7">
        <v>42</v>
      </c>
      <c r="C10" s="7">
        <v>42</v>
      </c>
      <c r="D10" s="7">
        <v>19</v>
      </c>
      <c r="E10" s="7">
        <v>31</v>
      </c>
      <c r="F10" s="7">
        <v>34</v>
      </c>
      <c r="G10" s="7">
        <f>SUM(Table3[[#This Row],[Tamil]:[Social]])</f>
        <v>168</v>
      </c>
      <c r="H10" s="7">
        <f>AVERAGE(Table3[[#This Row],[Tamil]:[Social]])</f>
        <v>33.6</v>
      </c>
      <c r="I10" s="7" t="str">
        <f>PROPER(Table3[[#This Row],[Student]])</f>
        <v>Siva</v>
      </c>
      <c r="J10" s="7" t="str">
        <f>LOWER(Table3[[#This Row],[Student]])</f>
        <v>siva</v>
      </c>
      <c r="K10" s="7">
        <f>LEN(Table3[[#This Row],[Student]])</f>
        <v>4</v>
      </c>
      <c r="L10" s="23" t="str">
        <f>UPPER(Table3[[#This Row],[Student]])</f>
        <v>SIVA</v>
      </c>
      <c r="M10" s="4"/>
    </row>
    <row r="11" spans="1:13" ht="21" x14ac:dyDescent="0.35">
      <c r="A11" s="9" t="s">
        <v>2</v>
      </c>
      <c r="B11" s="7">
        <v>31</v>
      </c>
      <c r="C11" s="7">
        <v>23</v>
      </c>
      <c r="D11" s="7">
        <v>17</v>
      </c>
      <c r="E11" s="7">
        <v>20</v>
      </c>
      <c r="F11" s="7">
        <v>21</v>
      </c>
      <c r="G11" s="7">
        <f>SUM(Table3[[#This Row],[Tamil]:[Social]])</f>
        <v>112</v>
      </c>
      <c r="H11" s="7">
        <f>AVERAGE(Table3[[#This Row],[Tamil]:[Social]])</f>
        <v>22.4</v>
      </c>
      <c r="I11" s="7" t="str">
        <f>PROPER(Table3[[#This Row],[Student]])</f>
        <v>Mano</v>
      </c>
      <c r="J11" s="7" t="str">
        <f>LOWER(Table3[[#This Row],[Student]])</f>
        <v>mano</v>
      </c>
      <c r="K11" s="7">
        <f>LEN(Table3[[#This Row],[Student]])</f>
        <v>4</v>
      </c>
      <c r="L11" s="23" t="str">
        <f>UPPER(Table3[[#This Row],[Student]])</f>
        <v>MANO</v>
      </c>
      <c r="M11" s="1"/>
    </row>
    <row r="12" spans="1:13" x14ac:dyDescent="0.25">
      <c r="A12" s="9" t="s">
        <v>70</v>
      </c>
      <c r="B12" s="7">
        <v>13</v>
      </c>
      <c r="C12" s="7">
        <v>31</v>
      </c>
      <c r="D12" s="7">
        <v>29</v>
      </c>
      <c r="E12" s="7">
        <v>50</v>
      </c>
      <c r="F12" s="7">
        <v>22</v>
      </c>
      <c r="G12" s="7">
        <f>SUM(Table3[[#This Row],[Tamil]:[Social]])</f>
        <v>145</v>
      </c>
      <c r="H12" s="7">
        <f>AVERAGE(Table3[[#This Row],[Tamil]:[Social]])</f>
        <v>29</v>
      </c>
      <c r="I12" s="7" t="str">
        <f>PROPER(Table3[[#This Row],[Student]])</f>
        <v>Rahul</v>
      </c>
      <c r="J12" s="7" t="str">
        <f>LOWER(Table3[[#This Row],[Student]])</f>
        <v>rahul</v>
      </c>
      <c r="K12" s="7">
        <f>LEN(Table3[[#This Row],[Student]])</f>
        <v>5</v>
      </c>
      <c r="L12" s="23" t="str">
        <f>UPPER(Table3[[#This Row],[Student]])</f>
        <v>RAHUL</v>
      </c>
    </row>
    <row r="13" spans="1:13" x14ac:dyDescent="0.25">
      <c r="A13" s="9" t="s">
        <v>1</v>
      </c>
      <c r="B13" s="7">
        <v>41</v>
      </c>
      <c r="C13" s="7">
        <v>35</v>
      </c>
      <c r="D13" s="7">
        <v>37</v>
      </c>
      <c r="E13" s="7">
        <v>41</v>
      </c>
      <c r="F13" s="7">
        <v>33</v>
      </c>
      <c r="G13" s="7">
        <f>SUM(Table3[[#This Row],[Tamil]:[Social]])</f>
        <v>187</v>
      </c>
      <c r="H13" s="7">
        <f>AVERAGE(Table3[[#This Row],[Tamil]:[Social]])</f>
        <v>37.4</v>
      </c>
      <c r="I13" s="7" t="str">
        <f>PROPER(Table3[[#This Row],[Student]])</f>
        <v>Boopathi</v>
      </c>
      <c r="J13" s="7" t="str">
        <f>LOWER(Table3[[#This Row],[Student]])</f>
        <v>boopathi</v>
      </c>
      <c r="K13" s="7">
        <f>LEN(Table3[[#This Row],[Student]])</f>
        <v>8</v>
      </c>
      <c r="L13" s="23" t="str">
        <f>UPPER(Table3[[#This Row],[Student]])</f>
        <v>BOOPATHI</v>
      </c>
    </row>
    <row r="14" spans="1:13" x14ac:dyDescent="0.25">
      <c r="A14" s="9" t="s">
        <v>71</v>
      </c>
      <c r="B14" s="7">
        <v>12</v>
      </c>
      <c r="C14" s="7">
        <v>31</v>
      </c>
      <c r="D14" s="7">
        <v>36</v>
      </c>
      <c r="E14" s="7">
        <v>42</v>
      </c>
      <c r="F14" s="7">
        <v>31</v>
      </c>
      <c r="G14" s="7">
        <f>SUM(Table3[[#This Row],[Tamil]:[Social]])</f>
        <v>152</v>
      </c>
      <c r="H14" s="7">
        <f>AVERAGE(Table3[[#This Row],[Tamil]:[Social]])</f>
        <v>30.4</v>
      </c>
      <c r="I14" s="7" t="str">
        <f>PROPER(Table3[[#This Row],[Student]])</f>
        <v>Chandra</v>
      </c>
      <c r="J14" s="7" t="str">
        <f>LOWER(Table3[[#This Row],[Student]])</f>
        <v>chandra</v>
      </c>
      <c r="K14" s="7">
        <f>LEN(Table3[[#This Row],[Student]])</f>
        <v>7</v>
      </c>
      <c r="L14" s="23" t="str">
        <f>UPPER(Table3[[#This Row],[Student]])</f>
        <v>CHANDRA</v>
      </c>
    </row>
    <row r="15" spans="1:13" x14ac:dyDescent="0.25">
      <c r="A15" s="9" t="s">
        <v>72</v>
      </c>
      <c r="B15" s="7">
        <v>14</v>
      </c>
      <c r="C15" s="7">
        <v>23</v>
      </c>
      <c r="D15" s="7">
        <v>29</v>
      </c>
      <c r="E15" s="7">
        <v>43</v>
      </c>
      <c r="F15" s="7">
        <v>32</v>
      </c>
      <c r="G15" s="7">
        <f>SUM(Table3[[#This Row],[Tamil]:[Social]])</f>
        <v>141</v>
      </c>
      <c r="H15" s="7">
        <f>AVERAGE(Table3[[#This Row],[Tamil]:[Social]])</f>
        <v>28.2</v>
      </c>
      <c r="I15" s="7" t="str">
        <f>PROPER(Table3[[#This Row],[Student]])</f>
        <v>Naveen</v>
      </c>
      <c r="J15" s="7" t="str">
        <f>LOWER(Table3[[#This Row],[Student]])</f>
        <v>naveen</v>
      </c>
      <c r="K15" s="7">
        <f>LEN(Table3[[#This Row],[Student]])</f>
        <v>6</v>
      </c>
      <c r="L15" s="23" t="str">
        <f>UPPER(Table3[[#This Row],[Student]])</f>
        <v>NAVEEN</v>
      </c>
    </row>
    <row r="16" spans="1:13" x14ac:dyDescent="0.25">
      <c r="A16" s="9" t="s">
        <v>73</v>
      </c>
      <c r="B16" s="7">
        <v>32</v>
      </c>
      <c r="C16" s="7">
        <v>34</v>
      </c>
      <c r="D16" s="7">
        <v>49</v>
      </c>
      <c r="E16" s="7">
        <v>10</v>
      </c>
      <c r="F16" s="7">
        <v>12</v>
      </c>
      <c r="G16" s="7">
        <f>SUM(Table3[[#This Row],[Tamil]:[Social]])</f>
        <v>137</v>
      </c>
      <c r="H16" s="7">
        <f>AVERAGE(Table3[[#This Row],[Tamil]:[Social]])</f>
        <v>27.4</v>
      </c>
      <c r="I16" s="7" t="str">
        <f>PROPER(Table3[[#This Row],[Student]])</f>
        <v>Karthik</v>
      </c>
      <c r="J16" s="7" t="str">
        <f>LOWER(Table3[[#This Row],[Student]])</f>
        <v>karthik</v>
      </c>
      <c r="K16" s="7">
        <f>LEN(Table3[[#This Row],[Student]])</f>
        <v>7</v>
      </c>
      <c r="L16" s="23" t="str">
        <f>UPPER(Table3[[#This Row],[Student]])</f>
        <v>KARTHIK</v>
      </c>
    </row>
    <row r="17" spans="1:12" x14ac:dyDescent="0.25">
      <c r="A17" s="9" t="s">
        <v>74</v>
      </c>
      <c r="B17" s="7">
        <v>41</v>
      </c>
      <c r="C17" s="7">
        <v>21</v>
      </c>
      <c r="D17" s="7">
        <v>16</v>
      </c>
      <c r="E17" s="7">
        <v>13</v>
      </c>
      <c r="F17" s="7">
        <v>32</v>
      </c>
      <c r="G17" s="7">
        <f>SUM(Table3[[#This Row],[Tamil]:[Social]])</f>
        <v>123</v>
      </c>
      <c r="H17" s="7">
        <f>AVERAGE(Table3[[#This Row],[Tamil]:[Social]])</f>
        <v>24.6</v>
      </c>
      <c r="I17" s="7" t="str">
        <f>PROPER(Table3[[#This Row],[Student]])</f>
        <v>Sharukh</v>
      </c>
      <c r="J17" s="7" t="str">
        <f>LOWER(Table3[[#This Row],[Student]])</f>
        <v>sharukh</v>
      </c>
      <c r="K17" s="7">
        <f>LEN(Table3[[#This Row],[Student]])</f>
        <v>7</v>
      </c>
      <c r="L17" s="23" t="str">
        <f>UPPER(Table3[[#This Row],[Student]])</f>
        <v>SHARUKH</v>
      </c>
    </row>
    <row r="18" spans="1:12" x14ac:dyDescent="0.25">
      <c r="A18" s="9" t="s">
        <v>75</v>
      </c>
      <c r="B18" s="7">
        <v>20</v>
      </c>
      <c r="C18" s="7">
        <v>22</v>
      </c>
      <c r="D18" s="7">
        <v>48</v>
      </c>
      <c r="E18" s="7">
        <v>42</v>
      </c>
      <c r="F18" s="7">
        <v>24</v>
      </c>
      <c r="G18" s="7">
        <f>SUM(Table3[[#This Row],[Tamil]:[Social]])</f>
        <v>156</v>
      </c>
      <c r="H18" s="7">
        <f>AVERAGE(Table3[[#This Row],[Tamil]:[Social]])</f>
        <v>31.2</v>
      </c>
      <c r="I18" s="7" t="str">
        <f>PROPER(Table3[[#This Row],[Student]])</f>
        <v>Shankar</v>
      </c>
      <c r="J18" s="7" t="str">
        <f>LOWER(Table3[[#This Row],[Student]])</f>
        <v>shankar</v>
      </c>
      <c r="K18" s="7">
        <f>LEN(Table3[[#This Row],[Student]])</f>
        <v>7</v>
      </c>
      <c r="L18" s="23" t="str">
        <f>UPPER(Table3[[#This Row],[Student]])</f>
        <v>SHANKAR</v>
      </c>
    </row>
    <row r="19" spans="1:12" x14ac:dyDescent="0.25">
      <c r="A19" s="9" t="s">
        <v>76</v>
      </c>
      <c r="B19" s="7">
        <v>0</v>
      </c>
      <c r="C19" s="7">
        <v>33</v>
      </c>
      <c r="D19" s="7">
        <v>43</v>
      </c>
      <c r="E19" s="7">
        <v>23</v>
      </c>
      <c r="F19" s="7">
        <v>42</v>
      </c>
      <c r="G19" s="7">
        <f>SUM(Table3[[#This Row],[Tamil]:[Social]])</f>
        <v>141</v>
      </c>
      <c r="H19" s="7">
        <f>AVERAGE(Table3[[#This Row],[Tamil]:[Social]])</f>
        <v>28.2</v>
      </c>
      <c r="I19" s="7" t="str">
        <f>PROPER(Table3[[#This Row],[Student]])</f>
        <v>Atlee</v>
      </c>
      <c r="J19" s="7" t="str">
        <f>LOWER(Table3[[#This Row],[Student]])</f>
        <v>atlee</v>
      </c>
      <c r="K19" s="7">
        <f>LEN(Table3[[#This Row],[Student]])</f>
        <v>5</v>
      </c>
      <c r="L19" s="23" t="str">
        <f>UPPER(Table3[[#This Row],[Student]])</f>
        <v>ATLEE</v>
      </c>
    </row>
    <row r="20" spans="1:12" x14ac:dyDescent="0.25">
      <c r="A20" s="9" t="s">
        <v>77</v>
      </c>
      <c r="B20" s="7"/>
      <c r="C20" s="7">
        <v>31</v>
      </c>
      <c r="D20" s="7">
        <v>12</v>
      </c>
      <c r="E20" s="7">
        <v>31</v>
      </c>
      <c r="F20" s="7">
        <v>31</v>
      </c>
      <c r="G20" s="7">
        <f>SUM(Table3[[#This Row],[Tamil]:[Social]])</f>
        <v>105</v>
      </c>
      <c r="H20" s="7">
        <f>AVERAGE(Table3[[#This Row],[Tamil]:[Social]])</f>
        <v>26.25</v>
      </c>
      <c r="I20" s="7" t="str">
        <f>PROPER(Table3[[#This Row],[Student]])</f>
        <v>Sundar</v>
      </c>
      <c r="J20" s="7" t="str">
        <f>LOWER(Table3[[#This Row],[Student]])</f>
        <v>sundar</v>
      </c>
      <c r="K20" s="7">
        <f>LEN(Table3[[#This Row],[Student]])</f>
        <v>6</v>
      </c>
      <c r="L20" s="23" t="str">
        <f>UPPER(Table3[[#This Row],[Student]])</f>
        <v>SUNDAR</v>
      </c>
    </row>
    <row r="21" spans="1:12" x14ac:dyDescent="0.25">
      <c r="A21" s="9" t="s">
        <v>78</v>
      </c>
      <c r="B21" s="7">
        <v>31</v>
      </c>
      <c r="C21" s="7">
        <v>14</v>
      </c>
      <c r="D21" s="7">
        <v>14</v>
      </c>
      <c r="E21" s="7">
        <v>35</v>
      </c>
      <c r="F21" s="7">
        <v>13</v>
      </c>
      <c r="G21" s="7">
        <f>SUM(Table3[[#This Row],[Tamil]:[Social]])</f>
        <v>107</v>
      </c>
      <c r="H21" s="7">
        <f>AVERAGE(Table3[[#This Row],[Tamil]:[Social]])</f>
        <v>21.4</v>
      </c>
      <c r="I21" s="7" t="str">
        <f>PROPER(Table3[[#This Row],[Student]])</f>
        <v>Pichchai</v>
      </c>
      <c r="J21" s="7" t="str">
        <f>LOWER(Table3[[#This Row],[Student]])</f>
        <v>pichchai</v>
      </c>
      <c r="K21" s="7">
        <f>LEN(Table3[[#This Row],[Student]])</f>
        <v>8</v>
      </c>
      <c r="L21" s="23" t="str">
        <f>UPPER(Table3[[#This Row],[Student]])</f>
        <v>PICHCHAI</v>
      </c>
    </row>
    <row r="22" spans="1:12" x14ac:dyDescent="0.25">
      <c r="A22" s="9" t="s">
        <v>79</v>
      </c>
      <c r="B22" s="7">
        <v>20</v>
      </c>
      <c r="C22" s="7">
        <v>13</v>
      </c>
      <c r="D22" s="7">
        <v>16</v>
      </c>
      <c r="E22" s="7">
        <v>31</v>
      </c>
      <c r="F22" s="7">
        <v>41</v>
      </c>
      <c r="G22" s="7">
        <f>SUM(Table3[[#This Row],[Tamil]:[Social]])</f>
        <v>121</v>
      </c>
      <c r="H22" s="7">
        <f>AVERAGE(Table3[[#This Row],[Tamil]:[Social]])</f>
        <v>24.2</v>
      </c>
      <c r="I22" s="7" t="str">
        <f>PROPER(Table3[[#This Row],[Student]])</f>
        <v>Salmaan</v>
      </c>
      <c r="J22" s="7" t="str">
        <f>LOWER(Table3[[#This Row],[Student]])</f>
        <v>salmaan</v>
      </c>
      <c r="K22" s="7">
        <f>LEN(Table3[[#This Row],[Student]])</f>
        <v>7</v>
      </c>
      <c r="L22" s="23" t="str">
        <f>UPPER(Table3[[#This Row],[Student]])</f>
        <v>SALMAAN</v>
      </c>
    </row>
    <row r="23" spans="1:12" x14ac:dyDescent="0.25">
      <c r="A23" s="9" t="s">
        <v>80</v>
      </c>
      <c r="B23" s="7">
        <v>40</v>
      </c>
      <c r="C23" s="7">
        <v>20</v>
      </c>
      <c r="D23" s="7">
        <v>17</v>
      </c>
      <c r="E23" s="7">
        <v>45</v>
      </c>
      <c r="F23" s="7">
        <v>12</v>
      </c>
      <c r="G23" s="7">
        <f>SUM(Table3[[#This Row],[Tamil]:[Social]])</f>
        <v>134</v>
      </c>
      <c r="H23" s="7">
        <f>AVERAGE(Table3[[#This Row],[Tamil]:[Social]])</f>
        <v>26.8</v>
      </c>
      <c r="I23" s="7" t="str">
        <f>PROPER(Table3[[#This Row],[Student]])</f>
        <v>Mohan</v>
      </c>
      <c r="J23" s="7" t="str">
        <f>LOWER(Table3[[#This Row],[Student]])</f>
        <v>mohan</v>
      </c>
      <c r="K23" s="7">
        <f>LEN(Table3[[#This Row],[Student]])</f>
        <v>5</v>
      </c>
      <c r="L23" s="23" t="str">
        <f>UPPER(Table3[[#This Row],[Student]])</f>
        <v>MOHAN</v>
      </c>
    </row>
    <row r="24" spans="1:12" x14ac:dyDescent="0.25">
      <c r="A24" s="9" t="s">
        <v>81</v>
      </c>
      <c r="B24" s="7">
        <v>30</v>
      </c>
      <c r="C24" s="7">
        <v>30</v>
      </c>
      <c r="D24" s="7">
        <v>46</v>
      </c>
      <c r="E24" s="7">
        <v>21</v>
      </c>
      <c r="F24" s="7">
        <v>42</v>
      </c>
      <c r="G24" s="7">
        <f>SUM(Table3[[#This Row],[Tamil]:[Social]])</f>
        <v>169</v>
      </c>
      <c r="H24" s="7">
        <f>AVERAGE(Table3[[#This Row],[Tamil]:[Social]])</f>
        <v>33.799999999999997</v>
      </c>
      <c r="I24" s="7" t="str">
        <f>PROPER(Table3[[#This Row],[Student]])</f>
        <v>Ragavan</v>
      </c>
      <c r="J24" s="7" t="str">
        <f>LOWER(Table3[[#This Row],[Student]])</f>
        <v>ragavan</v>
      </c>
      <c r="K24" s="7">
        <f>LEN(Table3[[#This Row],[Student]])</f>
        <v>7</v>
      </c>
      <c r="L24" s="23" t="str">
        <f>UPPER(Table3[[#This Row],[Student]])</f>
        <v>RAGAVAN</v>
      </c>
    </row>
    <row r="27" spans="1:12" x14ac:dyDescent="0.25">
      <c r="A27" t="s">
        <v>83</v>
      </c>
      <c r="B27">
        <f>MAX(Table3[Tamil])</f>
        <v>45</v>
      </c>
      <c r="C27">
        <f>MAX(Table3[English])</f>
        <v>50</v>
      </c>
      <c r="D27">
        <f>MAX(Table3[Maths])</f>
        <v>49</v>
      </c>
      <c r="E27">
        <f>MAX(Table3[Science])</f>
        <v>50</v>
      </c>
      <c r="F27">
        <f>MAX(Table3[Social])</f>
        <v>42</v>
      </c>
    </row>
    <row r="28" spans="1:12" x14ac:dyDescent="0.25">
      <c r="A28" t="s">
        <v>84</v>
      </c>
      <c r="B28">
        <f>MIN(Table3[Tamil])</f>
        <v>0</v>
      </c>
      <c r="C28">
        <f>MIN(Table3[English])</f>
        <v>10</v>
      </c>
      <c r="D28">
        <f>MIN(Table3[Maths])</f>
        <v>12</v>
      </c>
      <c r="E28">
        <f>MIN(Table3[Science])</f>
        <v>10</v>
      </c>
      <c r="F28">
        <f>MIN(Table3[Social])</f>
        <v>12</v>
      </c>
    </row>
    <row r="30" spans="1:12" x14ac:dyDescent="0.25">
      <c r="A30" s="24">
        <f>DATE(2024,7,19)</f>
        <v>45492</v>
      </c>
    </row>
    <row r="32" spans="1:12" x14ac:dyDescent="0.25">
      <c r="A32" t="s">
        <v>88</v>
      </c>
      <c r="B32">
        <f>COUNT(Table3[Tamil])</f>
        <v>20</v>
      </c>
      <c r="C32">
        <f>COUNT(Table3[English])</f>
        <v>21</v>
      </c>
      <c r="D32">
        <f>COUNT(Table3[Maths])</f>
        <v>21</v>
      </c>
      <c r="E32">
        <f>COUNT(Table3[Science])</f>
        <v>21</v>
      </c>
      <c r="F32">
        <f>COUNT(F4:F24)</f>
        <v>21</v>
      </c>
    </row>
    <row r="33" spans="1:2" x14ac:dyDescent="0.25">
      <c r="A33" t="s">
        <v>89</v>
      </c>
      <c r="B33">
        <f>COUNTBLANK(Table3[Tamil])</f>
        <v>1</v>
      </c>
    </row>
    <row r="35" spans="1:2" x14ac:dyDescent="0.25">
      <c r="A35" t="s">
        <v>233</v>
      </c>
    </row>
    <row r="36" spans="1:2" x14ac:dyDescent="0.25">
      <c r="A36" t="s">
        <v>234</v>
      </c>
    </row>
    <row r="37" spans="1:2" x14ac:dyDescent="0.25">
      <c r="A37" t="s">
        <v>235</v>
      </c>
    </row>
    <row r="38" spans="1:2" x14ac:dyDescent="0.25">
      <c r="A38" t="s">
        <v>236</v>
      </c>
    </row>
    <row r="39" spans="1:2" x14ac:dyDescent="0.25">
      <c r="A39" t="s">
        <v>237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B548-5C6F-4F2F-B77B-8F758F680BDA}">
  <dimension ref="C2:I16"/>
  <sheetViews>
    <sheetView topLeftCell="A3" workbookViewId="0">
      <selection activeCell="L13" sqref="L13:N28"/>
    </sheetView>
  </sheetViews>
  <sheetFormatPr defaultRowHeight="15" x14ac:dyDescent="0.25"/>
  <cols>
    <col min="3" max="3" width="13.42578125" customWidth="1"/>
    <col min="4" max="9" width="11" customWidth="1"/>
  </cols>
  <sheetData>
    <row r="2" spans="3:9" ht="28.5" x14ac:dyDescent="0.25">
      <c r="F2" s="45" t="s">
        <v>153</v>
      </c>
      <c r="G2" s="46"/>
      <c r="H2" s="44"/>
    </row>
    <row r="5" spans="3:9" x14ac:dyDescent="0.25"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160</v>
      </c>
      <c r="I5" t="s">
        <v>159</v>
      </c>
    </row>
    <row r="6" spans="3:9" x14ac:dyDescent="0.25">
      <c r="C6">
        <v>52</v>
      </c>
    </row>
    <row r="7" spans="3:9" x14ac:dyDescent="0.25">
      <c r="C7">
        <v>25</v>
      </c>
    </row>
    <row r="8" spans="3:9" x14ac:dyDescent="0.25">
      <c r="C8">
        <v>45</v>
      </c>
    </row>
    <row r="9" spans="3:9" x14ac:dyDescent="0.25">
      <c r="C9">
        <v>65</v>
      </c>
    </row>
    <row r="10" spans="3:9" x14ac:dyDescent="0.25">
      <c r="C10">
        <v>32</v>
      </c>
    </row>
    <row r="11" spans="3:9" x14ac:dyDescent="0.25">
      <c r="C11">
        <v>84</v>
      </c>
    </row>
    <row r="12" spans="3:9" x14ac:dyDescent="0.25">
      <c r="C12">
        <v>94</v>
      </c>
    </row>
    <row r="13" spans="3:9" x14ac:dyDescent="0.25">
      <c r="C13">
        <v>48</v>
      </c>
    </row>
    <row r="14" spans="3:9" x14ac:dyDescent="0.25">
      <c r="C14">
        <v>74</v>
      </c>
    </row>
    <row r="16" spans="3:9" x14ac:dyDescent="0.25">
      <c r="C16">
        <f>AVERAGE(onee)</f>
        <v>57.666666666666664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4EB8-F64B-4519-B8E7-77D3FE8E0FBF}">
  <dimension ref="B2:K36"/>
  <sheetViews>
    <sheetView zoomScaleNormal="100" workbookViewId="0">
      <selection activeCell="B26" sqref="B26:G31"/>
    </sheetView>
  </sheetViews>
  <sheetFormatPr defaultRowHeight="15" x14ac:dyDescent="0.25"/>
  <cols>
    <col min="2" max="3" width="11" customWidth="1"/>
    <col min="4" max="4" width="19.28515625" customWidth="1"/>
    <col min="5" max="5" width="14.42578125" customWidth="1"/>
    <col min="6" max="6" width="18.85546875" customWidth="1"/>
    <col min="7" max="7" width="13.28515625" customWidth="1"/>
    <col min="8" max="8" width="16.28515625" customWidth="1"/>
    <col min="9" max="10" width="11" customWidth="1"/>
    <col min="11" max="11" width="12" customWidth="1"/>
  </cols>
  <sheetData>
    <row r="2" spans="2:11" x14ac:dyDescent="0.25">
      <c r="B2" t="s">
        <v>162</v>
      </c>
      <c r="C2" t="s">
        <v>163</v>
      </c>
      <c r="D2" t="s">
        <v>170</v>
      </c>
      <c r="E2" t="s">
        <v>91</v>
      </c>
    </row>
    <row r="3" spans="2:11" x14ac:dyDescent="0.25">
      <c r="B3">
        <v>1</v>
      </c>
      <c r="C3" t="s">
        <v>164</v>
      </c>
      <c r="D3" t="s">
        <v>171</v>
      </c>
    </row>
    <row r="4" spans="2:11" x14ac:dyDescent="0.25">
      <c r="B4">
        <v>2</v>
      </c>
      <c r="C4" t="s">
        <v>165</v>
      </c>
      <c r="D4" t="s">
        <v>172</v>
      </c>
    </row>
    <row r="5" spans="2:11" x14ac:dyDescent="0.25">
      <c r="B5">
        <v>3</v>
      </c>
      <c r="C5" t="s">
        <v>166</v>
      </c>
      <c r="D5" t="s">
        <v>173</v>
      </c>
    </row>
    <row r="6" spans="2:11" x14ac:dyDescent="0.25">
      <c r="B6">
        <v>4</v>
      </c>
      <c r="C6" t="s">
        <v>167</v>
      </c>
      <c r="D6" t="s">
        <v>176</v>
      </c>
    </row>
    <row r="7" spans="2:11" x14ac:dyDescent="0.25">
      <c r="B7">
        <v>5</v>
      </c>
      <c r="C7" t="s">
        <v>168</v>
      </c>
      <c r="D7" t="s">
        <v>174</v>
      </c>
    </row>
    <row r="8" spans="2:11" x14ac:dyDescent="0.25">
      <c r="B8">
        <v>6</v>
      </c>
      <c r="C8" t="s">
        <v>169</v>
      </c>
      <c r="D8" t="s">
        <v>175</v>
      </c>
    </row>
    <row r="9" spans="2:11" ht="15.75" thickBot="1" x14ac:dyDescent="0.3">
      <c r="G9" s="47" t="s">
        <v>177</v>
      </c>
      <c r="H9" s="48" t="s">
        <v>178</v>
      </c>
      <c r="I9" s="48" t="s">
        <v>179</v>
      </c>
      <c r="J9" s="48" t="s">
        <v>94</v>
      </c>
      <c r="K9" s="48" t="s">
        <v>129</v>
      </c>
    </row>
    <row r="10" spans="2:11" ht="15.75" thickTop="1" x14ac:dyDescent="0.25">
      <c r="G10" s="50">
        <v>1</v>
      </c>
      <c r="H10" s="51" t="s">
        <v>180</v>
      </c>
      <c r="I10" s="51" t="s">
        <v>181</v>
      </c>
      <c r="J10" s="51" t="s">
        <v>182</v>
      </c>
      <c r="K10" s="51" t="s">
        <v>183</v>
      </c>
    </row>
    <row r="11" spans="2:11" x14ac:dyDescent="0.25">
      <c r="G11" s="53">
        <v>2</v>
      </c>
      <c r="H11" s="54" t="s">
        <v>184</v>
      </c>
      <c r="I11" s="54" t="s">
        <v>185</v>
      </c>
      <c r="J11" s="54" t="s">
        <v>186</v>
      </c>
      <c r="K11" s="54" t="s">
        <v>187</v>
      </c>
    </row>
    <row r="12" spans="2:11" x14ac:dyDescent="0.25">
      <c r="G12" s="50">
        <v>3</v>
      </c>
      <c r="H12" s="51" t="s">
        <v>188</v>
      </c>
      <c r="I12" s="51" t="s">
        <v>189</v>
      </c>
      <c r="J12" s="51" t="s">
        <v>190</v>
      </c>
      <c r="K12" s="51" t="s">
        <v>191</v>
      </c>
    </row>
    <row r="13" spans="2:11" x14ac:dyDescent="0.25">
      <c r="G13" s="53">
        <v>4</v>
      </c>
      <c r="H13" s="54" t="s">
        <v>192</v>
      </c>
    </row>
    <row r="14" spans="2:11" x14ac:dyDescent="0.25">
      <c r="G14" s="50">
        <v>5</v>
      </c>
      <c r="H14" s="51" t="s">
        <v>193</v>
      </c>
    </row>
    <row r="15" spans="2:11" x14ac:dyDescent="0.25">
      <c r="G15" s="53">
        <v>6</v>
      </c>
      <c r="H15" s="54" t="s">
        <v>208</v>
      </c>
    </row>
    <row r="16" spans="2:11" x14ac:dyDescent="0.25">
      <c r="G16" s="50">
        <v>7</v>
      </c>
      <c r="H16" s="51"/>
    </row>
    <row r="17" spans="2:8" x14ac:dyDescent="0.25">
      <c r="G17" s="53">
        <v>8</v>
      </c>
      <c r="H17" s="54"/>
    </row>
    <row r="18" spans="2:8" x14ac:dyDescent="0.25">
      <c r="G18" s="50"/>
      <c r="H18" s="51"/>
    </row>
    <row r="26" spans="2:8" ht="15.75" thickBot="1" x14ac:dyDescent="0.3">
      <c r="B26" s="54"/>
      <c r="C26" s="54"/>
      <c r="D26" s="54"/>
      <c r="E26" s="48"/>
      <c r="F26" s="48"/>
      <c r="G26" s="49"/>
    </row>
    <row r="27" spans="2:8" ht="15.75" thickTop="1" x14ac:dyDescent="0.25">
      <c r="B27" s="51"/>
      <c r="C27" s="51"/>
      <c r="D27" s="51"/>
      <c r="E27" s="51"/>
      <c r="F27" s="51"/>
      <c r="G27" s="52"/>
    </row>
    <row r="28" spans="2:8" x14ac:dyDescent="0.25">
      <c r="B28" s="54"/>
      <c r="C28" s="54"/>
      <c r="D28" s="54"/>
      <c r="E28" s="54"/>
      <c r="F28" s="54"/>
      <c r="G28" s="55"/>
    </row>
    <row r="29" spans="2:8" x14ac:dyDescent="0.25">
      <c r="B29" s="51"/>
      <c r="C29" s="51"/>
      <c r="D29" s="51"/>
      <c r="E29" s="51"/>
      <c r="F29" s="51"/>
      <c r="G29" s="52"/>
    </row>
    <row r="30" spans="2:8" x14ac:dyDescent="0.25">
      <c r="B30" s="54"/>
      <c r="C30" s="54"/>
      <c r="D30" s="54"/>
      <c r="E30" s="54"/>
      <c r="F30" s="54"/>
      <c r="G30" s="55"/>
    </row>
    <row r="31" spans="2:8" x14ac:dyDescent="0.25">
      <c r="B31" s="51"/>
      <c r="C31" s="51"/>
      <c r="D31" s="51"/>
      <c r="E31" s="51"/>
      <c r="F31" s="51"/>
      <c r="G31" s="52"/>
    </row>
    <row r="32" spans="2:8" x14ac:dyDescent="0.25">
      <c r="B32" s="56"/>
      <c r="C32" s="56"/>
      <c r="D32" s="56"/>
      <c r="E32" s="54"/>
      <c r="F32" s="54"/>
      <c r="G32" s="55"/>
    </row>
    <row r="33" spans="2:7" x14ac:dyDescent="0.25">
      <c r="B33" s="51"/>
      <c r="C33" s="51"/>
      <c r="D33" s="51"/>
      <c r="E33" s="51"/>
      <c r="F33" s="51"/>
      <c r="G33" s="52"/>
    </row>
    <row r="34" spans="2:7" x14ac:dyDescent="0.25">
      <c r="B34" s="54"/>
      <c r="C34" s="54"/>
      <c r="D34" s="54"/>
      <c r="E34" s="54"/>
      <c r="F34" s="54"/>
      <c r="G34" s="55"/>
    </row>
    <row r="35" spans="2:7" x14ac:dyDescent="0.25">
      <c r="B35" s="51"/>
      <c r="C35" s="51"/>
      <c r="D35" s="51"/>
      <c r="E35" s="51"/>
      <c r="F35" s="51"/>
      <c r="G35" s="52"/>
    </row>
    <row r="36" spans="2:7" x14ac:dyDescent="0.25">
      <c r="B36" s="56"/>
      <c r="C36" s="56"/>
      <c r="D36" s="56"/>
      <c r="E36" s="56"/>
      <c r="F36" s="56"/>
      <c r="G36" s="57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F8D6-AB52-467B-98C9-5F721F4E036F}">
  <dimension ref="C5:N24"/>
  <sheetViews>
    <sheetView workbookViewId="0">
      <selection activeCell="F13" sqref="F13"/>
    </sheetView>
  </sheetViews>
  <sheetFormatPr defaultRowHeight="15" x14ac:dyDescent="0.25"/>
  <cols>
    <col min="3" max="8" width="11" customWidth="1"/>
    <col min="10" max="10" width="11" customWidth="1"/>
    <col min="11" max="11" width="7.28515625" customWidth="1"/>
    <col min="12" max="13" width="11" customWidth="1"/>
  </cols>
  <sheetData>
    <row r="5" spans="3:11" x14ac:dyDescent="0.25">
      <c r="C5" t="s">
        <v>194</v>
      </c>
      <c r="D5" t="s">
        <v>178</v>
      </c>
      <c r="E5" t="s">
        <v>195</v>
      </c>
      <c r="F5" t="s">
        <v>196</v>
      </c>
      <c r="G5" t="s">
        <v>161</v>
      </c>
    </row>
    <row r="6" spans="3:11" x14ac:dyDescent="0.25">
      <c r="C6">
        <v>101</v>
      </c>
      <c r="D6" t="s">
        <v>197</v>
      </c>
      <c r="E6">
        <v>2356</v>
      </c>
      <c r="F6" s="40">
        <f t="shared" ref="F6:F10" si="0">DATE(2024,8,7)</f>
        <v>45511</v>
      </c>
    </row>
    <row r="7" spans="3:11" x14ac:dyDescent="0.25">
      <c r="C7">
        <v>102</v>
      </c>
      <c r="D7" t="s">
        <v>198</v>
      </c>
      <c r="E7">
        <v>4520</v>
      </c>
      <c r="F7" s="40">
        <f t="shared" si="0"/>
        <v>45511</v>
      </c>
      <c r="K7" s="28">
        <v>101</v>
      </c>
    </row>
    <row r="8" spans="3:11" x14ac:dyDescent="0.25">
      <c r="C8">
        <v>103</v>
      </c>
      <c r="D8" t="s">
        <v>199</v>
      </c>
      <c r="E8">
        <v>2050</v>
      </c>
      <c r="F8" s="40">
        <f t="shared" si="0"/>
        <v>45511</v>
      </c>
      <c r="K8" s="30">
        <v>102</v>
      </c>
    </row>
    <row r="9" spans="3:11" x14ac:dyDescent="0.25">
      <c r="C9">
        <v>104</v>
      </c>
      <c r="D9" t="s">
        <v>200</v>
      </c>
      <c r="E9">
        <v>7895</v>
      </c>
      <c r="F9" s="40">
        <f t="shared" si="0"/>
        <v>45511</v>
      </c>
      <c r="K9" s="28">
        <v>103</v>
      </c>
    </row>
    <row r="10" spans="3:11" x14ac:dyDescent="0.25">
      <c r="C10">
        <v>105</v>
      </c>
      <c r="D10" t="s">
        <v>201</v>
      </c>
      <c r="E10">
        <v>1441</v>
      </c>
      <c r="F10" s="40">
        <f t="shared" si="0"/>
        <v>45511</v>
      </c>
      <c r="K10" s="30">
        <v>104</v>
      </c>
    </row>
    <row r="11" spans="3:11" x14ac:dyDescent="0.25">
      <c r="F11" s="40"/>
      <c r="K11" s="28">
        <v>105</v>
      </c>
    </row>
    <row r="12" spans="3:11" x14ac:dyDescent="0.25">
      <c r="F12" s="40"/>
    </row>
    <row r="13" spans="3:11" x14ac:dyDescent="0.25">
      <c r="F13" s="40"/>
    </row>
    <row r="14" spans="3:11" x14ac:dyDescent="0.25">
      <c r="F14" s="40"/>
    </row>
    <row r="19" spans="11:14" x14ac:dyDescent="0.25">
      <c r="K19" t="s">
        <v>194</v>
      </c>
      <c r="L19" t="s">
        <v>206</v>
      </c>
      <c r="M19" t="s">
        <v>207</v>
      </c>
      <c r="N19" t="s">
        <v>94</v>
      </c>
    </row>
    <row r="20" spans="11:14" x14ac:dyDescent="0.25">
      <c r="K20">
        <v>101</v>
      </c>
      <c r="L20" t="s">
        <v>202</v>
      </c>
      <c r="M20">
        <v>1020</v>
      </c>
    </row>
    <row r="21" spans="11:14" x14ac:dyDescent="0.25">
      <c r="K21">
        <v>102</v>
      </c>
      <c r="L21" t="s">
        <v>203</v>
      </c>
      <c r="M21">
        <v>959</v>
      </c>
    </row>
    <row r="22" spans="11:14" x14ac:dyDescent="0.25">
      <c r="K22">
        <v>103</v>
      </c>
      <c r="L22" t="s">
        <v>203</v>
      </c>
      <c r="M22">
        <v>425</v>
      </c>
    </row>
    <row r="23" spans="11:14" x14ac:dyDescent="0.25">
      <c r="K23">
        <v>104</v>
      </c>
      <c r="L23" t="s">
        <v>204</v>
      </c>
      <c r="M23">
        <v>1021</v>
      </c>
    </row>
    <row r="24" spans="11:14" x14ac:dyDescent="0.25">
      <c r="K24">
        <v>105</v>
      </c>
      <c r="L24" t="s">
        <v>205</v>
      </c>
      <c r="M24">
        <v>1000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C7B6-017A-4949-80A2-06238EC38405}">
  <dimension ref="C3:N9"/>
  <sheetViews>
    <sheetView zoomScale="136" zoomScaleNormal="136" workbookViewId="0">
      <selection activeCell="K1" sqref="K1:L1"/>
    </sheetView>
  </sheetViews>
  <sheetFormatPr defaultRowHeight="15" x14ac:dyDescent="0.25"/>
  <cols>
    <col min="3" max="5" width="11" customWidth="1"/>
    <col min="6" max="6" width="16.28515625" customWidth="1"/>
    <col min="7" max="9" width="11" customWidth="1"/>
    <col min="14" max="14" width="11" customWidth="1"/>
  </cols>
  <sheetData>
    <row r="3" spans="3:14" x14ac:dyDescent="0.25">
      <c r="N3" s="7"/>
    </row>
    <row r="4" spans="3:14" x14ac:dyDescent="0.25">
      <c r="C4" t="s">
        <v>209</v>
      </c>
      <c r="D4" t="s">
        <v>210</v>
      </c>
      <c r="E4" t="s">
        <v>211</v>
      </c>
      <c r="F4" t="s">
        <v>212</v>
      </c>
      <c r="N4" s="7"/>
    </row>
    <row r="5" spans="3:14" x14ac:dyDescent="0.25">
      <c r="C5" t="s">
        <v>213</v>
      </c>
      <c r="D5" t="s">
        <v>218</v>
      </c>
      <c r="E5" t="s">
        <v>223</v>
      </c>
      <c r="F5" t="s">
        <v>228</v>
      </c>
      <c r="J5" t="s">
        <v>232</v>
      </c>
    </row>
    <row r="6" spans="3:14" x14ac:dyDescent="0.25">
      <c r="C6" t="s">
        <v>214</v>
      </c>
      <c r="D6" t="s">
        <v>219</v>
      </c>
      <c r="E6" t="s">
        <v>224</v>
      </c>
      <c r="F6" t="s">
        <v>229</v>
      </c>
    </row>
    <row r="7" spans="3:14" x14ac:dyDescent="0.25">
      <c r="C7" t="s">
        <v>215</v>
      </c>
      <c r="D7" t="s">
        <v>220</v>
      </c>
      <c r="E7" t="s">
        <v>225</v>
      </c>
      <c r="F7" t="s">
        <v>230</v>
      </c>
    </row>
    <row r="8" spans="3:14" x14ac:dyDescent="0.25">
      <c r="C8" t="s">
        <v>216</v>
      </c>
      <c r="D8" t="s">
        <v>221</v>
      </c>
      <c r="E8" t="s">
        <v>226</v>
      </c>
      <c r="F8" t="s">
        <v>227</v>
      </c>
    </row>
    <row r="9" spans="3:14" x14ac:dyDescent="0.25">
      <c r="C9" t="s">
        <v>217</v>
      </c>
      <c r="D9" t="s">
        <v>222</v>
      </c>
      <c r="E9" t="s">
        <v>227</v>
      </c>
      <c r="F9" t="s">
        <v>231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4"/>
  <sheetViews>
    <sheetView workbookViewId="0">
      <selection activeCell="C26" sqref="C26"/>
    </sheetView>
  </sheetViews>
  <sheetFormatPr defaultRowHeight="15" x14ac:dyDescent="0.25"/>
  <cols>
    <col min="1" max="1" width="12.85546875" customWidth="1"/>
    <col min="2" max="2" width="12" customWidth="1"/>
    <col min="3" max="3" width="17.140625" customWidth="1"/>
    <col min="4" max="4" width="14.85546875" customWidth="1"/>
    <col min="5" max="5" width="14" customWidth="1"/>
    <col min="6" max="6" width="11.5703125" customWidth="1"/>
    <col min="7" max="7" width="15.5703125" bestFit="1" customWidth="1"/>
    <col min="8" max="8" width="12.42578125" customWidth="1"/>
    <col min="9" max="9" width="20.85546875" customWidth="1"/>
    <col min="10" max="10" width="17.5703125" customWidth="1"/>
    <col min="11" max="11" width="14.140625" customWidth="1"/>
    <col min="12" max="12" width="13.28515625" customWidth="1"/>
  </cols>
  <sheetData>
    <row r="3" spans="1:12" x14ac:dyDescent="0.25">
      <c r="A3" s="7" t="s">
        <v>62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63</v>
      </c>
      <c r="G3" s="7" t="s">
        <v>64</v>
      </c>
      <c r="H3" s="7" t="s">
        <v>82</v>
      </c>
      <c r="I3" s="7" t="s">
        <v>85</v>
      </c>
      <c r="J3" s="7" t="s">
        <v>87</v>
      </c>
      <c r="K3" s="7" t="s">
        <v>86</v>
      </c>
      <c r="L3" s="7" t="s">
        <v>90</v>
      </c>
    </row>
    <row r="4" spans="1:12" x14ac:dyDescent="0.25">
      <c r="A4" s="9" t="s">
        <v>0</v>
      </c>
      <c r="B4" s="7">
        <v>45</v>
      </c>
      <c r="C4" s="7">
        <v>50</v>
      </c>
      <c r="D4" s="7">
        <v>46</v>
      </c>
      <c r="E4" s="7">
        <v>14</v>
      </c>
      <c r="F4" s="7">
        <v>42</v>
      </c>
      <c r="G4" s="7">
        <f>SUM(Table39[[#This Row],[Tamil]:[Social]])</f>
        <v>197</v>
      </c>
      <c r="H4" s="7">
        <f>AVERAGE(Table39[[#This Row],[Tamil]:[Social]])</f>
        <v>39.4</v>
      </c>
      <c r="I4" s="7" t="str">
        <f>PROPER(Table39[[#This Row],[Student]])</f>
        <v>Abishek</v>
      </c>
      <c r="J4" s="7" t="str">
        <f>LOWER(Table39[[#This Row],[Student]])</f>
        <v>abishek</v>
      </c>
      <c r="K4" s="7">
        <f>LEN(Table39[[#This Row],[Student]])</f>
        <v>7</v>
      </c>
      <c r="L4" s="23" t="str">
        <f>UPPER(Table39[[#This Row],[Student]])</f>
        <v>ABISHEK</v>
      </c>
    </row>
    <row r="5" spans="1:12" x14ac:dyDescent="0.25">
      <c r="A5" s="25" t="s">
        <v>65</v>
      </c>
      <c r="B5" s="7">
        <v>24</v>
      </c>
      <c r="C5" s="7">
        <v>41</v>
      </c>
      <c r="D5" s="7">
        <v>36</v>
      </c>
      <c r="E5" s="7">
        <v>32</v>
      </c>
      <c r="F5" s="7">
        <v>23</v>
      </c>
      <c r="G5" s="7">
        <f>SUM(Table39[[#This Row],[Tamil]:[Social]])</f>
        <v>156</v>
      </c>
      <c r="H5" s="7">
        <f>AVERAGE(Table39[[#This Row],[Tamil]:[Social]])</f>
        <v>31.2</v>
      </c>
      <c r="I5" s="7" t="str">
        <f>PROPER(Table39[[#This Row],[Student]])</f>
        <v>Ajith</v>
      </c>
      <c r="J5" s="7" t="str">
        <f>LOWER(Table39[[#This Row],[Student]])</f>
        <v>ajith</v>
      </c>
      <c r="K5" s="7">
        <f>LEN(Table39[[#This Row],[Student]])</f>
        <v>5</v>
      </c>
      <c r="L5" s="23" t="str">
        <f>UPPER(Table39[[#This Row],[Student]])</f>
        <v>AJITH</v>
      </c>
    </row>
    <row r="6" spans="1:12" x14ac:dyDescent="0.25">
      <c r="A6" s="9" t="s">
        <v>66</v>
      </c>
      <c r="B6" s="7">
        <v>32</v>
      </c>
      <c r="C6" s="7">
        <v>42</v>
      </c>
      <c r="D6" s="7">
        <v>28</v>
      </c>
      <c r="E6" s="7">
        <v>41</v>
      </c>
      <c r="F6" s="7">
        <v>31</v>
      </c>
      <c r="G6" s="7">
        <f>SUM(Table39[[#This Row],[Tamil]:[Social]])</f>
        <v>174</v>
      </c>
      <c r="H6" s="7">
        <f>AVERAGE(Table39[[#This Row],[Tamil]:[Social]])</f>
        <v>34.799999999999997</v>
      </c>
      <c r="I6" s="7" t="str">
        <f>PROPER(Table39[[#This Row],[Student]])</f>
        <v>Vijay</v>
      </c>
      <c r="J6" s="7" t="str">
        <f>LOWER(Table39[[#This Row],[Student]])</f>
        <v>vijay</v>
      </c>
      <c r="K6" s="7">
        <f>LEN(Table39[[#This Row],[Student]])</f>
        <v>5</v>
      </c>
      <c r="L6" s="23" t="str">
        <f>UPPER(Table39[[#This Row],[Student]])</f>
        <v>VIJAY</v>
      </c>
    </row>
    <row r="7" spans="1:12" x14ac:dyDescent="0.25">
      <c r="A7" s="9" t="s">
        <v>67</v>
      </c>
      <c r="B7" s="7">
        <v>12</v>
      </c>
      <c r="C7" s="7">
        <v>43</v>
      </c>
      <c r="D7" s="7">
        <v>39</v>
      </c>
      <c r="E7" s="7">
        <v>20</v>
      </c>
      <c r="F7" s="7">
        <v>35</v>
      </c>
      <c r="G7" s="7">
        <f>SUM(Table39[[#This Row],[Tamil]:[Social]])</f>
        <v>149</v>
      </c>
      <c r="H7" s="7">
        <f>AVERAGE(Table39[[#This Row],[Tamil]:[Social]])</f>
        <v>29.8</v>
      </c>
      <c r="I7" s="7" t="str">
        <f>PROPER(Table39[[#This Row],[Student]])</f>
        <v>Kamal</v>
      </c>
      <c r="J7" s="7" t="str">
        <f>LOWER(Table39[[#This Row],[Student]])</f>
        <v>kamal</v>
      </c>
      <c r="K7" s="7">
        <f>LEN(Table39[[#This Row],[Student]])</f>
        <v>5</v>
      </c>
      <c r="L7" s="23" t="str">
        <f>UPPER(Table39[[#This Row],[Student]])</f>
        <v>KAMAL</v>
      </c>
    </row>
    <row r="8" spans="1:12" x14ac:dyDescent="0.25">
      <c r="A8" s="9" t="s">
        <v>68</v>
      </c>
      <c r="B8" s="7">
        <v>32</v>
      </c>
      <c r="C8" s="7">
        <v>10</v>
      </c>
      <c r="D8" s="7">
        <v>28</v>
      </c>
      <c r="E8" s="7">
        <v>30</v>
      </c>
      <c r="F8" s="7">
        <v>31</v>
      </c>
      <c r="G8" s="7">
        <f>SUM(Table39[[#This Row],[Tamil]:[Social]])</f>
        <v>131</v>
      </c>
      <c r="H8" s="7">
        <f>AVERAGE(Table39[[#This Row],[Tamil]:[Social]])</f>
        <v>26.2</v>
      </c>
      <c r="I8" s="7" t="str">
        <f>PROPER(Table39[[#This Row],[Student]])</f>
        <v>Suriya</v>
      </c>
      <c r="J8" s="7" t="str">
        <f>LOWER(Table39[[#This Row],[Student]])</f>
        <v>suriya</v>
      </c>
      <c r="K8" s="7">
        <f>LEN(Table39[[#This Row],[Student]])</f>
        <v>6</v>
      </c>
      <c r="L8" s="23" t="str">
        <f>UPPER(Table39[[#This Row],[Student]])</f>
        <v>SURIYA</v>
      </c>
    </row>
    <row r="9" spans="1:12" x14ac:dyDescent="0.25">
      <c r="A9" s="9" t="s">
        <v>69</v>
      </c>
      <c r="B9" s="7">
        <v>24</v>
      </c>
      <c r="C9" s="7">
        <v>13</v>
      </c>
      <c r="D9" s="7">
        <v>48</v>
      </c>
      <c r="E9" s="7">
        <v>10</v>
      </c>
      <c r="F9" s="7">
        <v>23</v>
      </c>
      <c r="G9" s="7">
        <f>SUM(Table39[[#This Row],[Tamil]:[Social]])</f>
        <v>118</v>
      </c>
      <c r="H9" s="7">
        <f>AVERAGE(Table39[[#This Row],[Tamil]:[Social]])</f>
        <v>23.6</v>
      </c>
      <c r="I9" s="7" t="str">
        <f>PROPER(Table39[[#This Row],[Student]])</f>
        <v>Dhanush</v>
      </c>
      <c r="J9" s="7" t="str">
        <f>LOWER(Table39[[#This Row],[Student]])</f>
        <v>dhanush</v>
      </c>
      <c r="K9" s="7">
        <f>LEN(Table39[[#This Row],[Student]])</f>
        <v>7</v>
      </c>
      <c r="L9" s="23" t="str">
        <f>UPPER(Table39[[#This Row],[Student]])</f>
        <v>DHANUSH</v>
      </c>
    </row>
    <row r="10" spans="1:12" x14ac:dyDescent="0.25">
      <c r="A10" s="9" t="s">
        <v>3</v>
      </c>
      <c r="B10" s="7">
        <v>42</v>
      </c>
      <c r="C10" s="7">
        <v>42</v>
      </c>
      <c r="D10" s="7">
        <v>19</v>
      </c>
      <c r="E10" s="7">
        <v>31</v>
      </c>
      <c r="F10" s="7">
        <v>34</v>
      </c>
      <c r="G10" s="7">
        <f>SUM(Table39[[#This Row],[Tamil]:[Social]])</f>
        <v>168</v>
      </c>
      <c r="H10" s="7">
        <f>AVERAGE(Table39[[#This Row],[Tamil]:[Social]])</f>
        <v>33.6</v>
      </c>
      <c r="I10" s="7" t="str">
        <f>PROPER(Table39[[#This Row],[Student]])</f>
        <v>Siva</v>
      </c>
      <c r="J10" s="7" t="str">
        <f>LOWER(Table39[[#This Row],[Student]])</f>
        <v>siva</v>
      </c>
      <c r="K10" s="7">
        <f>LEN(Table39[[#This Row],[Student]])</f>
        <v>4</v>
      </c>
      <c r="L10" s="23" t="str">
        <f>UPPER(Table39[[#This Row],[Student]])</f>
        <v>SIVA</v>
      </c>
    </row>
    <row r="11" spans="1:12" x14ac:dyDescent="0.25">
      <c r="A11" s="9" t="s">
        <v>2</v>
      </c>
      <c r="B11" s="7">
        <v>31</v>
      </c>
      <c r="C11" s="7">
        <v>23</v>
      </c>
      <c r="D11" s="7">
        <v>17</v>
      </c>
      <c r="E11" s="7">
        <v>20</v>
      </c>
      <c r="F11" s="7">
        <v>21</v>
      </c>
      <c r="G11" s="7">
        <f>SUM(Table39[[#This Row],[Tamil]:[Social]])</f>
        <v>112</v>
      </c>
      <c r="H11" s="7">
        <f>AVERAGE(Table39[[#This Row],[Tamil]:[Social]])</f>
        <v>22.4</v>
      </c>
      <c r="I11" s="7" t="str">
        <f>PROPER(Table39[[#This Row],[Student]])</f>
        <v>Mano</v>
      </c>
      <c r="J11" s="7" t="str">
        <f>LOWER(Table39[[#This Row],[Student]])</f>
        <v>mano</v>
      </c>
      <c r="K11" s="7">
        <f>LEN(Table39[[#This Row],[Student]])</f>
        <v>4</v>
      </c>
      <c r="L11" s="23" t="str">
        <f>UPPER(Table39[[#This Row],[Student]])</f>
        <v>MANO</v>
      </c>
    </row>
    <row r="12" spans="1:12" x14ac:dyDescent="0.25">
      <c r="A12" s="9" t="s">
        <v>70</v>
      </c>
      <c r="B12" s="7">
        <v>13</v>
      </c>
      <c r="C12" s="7">
        <v>31</v>
      </c>
      <c r="D12" s="7">
        <v>29</v>
      </c>
      <c r="E12" s="7">
        <v>50</v>
      </c>
      <c r="F12" s="7">
        <v>22</v>
      </c>
      <c r="G12" s="7">
        <f>SUM(Table39[[#This Row],[Tamil]:[Social]])</f>
        <v>145</v>
      </c>
      <c r="H12" s="7">
        <f>AVERAGE(Table39[[#This Row],[Tamil]:[Social]])</f>
        <v>29</v>
      </c>
      <c r="I12" s="7" t="str">
        <f>PROPER(Table39[[#This Row],[Student]])</f>
        <v>Rahul</v>
      </c>
      <c r="J12" s="7" t="str">
        <f>LOWER(Table39[[#This Row],[Student]])</f>
        <v>rahul</v>
      </c>
      <c r="K12" s="7">
        <f>LEN(Table39[[#This Row],[Student]])</f>
        <v>5</v>
      </c>
      <c r="L12" s="23" t="str">
        <f>UPPER(Table39[[#This Row],[Student]])</f>
        <v>RAHUL</v>
      </c>
    </row>
    <row r="13" spans="1:12" x14ac:dyDescent="0.25">
      <c r="A13" s="9" t="s">
        <v>1</v>
      </c>
      <c r="B13" s="7">
        <v>41</v>
      </c>
      <c r="C13" s="7">
        <v>35</v>
      </c>
      <c r="D13" s="7">
        <v>37</v>
      </c>
      <c r="E13" s="7">
        <v>41</v>
      </c>
      <c r="F13" s="7">
        <v>33</v>
      </c>
      <c r="G13" s="7">
        <f>SUM(Table39[[#This Row],[Tamil]:[Social]])</f>
        <v>187</v>
      </c>
      <c r="H13" s="7">
        <f>AVERAGE(Table39[[#This Row],[Tamil]:[Social]])</f>
        <v>37.4</v>
      </c>
      <c r="I13" s="7" t="str">
        <f>PROPER(Table39[[#This Row],[Student]])</f>
        <v>Boopathi</v>
      </c>
      <c r="J13" s="7" t="str">
        <f>LOWER(Table39[[#This Row],[Student]])</f>
        <v>boopathi</v>
      </c>
      <c r="K13" s="7">
        <f>LEN(Table39[[#This Row],[Student]])</f>
        <v>8</v>
      </c>
      <c r="L13" s="23" t="str">
        <f>UPPER(Table39[[#This Row],[Student]])</f>
        <v>BOOPATHI</v>
      </c>
    </row>
    <row r="14" spans="1:12" x14ac:dyDescent="0.25">
      <c r="A14" s="9" t="s">
        <v>71</v>
      </c>
      <c r="B14" s="7">
        <v>12</v>
      </c>
      <c r="C14" s="7">
        <v>31</v>
      </c>
      <c r="D14" s="7">
        <v>36</v>
      </c>
      <c r="E14" s="7">
        <v>42</v>
      </c>
      <c r="F14" s="7">
        <v>31</v>
      </c>
      <c r="G14" s="7">
        <f>SUM(Table39[[#This Row],[Tamil]:[Social]])</f>
        <v>152</v>
      </c>
      <c r="H14" s="7">
        <f>AVERAGE(Table39[[#This Row],[Tamil]:[Social]])</f>
        <v>30.4</v>
      </c>
      <c r="I14" s="7" t="str">
        <f>PROPER(Table39[[#This Row],[Student]])</f>
        <v>Chandra</v>
      </c>
      <c r="J14" s="7" t="str">
        <f>LOWER(Table39[[#This Row],[Student]])</f>
        <v>chandra</v>
      </c>
      <c r="K14" s="7">
        <f>LEN(Table39[[#This Row],[Student]])</f>
        <v>7</v>
      </c>
      <c r="L14" s="23" t="str">
        <f>UPPER(Table39[[#This Row],[Student]])</f>
        <v>CHANDRA</v>
      </c>
    </row>
    <row r="15" spans="1:12" x14ac:dyDescent="0.25">
      <c r="A15" s="9" t="s">
        <v>72</v>
      </c>
      <c r="B15" s="7">
        <v>14</v>
      </c>
      <c r="C15" s="7">
        <v>23</v>
      </c>
      <c r="D15" s="7">
        <v>29</v>
      </c>
      <c r="E15" s="7">
        <v>43</v>
      </c>
      <c r="F15" s="7">
        <v>32</v>
      </c>
      <c r="G15" s="7">
        <f>SUM(Table39[[#This Row],[Tamil]:[Social]])</f>
        <v>141</v>
      </c>
      <c r="H15" s="7">
        <f>AVERAGE(Table39[[#This Row],[Tamil]:[Social]])</f>
        <v>28.2</v>
      </c>
      <c r="I15" s="7" t="str">
        <f>PROPER(Table39[[#This Row],[Student]])</f>
        <v>Naveen</v>
      </c>
      <c r="J15" s="7" t="str">
        <f>LOWER(Table39[[#This Row],[Student]])</f>
        <v>naveen</v>
      </c>
      <c r="K15" s="7">
        <f>LEN(Table39[[#This Row],[Student]])</f>
        <v>6</v>
      </c>
      <c r="L15" s="23" t="str">
        <f>UPPER(Table39[[#This Row],[Student]])</f>
        <v>NAVEEN</v>
      </c>
    </row>
    <row r="16" spans="1:12" x14ac:dyDescent="0.25">
      <c r="A16" s="9" t="s">
        <v>73</v>
      </c>
      <c r="B16" s="7">
        <v>32</v>
      </c>
      <c r="C16" s="7">
        <v>34</v>
      </c>
      <c r="D16" s="7">
        <v>49</v>
      </c>
      <c r="E16" s="7">
        <v>10</v>
      </c>
      <c r="F16" s="7">
        <v>12</v>
      </c>
      <c r="G16" s="7">
        <f>SUM(Table39[[#This Row],[Tamil]:[Social]])</f>
        <v>137</v>
      </c>
      <c r="H16" s="7">
        <f>AVERAGE(Table39[[#This Row],[Tamil]:[Social]])</f>
        <v>27.4</v>
      </c>
      <c r="I16" s="7" t="str">
        <f>PROPER(Table39[[#This Row],[Student]])</f>
        <v>Karthik</v>
      </c>
      <c r="J16" s="7" t="str">
        <f>LOWER(Table39[[#This Row],[Student]])</f>
        <v>karthik</v>
      </c>
      <c r="K16" s="7">
        <f>LEN(Table39[[#This Row],[Student]])</f>
        <v>7</v>
      </c>
      <c r="L16" s="23" t="str">
        <f>UPPER(Table39[[#This Row],[Student]])</f>
        <v>KARTHIK</v>
      </c>
    </row>
    <row r="17" spans="1:12" x14ac:dyDescent="0.25">
      <c r="A17" s="9" t="s">
        <v>74</v>
      </c>
      <c r="B17" s="7">
        <v>41</v>
      </c>
      <c r="C17" s="7">
        <v>21</v>
      </c>
      <c r="D17" s="7">
        <v>16</v>
      </c>
      <c r="E17" s="7">
        <v>13</v>
      </c>
      <c r="F17" s="7">
        <v>32</v>
      </c>
      <c r="G17" s="7">
        <f>SUM(Table39[[#This Row],[Tamil]:[Social]])</f>
        <v>123</v>
      </c>
      <c r="H17" s="7">
        <f>AVERAGE(Table39[[#This Row],[Tamil]:[Social]])</f>
        <v>24.6</v>
      </c>
      <c r="I17" s="7" t="str">
        <f>PROPER(Table39[[#This Row],[Student]])</f>
        <v>Sharukh</v>
      </c>
      <c r="J17" s="7" t="str">
        <f>LOWER(Table39[[#This Row],[Student]])</f>
        <v>sharukh</v>
      </c>
      <c r="K17" s="7">
        <f>LEN(Table39[[#This Row],[Student]])</f>
        <v>7</v>
      </c>
      <c r="L17" s="23" t="str">
        <f>UPPER(Table39[[#This Row],[Student]])</f>
        <v>SHARUKH</v>
      </c>
    </row>
    <row r="18" spans="1:12" x14ac:dyDescent="0.25">
      <c r="A18" s="9" t="s">
        <v>75</v>
      </c>
      <c r="B18" s="7">
        <v>20</v>
      </c>
      <c r="C18" s="7">
        <v>22</v>
      </c>
      <c r="D18" s="7">
        <v>48</v>
      </c>
      <c r="E18" s="7">
        <v>42</v>
      </c>
      <c r="F18" s="7">
        <v>24</v>
      </c>
      <c r="G18" s="7">
        <f>SUM(Table39[[#This Row],[Tamil]:[Social]])</f>
        <v>156</v>
      </c>
      <c r="H18" s="7">
        <f>AVERAGE(Table39[[#This Row],[Tamil]:[Social]])</f>
        <v>31.2</v>
      </c>
      <c r="I18" s="7" t="str">
        <f>PROPER(Table39[[#This Row],[Student]])</f>
        <v>Shankar</v>
      </c>
      <c r="J18" s="7" t="str">
        <f>LOWER(Table39[[#This Row],[Student]])</f>
        <v>shankar</v>
      </c>
      <c r="K18" s="7">
        <f>LEN(Table39[[#This Row],[Student]])</f>
        <v>7</v>
      </c>
      <c r="L18" s="23" t="str">
        <f>UPPER(Table39[[#This Row],[Student]])</f>
        <v>SHANKAR</v>
      </c>
    </row>
    <row r="19" spans="1:12" x14ac:dyDescent="0.25">
      <c r="A19" s="9" t="s">
        <v>76</v>
      </c>
      <c r="B19" s="7">
        <v>0</v>
      </c>
      <c r="C19" s="7">
        <v>33</v>
      </c>
      <c r="D19" s="7">
        <v>43</v>
      </c>
      <c r="E19" s="7">
        <v>23</v>
      </c>
      <c r="F19" s="7">
        <v>42</v>
      </c>
      <c r="G19" s="7">
        <f>SUM(Table39[[#This Row],[Tamil]:[Social]])</f>
        <v>141</v>
      </c>
      <c r="H19" s="7">
        <f>AVERAGE(Table39[[#This Row],[Tamil]:[Social]])</f>
        <v>28.2</v>
      </c>
      <c r="I19" s="7" t="str">
        <f>PROPER(Table39[[#This Row],[Student]])</f>
        <v>Atlee</v>
      </c>
      <c r="J19" s="7" t="str">
        <f>LOWER(Table39[[#This Row],[Student]])</f>
        <v>atlee</v>
      </c>
      <c r="K19" s="7">
        <f>LEN(Table39[[#This Row],[Student]])</f>
        <v>5</v>
      </c>
      <c r="L19" s="23" t="str">
        <f>UPPER(Table39[[#This Row],[Student]])</f>
        <v>ATLEE</v>
      </c>
    </row>
    <row r="20" spans="1:12" x14ac:dyDescent="0.25">
      <c r="A20" s="9" t="s">
        <v>77</v>
      </c>
      <c r="B20" s="7"/>
      <c r="C20" s="7">
        <v>31</v>
      </c>
      <c r="D20" s="7">
        <v>12</v>
      </c>
      <c r="E20" s="7">
        <v>31</v>
      </c>
      <c r="F20" s="7">
        <v>31</v>
      </c>
      <c r="G20" s="7">
        <f>SUM(Table39[[#This Row],[Tamil]:[Social]])</f>
        <v>105</v>
      </c>
      <c r="H20" s="7">
        <f>AVERAGE(Table39[[#This Row],[Tamil]:[Social]])</f>
        <v>26.25</v>
      </c>
      <c r="I20" s="7" t="str">
        <f>PROPER(Table39[[#This Row],[Student]])</f>
        <v>Sundar</v>
      </c>
      <c r="J20" s="7" t="str">
        <f>LOWER(Table39[[#This Row],[Student]])</f>
        <v>sundar</v>
      </c>
      <c r="K20" s="7">
        <f>LEN(Table39[[#This Row],[Student]])</f>
        <v>6</v>
      </c>
      <c r="L20" s="23" t="str">
        <f>UPPER(Table39[[#This Row],[Student]])</f>
        <v>SUNDAR</v>
      </c>
    </row>
    <row r="21" spans="1:12" x14ac:dyDescent="0.25">
      <c r="A21" s="9" t="s">
        <v>78</v>
      </c>
      <c r="B21" s="7">
        <v>31</v>
      </c>
      <c r="C21" s="7">
        <v>14</v>
      </c>
      <c r="D21" s="7">
        <v>14</v>
      </c>
      <c r="E21" s="7">
        <v>35</v>
      </c>
      <c r="F21" s="7">
        <v>13</v>
      </c>
      <c r="G21" s="7">
        <f>SUM(Table39[[#This Row],[Tamil]:[Social]])</f>
        <v>107</v>
      </c>
      <c r="H21" s="7">
        <f>AVERAGE(Table39[[#This Row],[Tamil]:[Social]])</f>
        <v>21.4</v>
      </c>
      <c r="I21" s="7" t="str">
        <f>PROPER(Table39[[#This Row],[Student]])</f>
        <v>Pichchai</v>
      </c>
      <c r="J21" s="7" t="str">
        <f>LOWER(Table39[[#This Row],[Student]])</f>
        <v>pichchai</v>
      </c>
      <c r="K21" s="7">
        <f>LEN(Table39[[#This Row],[Student]])</f>
        <v>8</v>
      </c>
      <c r="L21" s="23" t="str">
        <f>UPPER(Table39[[#This Row],[Student]])</f>
        <v>PICHCHAI</v>
      </c>
    </row>
    <row r="22" spans="1:12" x14ac:dyDescent="0.25">
      <c r="A22" s="9" t="s">
        <v>79</v>
      </c>
      <c r="B22" s="7">
        <v>20</v>
      </c>
      <c r="C22" s="7">
        <v>13</v>
      </c>
      <c r="D22" s="7">
        <v>16</v>
      </c>
      <c r="E22" s="7">
        <v>31</v>
      </c>
      <c r="F22" s="7">
        <v>41</v>
      </c>
      <c r="G22" s="7">
        <f>SUM(Table39[[#This Row],[Tamil]:[Social]])</f>
        <v>121</v>
      </c>
      <c r="H22" s="7">
        <f>AVERAGE(Table39[[#This Row],[Tamil]:[Social]])</f>
        <v>24.2</v>
      </c>
      <c r="I22" s="7" t="str">
        <f>PROPER(Table39[[#This Row],[Student]])</f>
        <v>Salmaan</v>
      </c>
      <c r="J22" s="7" t="str">
        <f>LOWER(Table39[[#This Row],[Student]])</f>
        <v>salmaan</v>
      </c>
      <c r="K22" s="7">
        <f>LEN(Table39[[#This Row],[Student]])</f>
        <v>7</v>
      </c>
      <c r="L22" s="23" t="str">
        <f>UPPER(Table39[[#This Row],[Student]])</f>
        <v>SALMAAN</v>
      </c>
    </row>
    <row r="23" spans="1:12" x14ac:dyDescent="0.25">
      <c r="A23" s="9" t="s">
        <v>80</v>
      </c>
      <c r="B23" s="7">
        <v>40</v>
      </c>
      <c r="C23" s="7">
        <v>20</v>
      </c>
      <c r="D23" s="7">
        <v>17</v>
      </c>
      <c r="E23" s="7">
        <v>45</v>
      </c>
      <c r="F23" s="7">
        <v>12</v>
      </c>
      <c r="G23" s="7">
        <f>SUM(Table39[[#This Row],[Tamil]:[Social]])</f>
        <v>134</v>
      </c>
      <c r="H23" s="7">
        <f>AVERAGE(Table39[[#This Row],[Tamil]:[Social]])</f>
        <v>26.8</v>
      </c>
      <c r="I23" s="7" t="str">
        <f>PROPER(Table39[[#This Row],[Student]])</f>
        <v>Mohan</v>
      </c>
      <c r="J23" s="7" t="str">
        <f>LOWER(Table39[[#This Row],[Student]])</f>
        <v>mohan</v>
      </c>
      <c r="K23" s="7">
        <f>LEN(Table39[[#This Row],[Student]])</f>
        <v>5</v>
      </c>
      <c r="L23" s="23" t="str">
        <f>UPPER(Table39[[#This Row],[Student]])</f>
        <v>MOHAN</v>
      </c>
    </row>
    <row r="24" spans="1:12" x14ac:dyDescent="0.25">
      <c r="A24" s="9" t="s">
        <v>81</v>
      </c>
      <c r="B24" s="7">
        <v>30</v>
      </c>
      <c r="C24" s="7">
        <v>30</v>
      </c>
      <c r="D24" s="7">
        <v>46</v>
      </c>
      <c r="E24" s="7">
        <v>21</v>
      </c>
      <c r="F24" s="7">
        <v>42</v>
      </c>
      <c r="G24" s="7">
        <f>SUM(Table39[[#This Row],[Tamil]:[Social]])</f>
        <v>169</v>
      </c>
      <c r="H24" s="7">
        <f>AVERAGE(Table39[[#This Row],[Tamil]:[Social]])</f>
        <v>33.799999999999997</v>
      </c>
      <c r="I24" s="7" t="str">
        <f>PROPER(Table39[[#This Row],[Student]])</f>
        <v>Ragavan</v>
      </c>
      <c r="J24" s="7" t="str">
        <f>LOWER(Table39[[#This Row],[Student]])</f>
        <v>ragavan</v>
      </c>
      <c r="K24" s="7">
        <f>LEN(Table39[[#This Row],[Student]])</f>
        <v>7</v>
      </c>
      <c r="L24" s="23" t="str">
        <f>UPPER(Table39[[#This Row],[Student]])</f>
        <v>RAGAVAN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B0B4-F97F-4CCA-B89E-7263328629BD}">
  <dimension ref="A3:C14"/>
  <sheetViews>
    <sheetView workbookViewId="0">
      <selection activeCell="H11" sqref="H11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2" bestFit="1" customWidth="1"/>
  </cols>
  <sheetData>
    <row r="3" spans="1:3" x14ac:dyDescent="0.25">
      <c r="A3" s="8" t="s">
        <v>18</v>
      </c>
      <c r="B3" t="s">
        <v>21</v>
      </c>
      <c r="C3" t="s">
        <v>22</v>
      </c>
    </row>
    <row r="4" spans="1:3" x14ac:dyDescent="0.25">
      <c r="A4" s="9" t="s">
        <v>9</v>
      </c>
      <c r="B4" s="10">
        <v>2</v>
      </c>
      <c r="C4" s="10">
        <v>100</v>
      </c>
    </row>
    <row r="5" spans="1:3" x14ac:dyDescent="0.25">
      <c r="A5" s="9" t="s">
        <v>10</v>
      </c>
      <c r="B5" s="10">
        <v>13</v>
      </c>
      <c r="C5" s="10">
        <v>440</v>
      </c>
    </row>
    <row r="6" spans="1:3" x14ac:dyDescent="0.25">
      <c r="A6" s="9" t="s">
        <v>11</v>
      </c>
      <c r="B6" s="10">
        <v>8</v>
      </c>
      <c r="C6" s="10">
        <v>80</v>
      </c>
    </row>
    <row r="7" spans="1:3" x14ac:dyDescent="0.25">
      <c r="A7" s="9" t="s">
        <v>14</v>
      </c>
      <c r="B7" s="10">
        <v>3</v>
      </c>
      <c r="C7" s="10">
        <v>40</v>
      </c>
    </row>
    <row r="8" spans="1:3" x14ac:dyDescent="0.25">
      <c r="A8" s="9" t="s">
        <v>13</v>
      </c>
      <c r="B8" s="10">
        <v>8</v>
      </c>
      <c r="C8" s="10">
        <v>50</v>
      </c>
    </row>
    <row r="9" spans="1:3" x14ac:dyDescent="0.25">
      <c r="A9" s="9" t="s">
        <v>16</v>
      </c>
      <c r="B9" s="10">
        <v>7</v>
      </c>
      <c r="C9" s="10">
        <v>50</v>
      </c>
    </row>
    <row r="10" spans="1:3" x14ac:dyDescent="0.25">
      <c r="A10" s="9" t="s">
        <v>17</v>
      </c>
      <c r="B10" s="10">
        <v>5</v>
      </c>
      <c r="C10" s="10">
        <v>470</v>
      </c>
    </row>
    <row r="11" spans="1:3" x14ac:dyDescent="0.25">
      <c r="A11" s="9" t="s">
        <v>12</v>
      </c>
      <c r="B11" s="10">
        <v>9</v>
      </c>
      <c r="C11" s="10">
        <v>120</v>
      </c>
    </row>
    <row r="12" spans="1:3" x14ac:dyDescent="0.25">
      <c r="A12" s="9" t="s">
        <v>15</v>
      </c>
      <c r="B12" s="10">
        <v>3</v>
      </c>
      <c r="C12" s="10">
        <v>80</v>
      </c>
    </row>
    <row r="13" spans="1:3" x14ac:dyDescent="0.25">
      <c r="A13" s="9" t="s">
        <v>19</v>
      </c>
      <c r="B13" s="10"/>
      <c r="C13" s="10"/>
    </row>
    <row r="14" spans="1:3" x14ac:dyDescent="0.25">
      <c r="A14" s="9" t="s">
        <v>20</v>
      </c>
      <c r="B14" s="10">
        <v>58</v>
      </c>
      <c r="C14" s="10">
        <v>1430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activeCell="H10" sqref="H10"/>
    </sheetView>
  </sheetViews>
  <sheetFormatPr defaultRowHeight="15" x14ac:dyDescent="0.25"/>
  <cols>
    <col min="1" max="1" width="19.85546875" customWidth="1"/>
    <col min="2" max="2" width="18" customWidth="1"/>
    <col min="3" max="3" width="11" customWidth="1"/>
    <col min="4" max="4" width="11.5703125" customWidth="1"/>
    <col min="5" max="5" width="11.7109375" customWidth="1"/>
    <col min="6" max="6" width="15.42578125" customWidth="1"/>
  </cols>
  <sheetData>
    <row r="1" spans="1:6" ht="15.75" thickBot="1" x14ac:dyDescent="0.3">
      <c r="A1" s="11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</row>
    <row r="2" spans="1:6" ht="15.75" thickTop="1" x14ac:dyDescent="0.25">
      <c r="A2" s="13" t="s">
        <v>29</v>
      </c>
      <c r="B2" s="14" t="s">
        <v>30</v>
      </c>
      <c r="C2" s="14"/>
      <c r="D2" s="14">
        <v>25</v>
      </c>
      <c r="E2" s="14">
        <v>20</v>
      </c>
      <c r="F2" s="14">
        <v>15</v>
      </c>
    </row>
    <row r="3" spans="1:6" x14ac:dyDescent="0.25">
      <c r="A3" s="15" t="s">
        <v>31</v>
      </c>
      <c r="B3" s="16" t="s">
        <v>30</v>
      </c>
      <c r="C3" s="16"/>
      <c r="D3" s="16">
        <v>40</v>
      </c>
      <c r="E3" s="16">
        <v>35</v>
      </c>
      <c r="F3" s="16">
        <v>30</v>
      </c>
    </row>
    <row r="4" spans="1:6" x14ac:dyDescent="0.25">
      <c r="A4" s="17" t="s">
        <v>32</v>
      </c>
      <c r="B4" s="18" t="s">
        <v>30</v>
      </c>
      <c r="C4" s="18"/>
      <c r="D4" s="18">
        <v>55</v>
      </c>
      <c r="E4" s="18">
        <v>50</v>
      </c>
      <c r="F4" s="18">
        <v>45</v>
      </c>
    </row>
    <row r="5" spans="1:6" x14ac:dyDescent="0.25">
      <c r="A5" s="15" t="s">
        <v>33</v>
      </c>
      <c r="B5" s="16" t="s">
        <v>34</v>
      </c>
      <c r="C5" s="16"/>
      <c r="D5" s="16">
        <v>70</v>
      </c>
      <c r="E5" s="16">
        <v>80</v>
      </c>
      <c r="F5" s="16">
        <v>50</v>
      </c>
    </row>
    <row r="6" spans="1:6" x14ac:dyDescent="0.25">
      <c r="A6" s="17" t="s">
        <v>35</v>
      </c>
      <c r="B6" s="18" t="s">
        <v>34</v>
      </c>
      <c r="C6" s="18"/>
      <c r="D6" s="18">
        <v>80</v>
      </c>
      <c r="E6" s="18">
        <v>100</v>
      </c>
      <c r="F6" s="18">
        <v>70</v>
      </c>
    </row>
    <row r="7" spans="1:6" x14ac:dyDescent="0.25">
      <c r="A7" s="15" t="s">
        <v>36</v>
      </c>
      <c r="B7" s="16" t="s">
        <v>34</v>
      </c>
      <c r="C7" s="16"/>
      <c r="D7" s="16">
        <v>90</v>
      </c>
      <c r="E7" s="16">
        <v>130</v>
      </c>
      <c r="F7" s="16">
        <v>80</v>
      </c>
    </row>
    <row r="8" spans="1:6" x14ac:dyDescent="0.25">
      <c r="A8" s="17" t="s">
        <v>37</v>
      </c>
      <c r="B8" s="18" t="s">
        <v>38</v>
      </c>
      <c r="C8" s="18" t="s">
        <v>39</v>
      </c>
      <c r="D8" s="18">
        <v>50</v>
      </c>
      <c r="E8" s="18">
        <v>75</v>
      </c>
      <c r="F8" s="18">
        <v>35</v>
      </c>
    </row>
    <row r="9" spans="1:6" x14ac:dyDescent="0.25">
      <c r="A9" s="15" t="s">
        <v>40</v>
      </c>
      <c r="B9" s="16" t="s">
        <v>38</v>
      </c>
      <c r="C9" s="16" t="s">
        <v>39</v>
      </c>
      <c r="D9" s="16">
        <v>65</v>
      </c>
      <c r="E9" s="16">
        <v>90</v>
      </c>
      <c r="F9" s="16">
        <v>50</v>
      </c>
    </row>
    <row r="10" spans="1:6" x14ac:dyDescent="0.25">
      <c r="A10" s="17" t="s">
        <v>41</v>
      </c>
      <c r="B10" s="18" t="s">
        <v>38</v>
      </c>
      <c r="C10" s="18" t="s">
        <v>39</v>
      </c>
      <c r="D10" s="18">
        <v>80</v>
      </c>
      <c r="E10" s="18">
        <v>105</v>
      </c>
      <c r="F10" s="18">
        <v>65</v>
      </c>
    </row>
    <row r="11" spans="1:6" x14ac:dyDescent="0.25">
      <c r="A11" s="15" t="s">
        <v>42</v>
      </c>
      <c r="B11" s="16" t="s">
        <v>43</v>
      </c>
      <c r="C11" s="16" t="s">
        <v>39</v>
      </c>
      <c r="D11" s="16">
        <v>40</v>
      </c>
      <c r="E11" s="16">
        <v>40</v>
      </c>
      <c r="F11" s="16">
        <v>35</v>
      </c>
    </row>
    <row r="12" spans="1:6" x14ac:dyDescent="0.25">
      <c r="A12" s="17" t="s">
        <v>44</v>
      </c>
      <c r="B12" s="18" t="s">
        <v>43</v>
      </c>
      <c r="C12" s="18" t="s">
        <v>39</v>
      </c>
      <c r="D12" s="18">
        <v>80</v>
      </c>
      <c r="E12" s="18">
        <v>70</v>
      </c>
      <c r="F12" s="18">
        <v>65</v>
      </c>
    </row>
    <row r="13" spans="1:6" x14ac:dyDescent="0.25">
      <c r="A13" s="15" t="s">
        <v>45</v>
      </c>
      <c r="B13" s="16" t="s">
        <v>46</v>
      </c>
      <c r="C13" s="16" t="s">
        <v>47</v>
      </c>
      <c r="D13" s="16">
        <v>40</v>
      </c>
      <c r="E13" s="16">
        <v>80</v>
      </c>
      <c r="F13" s="16">
        <v>100</v>
      </c>
    </row>
    <row r="14" spans="1:6" x14ac:dyDescent="0.25">
      <c r="A14" s="17" t="s">
        <v>48</v>
      </c>
      <c r="B14" s="18" t="s">
        <v>46</v>
      </c>
      <c r="C14" s="18" t="s">
        <v>47</v>
      </c>
      <c r="D14" s="18">
        <v>55</v>
      </c>
      <c r="E14" s="18">
        <v>95</v>
      </c>
      <c r="F14" s="18">
        <v>115</v>
      </c>
    </row>
    <row r="15" spans="1:6" x14ac:dyDescent="0.25">
      <c r="A15" s="15" t="s">
        <v>49</v>
      </c>
      <c r="B15" s="16" t="s">
        <v>46</v>
      </c>
      <c r="C15" s="16" t="s">
        <v>47</v>
      </c>
      <c r="D15" s="16">
        <v>80</v>
      </c>
      <c r="E15" s="16">
        <v>120</v>
      </c>
      <c r="F15" s="16">
        <v>130</v>
      </c>
    </row>
    <row r="16" spans="1:6" x14ac:dyDescent="0.25">
      <c r="A16" s="17" t="s">
        <v>50</v>
      </c>
      <c r="B16" s="18" t="s">
        <v>51</v>
      </c>
      <c r="C16" s="18"/>
      <c r="D16" s="18">
        <v>50</v>
      </c>
      <c r="E16" s="18">
        <v>85</v>
      </c>
      <c r="F16" s="18">
        <v>55</v>
      </c>
    </row>
    <row r="17" spans="1:7" x14ac:dyDescent="0.25">
      <c r="A17" s="19" t="s">
        <v>52</v>
      </c>
      <c r="B17" s="6"/>
      <c r="C17" s="6"/>
      <c r="D17" s="6"/>
      <c r="E17" s="6"/>
      <c r="F17" s="6"/>
    </row>
    <row r="19" spans="1:7" x14ac:dyDescent="0.25">
      <c r="G19" t="s">
        <v>8</v>
      </c>
    </row>
    <row r="22" spans="1:7" ht="21" x14ac:dyDescent="0.35">
      <c r="F22" s="2"/>
      <c r="G22" s="5"/>
    </row>
  </sheetData>
  <conditionalFormatting sqref="G19">
    <cfRule type="cellIs" dxfId="3" priority="1" operator="equal">
      <formula>"A"</formula>
    </cfRule>
  </conditionalFormatting>
  <conditionalFormatting sqref="K5">
    <cfRule type="cellIs" dxfId="2" priority="2" operator="equal">
      <formula>"A"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D5CD-C3D1-409F-93CA-CE2147354C62}">
  <dimension ref="B2:C10"/>
  <sheetViews>
    <sheetView workbookViewId="0">
      <selection activeCell="B9" sqref="B9"/>
    </sheetView>
  </sheetViews>
  <sheetFormatPr defaultRowHeight="15" x14ac:dyDescent="0.25"/>
  <cols>
    <col min="2" max="2" width="15.85546875" customWidth="1"/>
    <col min="3" max="3" width="10.42578125" bestFit="1" customWidth="1"/>
  </cols>
  <sheetData>
    <row r="2" spans="2:3" x14ac:dyDescent="0.25">
      <c r="B2" s="20" t="s">
        <v>53</v>
      </c>
    </row>
    <row r="4" spans="2:3" x14ac:dyDescent="0.25">
      <c r="B4" t="s">
        <v>54</v>
      </c>
      <c r="C4" s="21" t="s">
        <v>60</v>
      </c>
    </row>
    <row r="5" spans="2:3" x14ac:dyDescent="0.25">
      <c r="B5" t="s">
        <v>55</v>
      </c>
      <c r="C5">
        <v>24</v>
      </c>
    </row>
    <row r="6" spans="2:3" x14ac:dyDescent="0.25">
      <c r="B6" t="s">
        <v>56</v>
      </c>
      <c r="C6">
        <v>75000</v>
      </c>
    </row>
    <row r="7" spans="2:3" x14ac:dyDescent="0.25">
      <c r="B7" t="s">
        <v>57</v>
      </c>
      <c r="C7">
        <f>-D8</f>
        <v>0</v>
      </c>
    </row>
    <row r="8" spans="2:3" x14ac:dyDescent="0.25">
      <c r="B8" t="s">
        <v>58</v>
      </c>
      <c r="C8">
        <v>0</v>
      </c>
    </row>
    <row r="10" spans="2:3" x14ac:dyDescent="0.25">
      <c r="B10" t="s">
        <v>59</v>
      </c>
      <c r="C10" s="22">
        <f>PMT(C4/12,C5,C6,C7)</f>
        <v>-3240.2041601807632</v>
      </c>
    </row>
  </sheetData>
  <sheetProtection algorithmName="SHA-512" hashValue="tLKb5/ixtvdjg4Q/CSK1GId4Y+vLAlMWHJ/qbJlELrvzjKdlJkHfr8cpW8pW6yFjEJkY7CJFr2zhDrLwPBAQCA==" saltValue="h7vuclju1q06nhq5NhaD9A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E4A-FF51-4960-A26C-5F8AF33B87B9}">
  <dimension ref="B5:R49"/>
  <sheetViews>
    <sheetView tabSelected="1" zoomScaleNormal="100" workbookViewId="0">
      <selection activeCell="H15" sqref="H15"/>
    </sheetView>
  </sheetViews>
  <sheetFormatPr defaultRowHeight="15" x14ac:dyDescent="0.25"/>
  <cols>
    <col min="2" max="7" width="11" customWidth="1"/>
  </cols>
  <sheetData>
    <row r="5" spans="2:17" ht="15.75" thickBot="1" x14ac:dyDescent="0.3">
      <c r="B5" t="s">
        <v>96</v>
      </c>
      <c r="C5" t="s">
        <v>97</v>
      </c>
      <c r="D5" t="s">
        <v>98</v>
      </c>
      <c r="E5" t="s">
        <v>99</v>
      </c>
      <c r="F5" t="s">
        <v>100</v>
      </c>
      <c r="G5" t="s">
        <v>113</v>
      </c>
      <c r="H5" t="s">
        <v>91</v>
      </c>
      <c r="I5" t="s">
        <v>92</v>
      </c>
      <c r="L5" s="26" t="s">
        <v>96</v>
      </c>
      <c r="M5" s="27" t="s">
        <v>97</v>
      </c>
      <c r="N5" s="27" t="s">
        <v>98</v>
      </c>
      <c r="O5" s="27" t="s">
        <v>99</v>
      </c>
      <c r="P5" s="27" t="s">
        <v>100</v>
      </c>
      <c r="Q5" s="27" t="s">
        <v>113</v>
      </c>
    </row>
    <row r="6" spans="2:17" ht="15.75" thickTop="1" x14ac:dyDescent="0.25">
      <c r="B6" t="s">
        <v>101</v>
      </c>
      <c r="C6">
        <v>20</v>
      </c>
      <c r="D6">
        <v>42</v>
      </c>
      <c r="E6">
        <v>50000</v>
      </c>
      <c r="F6">
        <v>90000</v>
      </c>
      <c r="G6">
        <v>20000</v>
      </c>
      <c r="L6" s="28" t="s">
        <v>101</v>
      </c>
      <c r="M6" s="29">
        <v>20</v>
      </c>
      <c r="N6" s="29">
        <v>42</v>
      </c>
      <c r="O6" s="29">
        <v>50000</v>
      </c>
      <c r="P6" s="29">
        <v>90000</v>
      </c>
      <c r="Q6" s="29">
        <v>20000</v>
      </c>
    </row>
    <row r="7" spans="2:17" x14ac:dyDescent="0.25">
      <c r="B7" t="s">
        <v>102</v>
      </c>
      <c r="C7">
        <v>50</v>
      </c>
      <c r="D7">
        <v>20</v>
      </c>
      <c r="E7">
        <v>100000</v>
      </c>
      <c r="F7">
        <v>70000</v>
      </c>
      <c r="G7">
        <v>41200</v>
      </c>
      <c r="L7" s="30" t="s">
        <v>102</v>
      </c>
      <c r="M7" s="31">
        <v>50</v>
      </c>
      <c r="N7" s="31">
        <v>20</v>
      </c>
      <c r="O7" s="31">
        <v>100000</v>
      </c>
      <c r="P7" s="31">
        <v>70000</v>
      </c>
      <c r="Q7" s="31">
        <v>41200</v>
      </c>
    </row>
    <row r="8" spans="2:17" x14ac:dyDescent="0.25">
      <c r="B8" t="s">
        <v>103</v>
      </c>
      <c r="C8">
        <v>80</v>
      </c>
      <c r="D8">
        <v>13</v>
      </c>
      <c r="E8">
        <v>60000</v>
      </c>
      <c r="F8">
        <v>60000</v>
      </c>
      <c r="G8">
        <v>40000</v>
      </c>
      <c r="L8" s="28" t="s">
        <v>103</v>
      </c>
      <c r="M8" s="29">
        <v>80</v>
      </c>
      <c r="N8" s="29">
        <v>13</v>
      </c>
      <c r="O8" s="29">
        <v>60000</v>
      </c>
      <c r="P8" s="29">
        <v>60000</v>
      </c>
      <c r="Q8" s="29">
        <v>40000</v>
      </c>
    </row>
    <row r="9" spans="2:17" x14ac:dyDescent="0.25">
      <c r="B9" t="s">
        <v>104</v>
      </c>
      <c r="C9">
        <v>90</v>
      </c>
      <c r="D9">
        <v>60</v>
      </c>
      <c r="E9">
        <v>40000</v>
      </c>
      <c r="F9">
        <v>50000</v>
      </c>
      <c r="G9">
        <v>80000</v>
      </c>
      <c r="L9" s="30" t="s">
        <v>104</v>
      </c>
      <c r="M9" s="31">
        <v>90</v>
      </c>
      <c r="N9" s="31">
        <v>60</v>
      </c>
      <c r="O9" s="31">
        <v>40000</v>
      </c>
      <c r="P9" s="31">
        <v>50000</v>
      </c>
      <c r="Q9" s="31">
        <v>80000</v>
      </c>
    </row>
    <row r="10" spans="2:17" x14ac:dyDescent="0.25">
      <c r="B10" t="s">
        <v>105</v>
      </c>
      <c r="C10">
        <v>120</v>
      </c>
      <c r="D10">
        <v>4</v>
      </c>
      <c r="E10">
        <v>80000</v>
      </c>
      <c r="F10">
        <v>100000</v>
      </c>
      <c r="G10">
        <v>100000</v>
      </c>
      <c r="L10" s="28" t="s">
        <v>105</v>
      </c>
      <c r="M10" s="29">
        <v>120</v>
      </c>
      <c r="N10" s="29">
        <v>4</v>
      </c>
      <c r="O10" s="29">
        <v>80000</v>
      </c>
      <c r="P10" s="29">
        <v>100000</v>
      </c>
      <c r="Q10" s="29">
        <v>100000</v>
      </c>
    </row>
    <row r="11" spans="2:17" x14ac:dyDescent="0.25">
      <c r="B11" t="s">
        <v>106</v>
      </c>
      <c r="C11">
        <v>1000</v>
      </c>
      <c r="D11">
        <v>20</v>
      </c>
      <c r="E11">
        <v>100000</v>
      </c>
      <c r="F11">
        <v>60000</v>
      </c>
      <c r="G11">
        <v>20000</v>
      </c>
      <c r="L11" s="30" t="s">
        <v>106</v>
      </c>
      <c r="M11" s="31">
        <v>1000</v>
      </c>
      <c r="N11" s="31">
        <v>20</v>
      </c>
      <c r="O11" s="31">
        <v>100000</v>
      </c>
      <c r="P11" s="31">
        <v>60000</v>
      </c>
      <c r="Q11" s="31">
        <v>20000</v>
      </c>
    </row>
    <row r="12" spans="2:17" x14ac:dyDescent="0.25">
      <c r="B12" t="s">
        <v>107</v>
      </c>
      <c r="C12">
        <v>10</v>
      </c>
      <c r="D12">
        <v>10</v>
      </c>
      <c r="E12">
        <v>20000</v>
      </c>
      <c r="F12">
        <v>94555</v>
      </c>
      <c r="G12">
        <v>90000</v>
      </c>
      <c r="L12" s="28" t="s">
        <v>107</v>
      </c>
      <c r="M12" s="29">
        <v>10</v>
      </c>
      <c r="N12" s="29">
        <v>10</v>
      </c>
      <c r="O12" s="29">
        <v>20000</v>
      </c>
      <c r="P12" s="29">
        <v>94555</v>
      </c>
      <c r="Q12" s="29">
        <v>90000</v>
      </c>
    </row>
    <row r="13" spans="2:17" x14ac:dyDescent="0.25">
      <c r="B13" t="s">
        <v>108</v>
      </c>
      <c r="C13">
        <v>15</v>
      </c>
      <c r="D13">
        <v>40</v>
      </c>
      <c r="E13">
        <v>90000</v>
      </c>
      <c r="F13">
        <v>42000</v>
      </c>
      <c r="G13">
        <v>70000</v>
      </c>
      <c r="L13" s="30" t="s">
        <v>108</v>
      </c>
      <c r="M13" s="31">
        <v>15</v>
      </c>
      <c r="N13" s="31">
        <v>40</v>
      </c>
      <c r="O13" s="31">
        <v>90000</v>
      </c>
      <c r="P13" s="31">
        <v>42000</v>
      </c>
      <c r="Q13" s="31">
        <v>70000</v>
      </c>
    </row>
    <row r="14" spans="2:17" x14ac:dyDescent="0.25">
      <c r="B14" t="s">
        <v>109</v>
      </c>
      <c r="C14">
        <v>12</v>
      </c>
      <c r="D14">
        <v>20</v>
      </c>
      <c r="E14">
        <v>70000</v>
      </c>
      <c r="F14">
        <v>75550</v>
      </c>
      <c r="G14">
        <v>60000</v>
      </c>
      <c r="L14" s="28" t="s">
        <v>109</v>
      </c>
      <c r="M14" s="29">
        <v>12</v>
      </c>
      <c r="N14" s="29">
        <v>20</v>
      </c>
      <c r="O14" s="29">
        <v>70000</v>
      </c>
      <c r="P14" s="29">
        <v>75550</v>
      </c>
      <c r="Q14" s="29">
        <v>60000</v>
      </c>
    </row>
    <row r="15" spans="2:17" x14ac:dyDescent="0.25">
      <c r="B15" t="s">
        <v>110</v>
      </c>
      <c r="C15">
        <v>25</v>
      </c>
      <c r="D15">
        <v>45</v>
      </c>
      <c r="E15">
        <v>60000</v>
      </c>
      <c r="F15">
        <v>9000</v>
      </c>
      <c r="G15">
        <v>2440</v>
      </c>
      <c r="L15" s="30" t="s">
        <v>110</v>
      </c>
      <c r="M15" s="31">
        <v>25</v>
      </c>
      <c r="N15" s="31">
        <v>45</v>
      </c>
      <c r="O15" s="31">
        <v>60000</v>
      </c>
      <c r="P15" s="31">
        <v>9000</v>
      </c>
      <c r="Q15" s="31">
        <v>2440</v>
      </c>
    </row>
    <row r="16" spans="2:17" x14ac:dyDescent="0.25">
      <c r="B16" t="s">
        <v>111</v>
      </c>
      <c r="C16">
        <v>20</v>
      </c>
      <c r="D16">
        <v>21</v>
      </c>
      <c r="E16">
        <v>30000</v>
      </c>
      <c r="F16">
        <v>41122</v>
      </c>
      <c r="G16">
        <v>32000</v>
      </c>
      <c r="L16" s="28" t="s">
        <v>111</v>
      </c>
      <c r="M16" s="29">
        <v>20</v>
      </c>
      <c r="N16" s="29">
        <v>21</v>
      </c>
      <c r="O16" s="29">
        <v>30000</v>
      </c>
      <c r="P16" s="29">
        <v>41122</v>
      </c>
      <c r="Q16" s="29">
        <v>32000</v>
      </c>
    </row>
    <row r="17" spans="2:18" x14ac:dyDescent="0.25">
      <c r="B17" t="s">
        <v>112</v>
      </c>
      <c r="C17">
        <v>90</v>
      </c>
      <c r="D17">
        <v>30</v>
      </c>
      <c r="E17">
        <v>120000</v>
      </c>
      <c r="F17">
        <v>23000</v>
      </c>
      <c r="G17">
        <v>54000</v>
      </c>
      <c r="L17" s="32" t="s">
        <v>112</v>
      </c>
      <c r="M17" s="33">
        <v>90</v>
      </c>
      <c r="N17" s="33">
        <v>30</v>
      </c>
      <c r="O17" s="33">
        <v>120000</v>
      </c>
      <c r="P17" s="33">
        <v>23000</v>
      </c>
      <c r="Q17" s="33">
        <v>54000</v>
      </c>
    </row>
    <row r="19" spans="2:18" x14ac:dyDescent="0.25">
      <c r="B19" t="s">
        <v>114</v>
      </c>
    </row>
    <row r="21" spans="2:18" ht="15.75" thickBot="1" x14ac:dyDescent="0.3"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 t="s">
        <v>113</v>
      </c>
      <c r="H21" t="s">
        <v>91</v>
      </c>
      <c r="I21" t="s">
        <v>92</v>
      </c>
      <c r="L21" s="26" t="s">
        <v>96</v>
      </c>
      <c r="M21" s="27" t="s">
        <v>97</v>
      </c>
      <c r="N21" s="27" t="s">
        <v>98</v>
      </c>
      <c r="O21" s="27" t="s">
        <v>99</v>
      </c>
      <c r="P21" s="27" t="s">
        <v>100</v>
      </c>
      <c r="Q21" s="27" t="s">
        <v>113</v>
      </c>
      <c r="R21" s="27" t="s">
        <v>91</v>
      </c>
    </row>
    <row r="22" spans="2:18" ht="15.75" thickTop="1" x14ac:dyDescent="0.25">
      <c r="B22" t="s">
        <v>101</v>
      </c>
      <c r="C22">
        <v>20</v>
      </c>
      <c r="D22">
        <v>42</v>
      </c>
      <c r="E22">
        <v>50000</v>
      </c>
      <c r="F22">
        <v>90000</v>
      </c>
      <c r="G22">
        <v>20000</v>
      </c>
      <c r="L22" s="28" t="s">
        <v>101</v>
      </c>
      <c r="M22" s="29">
        <v>20</v>
      </c>
      <c r="N22" s="29">
        <v>42</v>
      </c>
      <c r="O22" s="29">
        <v>50000</v>
      </c>
      <c r="P22" s="29">
        <v>90000</v>
      </c>
      <c r="Q22" s="29">
        <v>20000</v>
      </c>
      <c r="R22" s="29"/>
    </row>
    <row r="23" spans="2:18" x14ac:dyDescent="0.25">
      <c r="B23" t="s">
        <v>102</v>
      </c>
      <c r="C23">
        <v>50</v>
      </c>
      <c r="D23">
        <v>20</v>
      </c>
      <c r="E23">
        <v>100000</v>
      </c>
      <c r="F23">
        <v>70000</v>
      </c>
      <c r="G23">
        <v>41200</v>
      </c>
      <c r="L23" s="30" t="s">
        <v>102</v>
      </c>
      <c r="M23" s="31">
        <v>50</v>
      </c>
      <c r="N23" s="31">
        <v>20</v>
      </c>
      <c r="O23" s="31">
        <v>100000</v>
      </c>
      <c r="P23" s="31">
        <v>70000</v>
      </c>
      <c r="Q23" s="31">
        <v>41200</v>
      </c>
      <c r="R23" s="31"/>
    </row>
    <row r="24" spans="2:18" x14ac:dyDescent="0.25">
      <c r="B24" t="s">
        <v>103</v>
      </c>
      <c r="C24">
        <v>80</v>
      </c>
      <c r="D24">
        <v>13</v>
      </c>
      <c r="E24">
        <v>60000</v>
      </c>
      <c r="F24">
        <v>60000</v>
      </c>
      <c r="G24">
        <v>40000</v>
      </c>
      <c r="L24" s="28" t="s">
        <v>103</v>
      </c>
      <c r="M24" s="29">
        <v>80</v>
      </c>
      <c r="N24" s="29">
        <v>13</v>
      </c>
      <c r="O24" s="29">
        <v>60000</v>
      </c>
      <c r="P24" s="29">
        <v>60000</v>
      </c>
      <c r="Q24" s="29">
        <v>40000</v>
      </c>
      <c r="R24" s="29"/>
    </row>
    <row r="25" spans="2:18" x14ac:dyDescent="0.25">
      <c r="B25" t="s">
        <v>104</v>
      </c>
      <c r="C25">
        <v>90</v>
      </c>
      <c r="D25">
        <v>60</v>
      </c>
      <c r="E25">
        <v>40000</v>
      </c>
      <c r="F25">
        <v>50000</v>
      </c>
      <c r="G25">
        <v>80000</v>
      </c>
      <c r="L25" s="30" t="s">
        <v>104</v>
      </c>
      <c r="M25" s="31">
        <v>90</v>
      </c>
      <c r="N25" s="31">
        <v>60</v>
      </c>
      <c r="O25" s="31">
        <v>40000</v>
      </c>
      <c r="P25" s="31">
        <v>50000</v>
      </c>
      <c r="Q25" s="31">
        <v>80000</v>
      </c>
      <c r="R25" s="31"/>
    </row>
    <row r="26" spans="2:18" x14ac:dyDescent="0.25">
      <c r="B26" t="s">
        <v>105</v>
      </c>
      <c r="C26">
        <v>120</v>
      </c>
      <c r="D26">
        <v>4</v>
      </c>
      <c r="E26">
        <v>80000</v>
      </c>
      <c r="F26">
        <v>100000</v>
      </c>
      <c r="G26">
        <v>100000</v>
      </c>
      <c r="L26" s="28" t="s">
        <v>105</v>
      </c>
      <c r="M26" s="29">
        <v>120</v>
      </c>
      <c r="N26" s="29">
        <v>4</v>
      </c>
      <c r="O26" s="29">
        <v>80000</v>
      </c>
      <c r="P26" s="29">
        <v>100000</v>
      </c>
      <c r="Q26" s="29">
        <v>100000</v>
      </c>
      <c r="R26" s="29"/>
    </row>
    <row r="27" spans="2:18" x14ac:dyDescent="0.25">
      <c r="B27" t="s">
        <v>106</v>
      </c>
      <c r="C27">
        <v>1000</v>
      </c>
      <c r="D27">
        <v>20</v>
      </c>
      <c r="E27">
        <v>100000</v>
      </c>
      <c r="F27">
        <v>60000</v>
      </c>
      <c r="G27">
        <v>20000</v>
      </c>
      <c r="L27" s="30" t="s">
        <v>106</v>
      </c>
      <c r="M27" s="31">
        <v>1000</v>
      </c>
      <c r="N27" s="31">
        <v>20</v>
      </c>
      <c r="O27" s="31">
        <v>100000</v>
      </c>
      <c r="P27" s="31">
        <v>60000</v>
      </c>
      <c r="Q27" s="31">
        <v>20000</v>
      </c>
      <c r="R27" s="31"/>
    </row>
    <row r="28" spans="2:18" x14ac:dyDescent="0.25">
      <c r="B28" t="s">
        <v>107</v>
      </c>
      <c r="C28">
        <v>10</v>
      </c>
      <c r="D28">
        <v>10</v>
      </c>
      <c r="E28">
        <v>20000</v>
      </c>
      <c r="F28">
        <v>94555</v>
      </c>
      <c r="G28">
        <v>90000</v>
      </c>
      <c r="L28" s="28" t="s">
        <v>107</v>
      </c>
      <c r="M28" s="29">
        <v>10</v>
      </c>
      <c r="N28" s="29">
        <v>10</v>
      </c>
      <c r="O28" s="29">
        <v>20000</v>
      </c>
      <c r="P28" s="29">
        <v>94555</v>
      </c>
      <c r="Q28" s="29">
        <v>90000</v>
      </c>
      <c r="R28" s="29"/>
    </row>
    <row r="29" spans="2:18" x14ac:dyDescent="0.25">
      <c r="B29" t="s">
        <v>108</v>
      </c>
      <c r="C29">
        <v>15</v>
      </c>
      <c r="D29">
        <v>40</v>
      </c>
      <c r="E29">
        <v>90000</v>
      </c>
      <c r="F29">
        <v>42000</v>
      </c>
      <c r="G29">
        <v>70000</v>
      </c>
      <c r="L29" s="30" t="s">
        <v>108</v>
      </c>
      <c r="M29" s="31">
        <v>15</v>
      </c>
      <c r="N29" s="31">
        <v>40</v>
      </c>
      <c r="O29" s="31">
        <v>90000</v>
      </c>
      <c r="P29" s="31">
        <v>42000</v>
      </c>
      <c r="Q29" s="31">
        <v>70000</v>
      </c>
      <c r="R29" s="31"/>
    </row>
    <row r="30" spans="2:18" x14ac:dyDescent="0.25">
      <c r="B30" t="s">
        <v>109</v>
      </c>
      <c r="C30">
        <v>12</v>
      </c>
      <c r="D30">
        <v>20</v>
      </c>
      <c r="E30">
        <v>70000</v>
      </c>
      <c r="F30">
        <v>75550</v>
      </c>
      <c r="G30">
        <v>60000</v>
      </c>
      <c r="L30" s="28" t="s">
        <v>109</v>
      </c>
      <c r="M30" s="29">
        <v>12</v>
      </c>
      <c r="N30" s="29">
        <v>20</v>
      </c>
      <c r="O30" s="29">
        <v>70000</v>
      </c>
      <c r="P30" s="29">
        <v>75550</v>
      </c>
      <c r="Q30" s="29">
        <v>60000</v>
      </c>
      <c r="R30" s="29"/>
    </row>
    <row r="31" spans="2:18" x14ac:dyDescent="0.25">
      <c r="B31" t="s">
        <v>110</v>
      </c>
      <c r="C31">
        <v>25</v>
      </c>
      <c r="D31">
        <v>45</v>
      </c>
      <c r="E31">
        <v>60000</v>
      </c>
      <c r="F31">
        <v>9000</v>
      </c>
      <c r="G31">
        <v>2440</v>
      </c>
      <c r="L31" s="30" t="s">
        <v>110</v>
      </c>
      <c r="M31" s="31">
        <v>25</v>
      </c>
      <c r="N31" s="31">
        <v>45</v>
      </c>
      <c r="O31" s="31">
        <v>60000</v>
      </c>
      <c r="P31" s="31">
        <v>9000</v>
      </c>
      <c r="Q31" s="31">
        <v>2440</v>
      </c>
      <c r="R31" s="31"/>
    </row>
    <row r="32" spans="2:18" x14ac:dyDescent="0.25">
      <c r="B32" t="s">
        <v>111</v>
      </c>
      <c r="C32">
        <v>20</v>
      </c>
      <c r="D32">
        <v>21</v>
      </c>
      <c r="E32">
        <v>30000</v>
      </c>
      <c r="F32">
        <v>41122</v>
      </c>
      <c r="G32">
        <v>32000</v>
      </c>
      <c r="L32" s="28" t="s">
        <v>111</v>
      </c>
      <c r="M32" s="29">
        <v>20</v>
      </c>
      <c r="N32" s="29">
        <v>21</v>
      </c>
      <c r="O32" s="29">
        <v>30000</v>
      </c>
      <c r="P32" s="29">
        <v>41122</v>
      </c>
      <c r="Q32" s="29">
        <v>32000</v>
      </c>
      <c r="R32" s="29"/>
    </row>
    <row r="33" spans="2:18" x14ac:dyDescent="0.25">
      <c r="B33" t="s">
        <v>112</v>
      </c>
      <c r="C33">
        <v>90</v>
      </c>
      <c r="D33">
        <v>30</v>
      </c>
      <c r="E33">
        <v>120000</v>
      </c>
      <c r="F33">
        <v>23000</v>
      </c>
      <c r="G33">
        <v>54000</v>
      </c>
      <c r="L33" s="32" t="s">
        <v>112</v>
      </c>
      <c r="M33" s="33">
        <v>90</v>
      </c>
      <c r="N33" s="33">
        <v>30</v>
      </c>
      <c r="O33" s="33">
        <v>120000</v>
      </c>
      <c r="P33" s="33">
        <v>23000</v>
      </c>
      <c r="Q33" s="33">
        <v>54000</v>
      </c>
      <c r="R33" s="33"/>
    </row>
    <row r="37" spans="2:18" ht="15.75" thickBot="1" x14ac:dyDescent="0.3">
      <c r="B37" s="26" t="s">
        <v>96</v>
      </c>
      <c r="C37" s="27" t="s">
        <v>97</v>
      </c>
      <c r="D37" s="27" t="s">
        <v>98</v>
      </c>
      <c r="E37" s="27">
        <v>2010</v>
      </c>
      <c r="F37" s="27">
        <v>2014</v>
      </c>
      <c r="G37" s="27" t="s">
        <v>113</v>
      </c>
    </row>
    <row r="38" spans="2:18" ht="15.75" thickTop="1" x14ac:dyDescent="0.25">
      <c r="B38" s="28" t="s">
        <v>101</v>
      </c>
      <c r="C38" s="29">
        <v>20</v>
      </c>
      <c r="D38" s="29">
        <v>42</v>
      </c>
      <c r="E38" s="29">
        <v>50000</v>
      </c>
      <c r="F38" s="29">
        <v>20000</v>
      </c>
      <c r="G38" s="29">
        <v>90000</v>
      </c>
    </row>
    <row r="39" spans="2:18" x14ac:dyDescent="0.25">
      <c r="B39" s="30" t="s">
        <v>102</v>
      </c>
      <c r="C39" s="31">
        <v>50</v>
      </c>
      <c r="D39" s="31">
        <v>20</v>
      </c>
      <c r="E39" s="31">
        <v>100000</v>
      </c>
      <c r="F39" s="31">
        <v>41200</v>
      </c>
      <c r="G39" s="31">
        <v>70000</v>
      </c>
    </row>
    <row r="40" spans="2:18" x14ac:dyDescent="0.25">
      <c r="B40" s="28" t="s">
        <v>103</v>
      </c>
      <c r="C40" s="29">
        <v>80</v>
      </c>
      <c r="D40" s="29">
        <v>13</v>
      </c>
      <c r="E40" s="29">
        <v>60000</v>
      </c>
      <c r="F40" s="29">
        <v>40000</v>
      </c>
      <c r="G40" s="29">
        <v>60000</v>
      </c>
    </row>
    <row r="41" spans="2:18" x14ac:dyDescent="0.25">
      <c r="B41" s="30" t="s">
        <v>104</v>
      </c>
      <c r="C41" s="31">
        <v>90</v>
      </c>
      <c r="D41" s="31">
        <v>60</v>
      </c>
      <c r="E41" s="31">
        <v>40000</v>
      </c>
      <c r="F41" s="31">
        <v>80000</v>
      </c>
      <c r="G41" s="31">
        <v>50000</v>
      </c>
    </row>
    <row r="42" spans="2:18" x14ac:dyDescent="0.25">
      <c r="B42" s="28" t="s">
        <v>105</v>
      </c>
      <c r="C42" s="29">
        <v>120</v>
      </c>
      <c r="D42" s="29">
        <v>4</v>
      </c>
      <c r="E42" s="29">
        <v>80000</v>
      </c>
      <c r="F42" s="29">
        <v>100000</v>
      </c>
      <c r="G42" s="29">
        <v>100000</v>
      </c>
    </row>
    <row r="43" spans="2:18" x14ac:dyDescent="0.25">
      <c r="B43" s="30" t="s">
        <v>106</v>
      </c>
      <c r="C43" s="31">
        <v>1000</v>
      </c>
      <c r="D43" s="31">
        <v>20</v>
      </c>
      <c r="E43" s="31">
        <v>100000</v>
      </c>
      <c r="F43" s="31">
        <v>20000</v>
      </c>
      <c r="G43" s="31">
        <v>60000</v>
      </c>
    </row>
    <row r="44" spans="2:18" x14ac:dyDescent="0.25">
      <c r="B44" s="28" t="s">
        <v>107</v>
      </c>
      <c r="C44" s="29">
        <v>10</v>
      </c>
      <c r="D44" s="29">
        <v>10</v>
      </c>
      <c r="E44" s="29">
        <v>20000</v>
      </c>
      <c r="F44" s="29">
        <v>90000</v>
      </c>
      <c r="G44" s="29">
        <v>94555</v>
      </c>
    </row>
    <row r="45" spans="2:18" x14ac:dyDescent="0.25">
      <c r="B45" s="30" t="s">
        <v>108</v>
      </c>
      <c r="C45" s="31">
        <v>15</v>
      </c>
      <c r="D45" s="31">
        <v>40</v>
      </c>
      <c r="E45" s="31">
        <v>90000</v>
      </c>
      <c r="F45" s="31">
        <v>70000</v>
      </c>
      <c r="G45" s="31">
        <v>42000</v>
      </c>
    </row>
    <row r="46" spans="2:18" x14ac:dyDescent="0.25">
      <c r="B46" s="28" t="s">
        <v>109</v>
      </c>
      <c r="C46" s="29">
        <v>12</v>
      </c>
      <c r="D46" s="29">
        <v>20</v>
      </c>
      <c r="E46" s="29">
        <v>70000</v>
      </c>
      <c r="F46" s="29">
        <v>60000</v>
      </c>
      <c r="G46" s="29">
        <v>75550</v>
      </c>
    </row>
    <row r="47" spans="2:18" x14ac:dyDescent="0.25">
      <c r="B47" s="30" t="s">
        <v>110</v>
      </c>
      <c r="C47" s="31">
        <v>25</v>
      </c>
      <c r="D47" s="31">
        <v>45</v>
      </c>
      <c r="E47" s="31">
        <v>60000</v>
      </c>
      <c r="F47" s="31">
        <v>2440</v>
      </c>
      <c r="G47" s="31">
        <v>9000</v>
      </c>
    </row>
    <row r="48" spans="2:18" x14ac:dyDescent="0.25">
      <c r="B48" s="28" t="s">
        <v>111</v>
      </c>
      <c r="C48" s="29">
        <v>20</v>
      </c>
      <c r="D48" s="29">
        <v>21</v>
      </c>
      <c r="E48" s="29">
        <v>30000</v>
      </c>
      <c r="F48" s="29">
        <v>32000</v>
      </c>
      <c r="G48" s="29">
        <v>41122</v>
      </c>
    </row>
    <row r="49" spans="2:7" x14ac:dyDescent="0.25">
      <c r="B49" s="32" t="s">
        <v>112</v>
      </c>
      <c r="C49" s="33">
        <v>90</v>
      </c>
      <c r="D49" s="33">
        <v>30</v>
      </c>
      <c r="E49" s="33">
        <v>120000</v>
      </c>
      <c r="F49" s="33">
        <v>54000</v>
      </c>
      <c r="G49" s="33">
        <v>23000</v>
      </c>
    </row>
  </sheetData>
  <sheetProtection algorithmName="SHA-512" hashValue="Xo3aLZ8rYduWvTox1fuge+KM5gDZkjnQieMnnLUnGu9xZR/5SjkG1cpmZX3pqEawLBPVC4sri8QNNwQqQnKOwQ==" saltValue="GODas6WAZ4tzMPYlEsbxhw==" spinCount="100000" sheet="1" objects="1" scenarios="1"/>
  <phoneticPr fontId="6" type="noConversion"/>
  <conditionalFormatting sqref="E38:E49">
    <cfRule type="cellIs" dxfId="1" priority="1" operator="lessThan">
      <formula>2000</formula>
    </cfRule>
    <cfRule type="cellIs" dxfId="0" priority="4" operator="greaterThan">
      <formula>7000</formula>
    </cfRule>
  </conditionalFormatting>
  <conditionalFormatting sqref="E6:G1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{07ECA58A-C5D3-4DF8-900F-C10902F126FB}</x14:id>
        </ext>
      </extLst>
    </cfRule>
  </conditionalFormatting>
  <conditionalFormatting sqref="E22:G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{D39D649F-9E00-42CC-8BB1-AF6E3B96A00E}</x14:id>
        </ext>
      </extLst>
    </cfRule>
  </conditionalFormatting>
  <conditionalFormatting sqref="F38:F49">
    <cfRule type="colorScale" priority="2">
      <colorScale>
        <cfvo type="min"/>
        <cfvo type="max"/>
        <color theme="5" tint="-0.249977111117893"/>
        <color rgb="FFFF0000"/>
      </colorScale>
    </cfRule>
  </conditionalFormatting>
  <conditionalFormatting sqref="G38:G4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{382CAB18-F080-406B-9AAE-4EB7D954051F}</x14:id>
        </ext>
      </extLst>
    </cfRule>
  </conditionalFormatting>
  <conditionalFormatting sqref="O6:Q17">
    <cfRule type="colorScale" priority="10">
      <colorScale>
        <cfvo type="min"/>
        <cfvo type="percentile" val="50"/>
        <cfvo type="max"/>
        <color rgb="FFFF7128"/>
        <color rgb="FFFFEB84"/>
        <color rgb="FFFFEF9C"/>
      </colorScale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{C5C766C4-2434-4CBA-8D97-CFEDA0DC9C36}</x14:id>
        </ext>
      </extLst>
    </cfRule>
  </conditionalFormatting>
  <conditionalFormatting sqref="O22:Q3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{8F5C97E3-9167-4DDB-88B6-F980F07030DF}</x14:id>
        </ext>
      </extLst>
    </cfRule>
  </conditionalFormatting>
  <pageMargins left="0.7" right="0.7" top="0.75" bottom="0.75" header="0.3" footer="0.3"/>
  <ignoredErrors>
    <ignoredError sqref="G37" numberStoredAsText="1"/>
  </ignoredErrors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ECA58A-C5D3-4DF8-900F-C10902F12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E6:G17</xm:sqref>
        </x14:conditionalFormatting>
        <x14:conditionalFormatting xmlns:xm="http://schemas.microsoft.com/office/excel/2006/main">
          <x14:cfRule type="dataBar" id="{D39D649F-9E00-42CC-8BB1-AF6E3B96A0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E22:G33</xm:sqref>
        </x14:conditionalFormatting>
        <x14:conditionalFormatting xmlns:xm="http://schemas.microsoft.com/office/excel/2006/main">
          <x14:cfRule type="dataBar" id="{382CAB18-F080-406B-9AAE-4EB7D9540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G38:G49</xm:sqref>
        </x14:conditionalFormatting>
        <x14:conditionalFormatting xmlns:xm="http://schemas.microsoft.com/office/excel/2006/main">
          <x14:cfRule type="dataBar" id="{C5C766C4-2434-4CBA-8D97-CFEDA0DC9C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O6:Q17</xm:sqref>
        </x14:conditionalFormatting>
        <x14:conditionalFormatting xmlns:xm="http://schemas.microsoft.com/office/excel/2006/main">
          <x14:cfRule type="dataBar" id="{8F5C97E3-9167-4DDB-88B6-F980F07030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O22:Q33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4A27-0512-4E98-BABF-6740311CE46C}">
  <dimension ref="C3:L11"/>
  <sheetViews>
    <sheetView workbookViewId="0">
      <selection activeCell="I24" sqref="I24"/>
    </sheetView>
  </sheetViews>
  <sheetFormatPr defaultRowHeight="15" x14ac:dyDescent="0.25"/>
  <cols>
    <col min="3" max="12" width="11" customWidth="1"/>
  </cols>
  <sheetData>
    <row r="3" spans="3:12" x14ac:dyDescent="0.25">
      <c r="C3" t="s">
        <v>95</v>
      </c>
      <c r="D3" t="s">
        <v>119</v>
      </c>
      <c r="E3" t="s">
        <v>127</v>
      </c>
      <c r="F3" t="s">
        <v>128</v>
      </c>
      <c r="I3" t="s">
        <v>91</v>
      </c>
      <c r="J3" t="s">
        <v>92</v>
      </c>
      <c r="K3" t="s">
        <v>93</v>
      </c>
      <c r="L3" t="s">
        <v>94</v>
      </c>
    </row>
    <row r="4" spans="3:12" x14ac:dyDescent="0.25">
      <c r="C4" t="s">
        <v>0</v>
      </c>
      <c r="D4" t="s">
        <v>120</v>
      </c>
      <c r="E4">
        <v>23</v>
      </c>
      <c r="F4">
        <v>45</v>
      </c>
    </row>
    <row r="5" spans="3:12" x14ac:dyDescent="0.25">
      <c r="C5" t="s">
        <v>2</v>
      </c>
      <c r="D5" t="s">
        <v>121</v>
      </c>
      <c r="E5">
        <v>56</v>
      </c>
      <c r="F5">
        <v>34</v>
      </c>
    </row>
    <row r="6" spans="3:12" x14ac:dyDescent="0.25">
      <c r="C6" t="s">
        <v>115</v>
      </c>
      <c r="D6" t="s">
        <v>120</v>
      </c>
      <c r="E6">
        <v>23</v>
      </c>
      <c r="F6">
        <v>45</v>
      </c>
    </row>
    <row r="7" spans="3:12" x14ac:dyDescent="0.25">
      <c r="C7" t="s">
        <v>116</v>
      </c>
      <c r="D7" t="s">
        <v>122</v>
      </c>
      <c r="E7">
        <v>67</v>
      </c>
      <c r="F7">
        <v>43</v>
      </c>
    </row>
    <row r="8" spans="3:12" x14ac:dyDescent="0.25">
      <c r="C8" t="s">
        <v>117</v>
      </c>
      <c r="D8" t="s">
        <v>123</v>
      </c>
      <c r="E8">
        <v>43</v>
      </c>
      <c r="F8">
        <v>34</v>
      </c>
    </row>
    <row r="9" spans="3:12" x14ac:dyDescent="0.25">
      <c r="C9" t="s">
        <v>70</v>
      </c>
      <c r="D9" t="s">
        <v>124</v>
      </c>
      <c r="E9">
        <v>12</v>
      </c>
      <c r="F9">
        <v>21</v>
      </c>
    </row>
    <row r="10" spans="3:12" x14ac:dyDescent="0.25">
      <c r="C10" t="s">
        <v>118</v>
      </c>
      <c r="D10" t="s">
        <v>125</v>
      </c>
      <c r="E10">
        <v>34</v>
      </c>
      <c r="F10">
        <v>32</v>
      </c>
    </row>
    <row r="11" spans="3:12" x14ac:dyDescent="0.25">
      <c r="C11" t="s">
        <v>73</v>
      </c>
      <c r="D11" t="s">
        <v>126</v>
      </c>
      <c r="E11">
        <v>12</v>
      </c>
      <c r="F11">
        <v>65</v>
      </c>
    </row>
  </sheetData>
  <sheetProtection algorithmName="SHA-512" hashValue="f0D9YfR/mBefT981TWSg2F340WBVPN+EDOrbRq9uQnIgZaqRw9REWRbUUG+2NcVul84cMvFnf3rnWjbwTIJC5A==" saltValue="/ocnFn7GfJhPoUqvhSmdyw==" spinCount="100000" sheet="1" objects="1" scenarios="1"/>
  <pageMargins left="0.7" right="0.7" top="0.75" bottom="0.75" header="0.3" footer="0.3"/>
  <ignoredErrors>
    <ignoredError sqref="D9 D11" twoDigitTextYear="1"/>
  </ignoredErrors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91A7-1A47-448D-82CA-F91B34502F37}">
  <dimension ref="I5:R27"/>
  <sheetViews>
    <sheetView topLeftCell="G1" workbookViewId="0">
      <selection activeCell="P29" sqref="P29"/>
    </sheetView>
  </sheetViews>
  <sheetFormatPr defaultRowHeight="15" x14ac:dyDescent="0.25"/>
  <cols>
    <col min="9" max="10" width="11" customWidth="1"/>
  </cols>
  <sheetData>
    <row r="5" spans="9:18" ht="15.75" thickBot="1" x14ac:dyDescent="0.3">
      <c r="I5" t="s">
        <v>91</v>
      </c>
      <c r="J5" t="s">
        <v>92</v>
      </c>
      <c r="K5" t="s">
        <v>93</v>
      </c>
      <c r="L5" t="s">
        <v>94</v>
      </c>
      <c r="M5" t="s">
        <v>129</v>
      </c>
    </row>
    <row r="6" spans="9:18" ht="15.75" thickBot="1" x14ac:dyDescent="0.3">
      <c r="P6" s="34" t="s">
        <v>62</v>
      </c>
      <c r="Q6" s="34" t="s">
        <v>4</v>
      </c>
      <c r="R6" s="34" t="s">
        <v>5</v>
      </c>
    </row>
    <row r="7" spans="9:18" x14ac:dyDescent="0.25">
      <c r="P7" s="35" t="s">
        <v>0</v>
      </c>
      <c r="Q7" s="36">
        <v>45</v>
      </c>
      <c r="R7" s="36">
        <v>50</v>
      </c>
    </row>
    <row r="8" spans="9:18" x14ac:dyDescent="0.25">
      <c r="P8" s="25" t="s">
        <v>65</v>
      </c>
      <c r="Q8" s="37">
        <v>24</v>
      </c>
      <c r="R8" s="37">
        <v>41</v>
      </c>
    </row>
    <row r="9" spans="9:18" x14ac:dyDescent="0.25">
      <c r="P9" s="35" t="s">
        <v>66</v>
      </c>
      <c r="Q9" s="36">
        <v>32</v>
      </c>
      <c r="R9" s="36">
        <v>42</v>
      </c>
    </row>
    <row r="10" spans="9:18" x14ac:dyDescent="0.25">
      <c r="P10" s="25" t="s">
        <v>67</v>
      </c>
      <c r="Q10" s="37">
        <v>12</v>
      </c>
      <c r="R10" s="37">
        <v>43</v>
      </c>
    </row>
    <row r="11" spans="9:18" x14ac:dyDescent="0.25">
      <c r="P11" s="35" t="s">
        <v>68</v>
      </c>
      <c r="Q11" s="36">
        <v>32</v>
      </c>
      <c r="R11" s="36">
        <v>10</v>
      </c>
    </row>
    <row r="12" spans="9:18" x14ac:dyDescent="0.25">
      <c r="P12" s="25" t="s">
        <v>69</v>
      </c>
      <c r="Q12" s="37">
        <v>24</v>
      </c>
      <c r="R12" s="37">
        <v>13</v>
      </c>
    </row>
    <row r="13" spans="9:18" x14ac:dyDescent="0.25">
      <c r="P13" s="35" t="s">
        <v>3</v>
      </c>
      <c r="Q13" s="36">
        <v>42</v>
      </c>
      <c r="R13" s="36">
        <v>42</v>
      </c>
    </row>
    <row r="14" spans="9:18" x14ac:dyDescent="0.25">
      <c r="P14" s="25" t="s">
        <v>2</v>
      </c>
      <c r="Q14" s="37">
        <v>31</v>
      </c>
      <c r="R14" s="37">
        <v>23</v>
      </c>
    </row>
    <row r="15" spans="9:18" x14ac:dyDescent="0.25">
      <c r="P15" s="35" t="s">
        <v>70</v>
      </c>
      <c r="Q15" s="36">
        <v>13</v>
      </c>
      <c r="R15" s="36">
        <v>31</v>
      </c>
    </row>
    <row r="16" spans="9:18" x14ac:dyDescent="0.25">
      <c r="P16" s="25" t="s">
        <v>1</v>
      </c>
      <c r="Q16" s="37">
        <v>41</v>
      </c>
      <c r="R16" s="37">
        <v>35</v>
      </c>
    </row>
    <row r="17" spans="16:18" x14ac:dyDescent="0.25">
      <c r="P17" s="35" t="s">
        <v>71</v>
      </c>
      <c r="Q17" s="36">
        <v>12</v>
      </c>
      <c r="R17" s="36">
        <v>31</v>
      </c>
    </row>
    <row r="18" spans="16:18" x14ac:dyDescent="0.25">
      <c r="P18" s="25" t="s">
        <v>72</v>
      </c>
      <c r="Q18" s="37">
        <v>14</v>
      </c>
      <c r="R18" s="37">
        <v>23</v>
      </c>
    </row>
    <row r="19" spans="16:18" x14ac:dyDescent="0.25">
      <c r="P19" s="35" t="s">
        <v>73</v>
      </c>
      <c r="Q19" s="36">
        <v>32</v>
      </c>
      <c r="R19" s="36">
        <v>34</v>
      </c>
    </row>
    <row r="20" spans="16:18" x14ac:dyDescent="0.25">
      <c r="P20" s="25" t="s">
        <v>74</v>
      </c>
      <c r="Q20" s="37">
        <v>41</v>
      </c>
      <c r="R20" s="37">
        <v>21</v>
      </c>
    </row>
    <row r="21" spans="16:18" x14ac:dyDescent="0.25">
      <c r="P21" s="35" t="s">
        <v>75</v>
      </c>
      <c r="Q21" s="36">
        <v>20</v>
      </c>
      <c r="R21" s="36">
        <v>22</v>
      </c>
    </row>
    <row r="22" spans="16:18" x14ac:dyDescent="0.25">
      <c r="P22" s="25" t="s">
        <v>76</v>
      </c>
      <c r="Q22" s="37">
        <v>0</v>
      </c>
      <c r="R22" s="37">
        <v>33</v>
      </c>
    </row>
    <row r="23" spans="16:18" x14ac:dyDescent="0.25">
      <c r="P23" s="35" t="s">
        <v>77</v>
      </c>
      <c r="Q23" s="36"/>
      <c r="R23" s="36">
        <v>31</v>
      </c>
    </row>
    <row r="24" spans="16:18" x14ac:dyDescent="0.25">
      <c r="P24" s="25" t="s">
        <v>78</v>
      </c>
      <c r="Q24" s="37">
        <v>31</v>
      </c>
      <c r="R24" s="37">
        <v>14</v>
      </c>
    </row>
    <row r="25" spans="16:18" x14ac:dyDescent="0.25">
      <c r="P25" s="35" t="s">
        <v>79</v>
      </c>
      <c r="Q25" s="36">
        <v>20</v>
      </c>
      <c r="R25" s="36">
        <v>13</v>
      </c>
    </row>
    <row r="26" spans="16:18" x14ac:dyDescent="0.25">
      <c r="P26" s="25" t="s">
        <v>80</v>
      </c>
      <c r="Q26" s="37">
        <v>40</v>
      </c>
      <c r="R26" s="37">
        <v>20</v>
      </c>
    </row>
    <row r="27" spans="16:18" ht="15.75" thickBot="1" x14ac:dyDescent="0.3">
      <c r="P27" s="38" t="s">
        <v>81</v>
      </c>
      <c r="Q27" s="39">
        <v>30</v>
      </c>
      <c r="R27" s="39">
        <v>30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3E44-3ACD-4B8A-B112-800C10F731E4}">
  <dimension ref="B4:T17"/>
  <sheetViews>
    <sheetView workbookViewId="0">
      <selection activeCell="I19" sqref="I19"/>
    </sheetView>
  </sheetViews>
  <sheetFormatPr defaultRowHeight="15" x14ac:dyDescent="0.25"/>
  <cols>
    <col min="2" max="8" width="11" customWidth="1"/>
    <col min="9" max="9" width="18.7109375" customWidth="1"/>
    <col min="13" max="13" width="10.42578125" bestFit="1" customWidth="1"/>
    <col min="18" max="18" width="15.5703125" bestFit="1" customWidth="1"/>
  </cols>
  <sheetData>
    <row r="4" spans="2:20" x14ac:dyDescent="0.25">
      <c r="B4" t="s">
        <v>95</v>
      </c>
      <c r="C4" s="7" t="s">
        <v>137</v>
      </c>
      <c r="D4" s="7" t="s">
        <v>138</v>
      </c>
      <c r="E4" s="7" t="s">
        <v>139</v>
      </c>
      <c r="F4" s="7" t="s">
        <v>140</v>
      </c>
      <c r="G4" s="7" t="s">
        <v>82</v>
      </c>
      <c r="H4" s="7" t="s">
        <v>141</v>
      </c>
      <c r="I4" s="7" t="s">
        <v>150</v>
      </c>
      <c r="J4" s="7" t="s">
        <v>142</v>
      </c>
      <c r="K4" s="7" t="s">
        <v>143</v>
      </c>
      <c r="L4" s="7" t="s">
        <v>144</v>
      </c>
      <c r="M4" s="7" t="s">
        <v>145</v>
      </c>
      <c r="N4" s="7" t="s">
        <v>146</v>
      </c>
      <c r="O4" s="7" t="s">
        <v>147</v>
      </c>
      <c r="P4" s="7" t="s">
        <v>148</v>
      </c>
      <c r="Q4" s="7" t="s">
        <v>149</v>
      </c>
      <c r="R4" s="7" t="s">
        <v>151</v>
      </c>
      <c r="S4" s="7" t="s">
        <v>92</v>
      </c>
      <c r="T4" s="7" t="s">
        <v>93</v>
      </c>
    </row>
    <row r="5" spans="2:20" x14ac:dyDescent="0.25">
      <c r="B5" t="s">
        <v>130</v>
      </c>
      <c r="C5" t="str">
        <f>UPPER(Table10[[#This Row],[Name]])</f>
        <v>AMULU</v>
      </c>
      <c r="D5" t="str">
        <f>LOWER(Table10[[#This Row],[Upper]])</f>
        <v>amulu</v>
      </c>
      <c r="E5" s="7">
        <v>45</v>
      </c>
      <c r="F5" s="7">
        <v>56</v>
      </c>
      <c r="G5" s="7">
        <f>AVERAGE(Table10[[#This Row],[Mark 1]],Table10[[#This Row],[Mark 2]])</f>
        <v>50.5</v>
      </c>
      <c r="H5" s="7">
        <f>SUM(Table10[[#This Row],[Mark 1]],Table10[[#This Row],[Mark 2]])</f>
        <v>101</v>
      </c>
      <c r="I5" t="str">
        <f>_xlfn.CONCAT(Table10[[#This Row],[Lower]],Table10[[#This Row],[Upper]])</f>
        <v>amuluAMULU</v>
      </c>
      <c r="J5" s="41">
        <f>COUNT(Table10[[#This Row],[Mark 1]:[Sum]])</f>
        <v>4</v>
      </c>
      <c r="K5" s="7">
        <f>MAX(Table10[[#This Row],[Mark 1]:[Mark 2]])</f>
        <v>56</v>
      </c>
      <c r="L5" s="41">
        <f>MIN(Table10[[#This Row],[Mark 1]:[Mark 2]])</f>
        <v>45</v>
      </c>
      <c r="M5" s="40">
        <f t="shared" ref="M5:M11" si="0">DATE(2024,8,2)</f>
        <v>45506</v>
      </c>
      <c r="N5" s="23">
        <f>YEAR(Table10[[#This Row],[Date]])</f>
        <v>2024</v>
      </c>
      <c r="O5" s="10" t="str">
        <f>RIGHT(Table10[[#This Row],[Upper]],3)</f>
        <v>ULU</v>
      </c>
      <c r="P5" s="10" t="str">
        <f>LEFT(Table10[[#This Row],[Upper]],3)</f>
        <v>AMU</v>
      </c>
      <c r="Q5" s="23">
        <f>DAY(Table10[[#This Row],[Date]])</f>
        <v>2</v>
      </c>
      <c r="R5" s="42">
        <f t="shared" ref="R5:R11" ca="1" si="1">NOW()</f>
        <v>45548.584222569443</v>
      </c>
      <c r="S5" s="10"/>
      <c r="T5" s="10"/>
    </row>
    <row r="6" spans="2:20" x14ac:dyDescent="0.25">
      <c r="B6" t="s">
        <v>131</v>
      </c>
      <c r="C6" t="str">
        <f>UPPER(Table10[[#This Row],[Name]])</f>
        <v>ALAMELU</v>
      </c>
      <c r="D6" t="str">
        <f>LOWER(Table10[[#This Row],[Upper]])</f>
        <v>alamelu</v>
      </c>
      <c r="E6" s="7">
        <v>65</v>
      </c>
      <c r="F6" s="7">
        <v>62</v>
      </c>
      <c r="G6" s="7">
        <f>AVERAGE(Table10[[#This Row],[Mark 1]],Table10[[#This Row],[Mark 2]])</f>
        <v>63.5</v>
      </c>
      <c r="H6" s="7">
        <f>SUM(Table10[[#This Row],[Mark 1]],Table10[[#This Row],[Mark 2]])</f>
        <v>127</v>
      </c>
      <c r="I6" t="str">
        <f>_xlfn.CONCAT(Table10[[#This Row],[Lower]],Table10[[#This Row],[Upper]])</f>
        <v>alameluALAMELU</v>
      </c>
      <c r="J6" s="41">
        <f>COUNT(Table10[[#This Row],[Mark 1]:[Sum]])</f>
        <v>4</v>
      </c>
      <c r="K6" s="7">
        <f>MAX(Table10[[#This Row],[Mark 1]:[Mark 2]])</f>
        <v>65</v>
      </c>
      <c r="L6" s="41">
        <f>MIN(Table10[[#This Row],[Mark 1]:[Mark 2]])</f>
        <v>62</v>
      </c>
      <c r="M6" s="40">
        <f t="shared" si="0"/>
        <v>45506</v>
      </c>
      <c r="N6" s="23">
        <f>YEAR(Table10[[#This Row],[Date]])</f>
        <v>2024</v>
      </c>
      <c r="O6" s="10" t="str">
        <f>RIGHT(Table10[[#This Row],[Upper]],3)</f>
        <v>ELU</v>
      </c>
      <c r="P6" s="10" t="str">
        <f>LEFT(Table10[[#This Row],[Upper]],3)</f>
        <v>ALA</v>
      </c>
      <c r="Q6" s="23">
        <f>DAY(Table10[[#This Row],[Date]])</f>
        <v>2</v>
      </c>
      <c r="R6" s="42">
        <f t="shared" ca="1" si="1"/>
        <v>45548.584222569443</v>
      </c>
      <c r="S6" s="10"/>
      <c r="T6" s="10"/>
    </row>
    <row r="7" spans="2:20" x14ac:dyDescent="0.25">
      <c r="B7" t="s">
        <v>132</v>
      </c>
      <c r="C7" t="str">
        <f>UPPER(Table10[[#This Row],[Name]])</f>
        <v>MANI</v>
      </c>
      <c r="D7" t="str">
        <f>LOWER(Table10[[#This Row],[Upper]])</f>
        <v>mani</v>
      </c>
      <c r="E7" s="7">
        <v>32</v>
      </c>
      <c r="F7" s="7">
        <v>94</v>
      </c>
      <c r="G7" s="7">
        <f>AVERAGE(Table10[[#This Row],[Mark 1]],Table10[[#This Row],[Mark 2]])</f>
        <v>63</v>
      </c>
      <c r="H7" s="7">
        <f>SUM(Table10[[#This Row],[Mark 1]],Table10[[#This Row],[Mark 2]])</f>
        <v>126</v>
      </c>
      <c r="I7" t="str">
        <f>_xlfn.CONCAT(Table10[[#This Row],[Lower]],Table10[[#This Row],[Upper]])</f>
        <v>maniMANI</v>
      </c>
      <c r="J7" s="41">
        <f>COUNT(Table10[[#This Row],[Mark 1]:[Sum]])</f>
        <v>4</v>
      </c>
      <c r="K7" s="7">
        <f>MAX(Table10[[#This Row],[Mark 1]:[Mark 2]])</f>
        <v>94</v>
      </c>
      <c r="L7" s="41">
        <f>MIN(Table10[[#This Row],[Mark 1]:[Mark 2]])</f>
        <v>32</v>
      </c>
      <c r="M7" s="40">
        <f t="shared" si="0"/>
        <v>45506</v>
      </c>
      <c r="N7" s="23">
        <f>YEAR(Table10[[#This Row],[Date]])</f>
        <v>2024</v>
      </c>
      <c r="O7" s="10" t="str">
        <f>RIGHT(Table10[[#This Row],[Upper]],3)</f>
        <v>ANI</v>
      </c>
      <c r="P7" s="10" t="str">
        <f>LEFT(Table10[[#This Row],[Upper]],3)</f>
        <v>MAN</v>
      </c>
      <c r="Q7" s="23">
        <f>DAY(Table10[[#This Row],[Date]])</f>
        <v>2</v>
      </c>
      <c r="R7" s="42">
        <f t="shared" ca="1" si="1"/>
        <v>45548.584222569443</v>
      </c>
      <c r="S7" s="10"/>
      <c r="T7" s="10"/>
    </row>
    <row r="8" spans="2:20" x14ac:dyDescent="0.25">
      <c r="B8" t="s">
        <v>133</v>
      </c>
      <c r="C8" t="str">
        <f>UPPER(Table10[[#This Row],[Name]])</f>
        <v>AYYAPAN</v>
      </c>
      <c r="D8" t="str">
        <f>LOWER(Table10[[#This Row],[Upper]])</f>
        <v>ayyapan</v>
      </c>
      <c r="E8" s="7">
        <v>48</v>
      </c>
      <c r="F8" s="7">
        <v>86</v>
      </c>
      <c r="G8" s="7">
        <f>AVERAGE(Table10[[#This Row],[Mark 1]],Table10[[#This Row],[Mark 2]])</f>
        <v>67</v>
      </c>
      <c r="H8" s="7">
        <f>SUM(Table10[[#This Row],[Mark 1]],Table10[[#This Row],[Mark 2]])</f>
        <v>134</v>
      </c>
      <c r="I8" t="str">
        <f>_xlfn.CONCAT(Table10[[#This Row],[Lower]],Table10[[#This Row],[Upper]])</f>
        <v>ayyapanAYYAPAN</v>
      </c>
      <c r="J8" s="41">
        <f>COUNT(Table10[[#This Row],[Mark 1]:[Sum]])</f>
        <v>4</v>
      </c>
      <c r="K8" s="7">
        <f>MAX(Table10[[#This Row],[Mark 1]:[Mark 2]])</f>
        <v>86</v>
      </c>
      <c r="L8" s="41">
        <f>MIN(Table10[[#This Row],[Mark 1]:[Mark 2]])</f>
        <v>48</v>
      </c>
      <c r="M8" s="40">
        <f t="shared" si="0"/>
        <v>45506</v>
      </c>
      <c r="N8" s="23">
        <f>YEAR(Table10[[#This Row],[Date]])</f>
        <v>2024</v>
      </c>
      <c r="O8" s="10" t="str">
        <f>RIGHT(Table10[[#This Row],[Upper]],3)</f>
        <v>PAN</v>
      </c>
      <c r="P8" s="10" t="str">
        <f>LEFT(Table10[[#This Row],[Upper]],3)</f>
        <v>AYY</v>
      </c>
      <c r="Q8" s="23">
        <f>DAY(Table10[[#This Row],[Date]])</f>
        <v>2</v>
      </c>
      <c r="R8" s="42">
        <f t="shared" ca="1" si="1"/>
        <v>45548.584222569443</v>
      </c>
      <c r="S8" s="10"/>
      <c r="T8" s="10"/>
    </row>
    <row r="9" spans="2:20" x14ac:dyDescent="0.25">
      <c r="B9" t="s">
        <v>134</v>
      </c>
      <c r="C9" t="str">
        <f>UPPER(Table10[[#This Row],[Name]])</f>
        <v>MOORTHI</v>
      </c>
      <c r="D9" t="str">
        <f>LOWER(Table10[[#This Row],[Upper]])</f>
        <v>moorthi</v>
      </c>
      <c r="E9" s="7">
        <v>49</v>
      </c>
      <c r="F9" s="7">
        <v>48</v>
      </c>
      <c r="G9" s="7">
        <f>AVERAGE(Table10[[#This Row],[Mark 1]],Table10[[#This Row],[Mark 2]])</f>
        <v>48.5</v>
      </c>
      <c r="H9" s="7">
        <f>SUM(Table10[[#This Row],[Mark 1]],Table10[[#This Row],[Mark 2]])</f>
        <v>97</v>
      </c>
      <c r="I9" t="str">
        <f>_xlfn.CONCAT(Table10[[#This Row],[Lower]],Table10[[#This Row],[Upper]])</f>
        <v>moorthiMOORTHI</v>
      </c>
      <c r="J9" s="41">
        <f>COUNT(Table10[[#This Row],[Mark 1]:[Sum]])</f>
        <v>4</v>
      </c>
      <c r="K9" s="7">
        <f>MAX(Table10[[#This Row],[Mark 1]:[Mark 2]])</f>
        <v>49</v>
      </c>
      <c r="L9" s="41">
        <f>MIN(Table10[[#This Row],[Mark 1]:[Mark 2]])</f>
        <v>48</v>
      </c>
      <c r="M9" s="40">
        <f t="shared" si="0"/>
        <v>45506</v>
      </c>
      <c r="N9" s="23">
        <f>YEAR(Table10[[#This Row],[Date]])</f>
        <v>2024</v>
      </c>
      <c r="O9" s="10" t="str">
        <f>RIGHT(Table10[[#This Row],[Upper]],3)</f>
        <v>THI</v>
      </c>
      <c r="P9" s="10" t="str">
        <f>LEFT(Table10[[#This Row],[Upper]],3)</f>
        <v>MOO</v>
      </c>
      <c r="Q9" s="23">
        <f>DAY(Table10[[#This Row],[Date]])</f>
        <v>2</v>
      </c>
      <c r="R9" s="42">
        <f t="shared" ca="1" si="1"/>
        <v>45548.584222569443</v>
      </c>
      <c r="S9" s="10"/>
      <c r="T9" s="10"/>
    </row>
    <row r="10" spans="2:20" x14ac:dyDescent="0.25">
      <c r="B10" t="s">
        <v>135</v>
      </c>
      <c r="C10" t="str">
        <f>UPPER(Table10[[#This Row],[Name]])</f>
        <v>KRISHNA</v>
      </c>
      <c r="D10" t="str">
        <f>LOWER(Table10[[#This Row],[Upper]])</f>
        <v>krishna</v>
      </c>
      <c r="E10" s="7">
        <v>74</v>
      </c>
      <c r="F10" s="7">
        <v>46</v>
      </c>
      <c r="G10" s="7">
        <f>AVERAGE(Table10[[#This Row],[Mark 1]],Table10[[#This Row],[Mark 2]])</f>
        <v>60</v>
      </c>
      <c r="H10" s="7">
        <f>SUM(Table10[[#This Row],[Mark 1]],Table10[[#This Row],[Mark 2]])</f>
        <v>120</v>
      </c>
      <c r="I10" t="str">
        <f>_xlfn.CONCAT(Table10[[#This Row],[Lower]],Table10[[#This Row],[Upper]])</f>
        <v>krishnaKRISHNA</v>
      </c>
      <c r="J10" s="41">
        <f>COUNT(Table10[[#This Row],[Mark 1]:[Sum]])</f>
        <v>4</v>
      </c>
      <c r="K10" s="7">
        <f>MAX(Table10[[#This Row],[Mark 1]:[Mark 2]])</f>
        <v>74</v>
      </c>
      <c r="L10" s="41">
        <f>MIN(Table10[[#This Row],[Mark 1]:[Mark 2]])</f>
        <v>46</v>
      </c>
      <c r="M10" s="40">
        <f t="shared" si="0"/>
        <v>45506</v>
      </c>
      <c r="N10" s="23">
        <f>YEAR(Table10[[#This Row],[Date]])</f>
        <v>2024</v>
      </c>
      <c r="O10" s="10" t="str">
        <f>RIGHT(Table10[[#This Row],[Upper]],3)</f>
        <v>HNA</v>
      </c>
      <c r="P10" s="10" t="str">
        <f>LEFT(Table10[[#This Row],[Upper]],3)</f>
        <v>KRI</v>
      </c>
      <c r="Q10" s="23">
        <f>DAY(Table10[[#This Row],[Date]])</f>
        <v>2</v>
      </c>
      <c r="R10" s="42">
        <f t="shared" ca="1" si="1"/>
        <v>45548.584222569443</v>
      </c>
      <c r="S10" s="10"/>
      <c r="T10" s="10"/>
    </row>
    <row r="11" spans="2:20" x14ac:dyDescent="0.25">
      <c r="B11" t="s">
        <v>136</v>
      </c>
      <c r="C11" t="str">
        <f>UPPER(Table10[[#This Row],[Name]])</f>
        <v>MURUGAN</v>
      </c>
      <c r="D11" t="str">
        <f>LOWER(Table10[[#This Row],[Upper]])</f>
        <v>murugan</v>
      </c>
      <c r="E11" s="7">
        <v>99</v>
      </c>
      <c r="F11" s="7">
        <v>97</v>
      </c>
      <c r="G11" s="7">
        <f>AVERAGE(Table10[[#This Row],[Mark 1]],Table10[[#This Row],[Mark 2]])</f>
        <v>98</v>
      </c>
      <c r="H11" s="7">
        <f>SUM(Table10[[#This Row],[Mark 1]],Table10[[#This Row],[Mark 2]])</f>
        <v>196</v>
      </c>
      <c r="I11" t="str">
        <f>_xlfn.CONCAT(Table10[[#This Row],[Lower]],Table10[[#This Row],[Upper]])</f>
        <v>muruganMURUGAN</v>
      </c>
      <c r="J11" s="41">
        <f>COUNT(Table10[[#This Row],[Mark 1]:[Sum]])</f>
        <v>4</v>
      </c>
      <c r="K11" s="7">
        <f>MAX(Table10[[#This Row],[Mark 1]:[Mark 2]])</f>
        <v>99</v>
      </c>
      <c r="L11" s="41">
        <f>MIN(Table10[[#This Row],[Mark 1]:[Mark 2]])</f>
        <v>97</v>
      </c>
      <c r="M11" s="40">
        <f t="shared" si="0"/>
        <v>45506</v>
      </c>
      <c r="N11" s="23">
        <f>YEAR(Table10[[#This Row],[Date]])</f>
        <v>2024</v>
      </c>
      <c r="O11" s="10" t="str">
        <f>RIGHT(Table10[[#This Row],[Upper]],3)</f>
        <v>GAN</v>
      </c>
      <c r="P11" s="10" t="str">
        <f>LEFT(Table10[[#This Row],[Upper]],3)</f>
        <v>MUR</v>
      </c>
      <c r="Q11" s="23">
        <f>DAY(Table10[[#This Row],[Date]])</f>
        <v>2</v>
      </c>
      <c r="R11" s="42">
        <f t="shared" ca="1" si="1"/>
        <v>45548.584222569443</v>
      </c>
      <c r="S11" s="10"/>
      <c r="T11" s="10"/>
    </row>
    <row r="12" spans="2:20" x14ac:dyDescent="0.25">
      <c r="C12" s="10" t="str">
        <f>UPPER(Table10[[#This Row],[Name]])</f>
        <v/>
      </c>
      <c r="D12" s="10" t="str">
        <f>LOWER(Table10[[#This Row],[Upper]])</f>
        <v/>
      </c>
      <c r="E12" s="7"/>
      <c r="F12" s="7"/>
      <c r="G12" s="23"/>
      <c r="H12" s="23"/>
      <c r="I12" s="10" t="str">
        <f>_xlfn.CONCAT(Table10[[#This Row],[Lower]],Table10[[#This Row],[Upper]])</f>
        <v/>
      </c>
      <c r="J12" s="43"/>
      <c r="K12" s="23"/>
      <c r="L12" s="43"/>
      <c r="M12" s="40"/>
      <c r="N12" s="23"/>
      <c r="O12" s="10" t="str">
        <f>RIGHT(Table10[[#This Row],[Upper]],3)</f>
        <v/>
      </c>
      <c r="P12" s="10" t="str">
        <f>LEFT(Table10[[#This Row],[Upper]],3)</f>
        <v/>
      </c>
      <c r="Q12" s="23"/>
      <c r="R12" s="42"/>
      <c r="S12" s="10"/>
      <c r="T12" s="10"/>
    </row>
    <row r="13" spans="2:20" x14ac:dyDescent="0.25">
      <c r="C13" s="10" t="str">
        <f>UPPER(Table10[[#This Row],[Name]])</f>
        <v/>
      </c>
      <c r="D13" s="10" t="str">
        <f>LOWER(Table10[[#This Row],[Upper]])</f>
        <v/>
      </c>
      <c r="E13" s="7"/>
      <c r="F13" s="7"/>
      <c r="G13" s="23"/>
      <c r="H13" s="23"/>
      <c r="I13" s="10" t="str">
        <f>_xlfn.CONCAT(Table10[[#This Row],[Lower]],Table10[[#This Row],[Upper]])</f>
        <v/>
      </c>
      <c r="J13" s="43"/>
      <c r="K13" s="23"/>
      <c r="L13" s="43"/>
      <c r="M13" s="40"/>
      <c r="N13" s="23"/>
      <c r="O13" s="10" t="str">
        <f>RIGHT(Table10[[#This Row],[Upper]],3)</f>
        <v/>
      </c>
      <c r="P13" s="10" t="str">
        <f>LEFT(Table10[[#This Row],[Upper]],3)</f>
        <v/>
      </c>
      <c r="Q13" s="23"/>
      <c r="R13" s="42"/>
      <c r="S13" s="10"/>
      <c r="T13" s="10"/>
    </row>
    <row r="14" spans="2:20" x14ac:dyDescent="0.25">
      <c r="C14" s="10" t="str">
        <f>UPPER(Table10[[#This Row],[Name]])</f>
        <v/>
      </c>
      <c r="D14" s="10" t="str">
        <f>LOWER(Table10[[#This Row],[Upper]])</f>
        <v/>
      </c>
      <c r="E14" s="7"/>
      <c r="F14" s="7"/>
      <c r="G14" s="23"/>
      <c r="H14" s="23"/>
      <c r="I14" s="10" t="str">
        <f>_xlfn.CONCAT(Table10[[#This Row],[Lower]],Table10[[#This Row],[Upper]])</f>
        <v/>
      </c>
      <c r="J14" s="43"/>
      <c r="K14" s="23"/>
      <c r="L14" s="43"/>
      <c r="M14" s="40"/>
      <c r="N14" s="23"/>
      <c r="O14" s="10" t="str">
        <f>RIGHT(Table10[[#This Row],[Upper]],3)</f>
        <v/>
      </c>
      <c r="P14" s="10" t="str">
        <f>LEFT(Table10[[#This Row],[Upper]],3)</f>
        <v/>
      </c>
      <c r="Q14" s="23"/>
      <c r="R14" s="42"/>
      <c r="S14" s="10"/>
      <c r="T14" s="10"/>
    </row>
    <row r="15" spans="2:20" x14ac:dyDescent="0.25">
      <c r="C15" s="10" t="str">
        <f>UPPER(Table10[[#This Row],[Name]])</f>
        <v/>
      </c>
      <c r="D15" s="10" t="str">
        <f>LOWER(Table10[[#This Row],[Upper]])</f>
        <v/>
      </c>
      <c r="E15" s="7"/>
      <c r="F15" s="7"/>
      <c r="G15" s="23"/>
      <c r="H15" s="23"/>
      <c r="I15" s="10" t="str">
        <f>_xlfn.CONCAT(Table10[[#This Row],[Lower]],Table10[[#This Row],[Upper]])</f>
        <v/>
      </c>
      <c r="J15" s="43"/>
      <c r="K15" s="23"/>
      <c r="L15" s="43"/>
      <c r="M15" s="40"/>
      <c r="N15" s="23"/>
      <c r="O15" s="10" t="str">
        <f>RIGHT(Table10[[#This Row],[Upper]],3)</f>
        <v/>
      </c>
      <c r="P15" s="10" t="str">
        <f>LEFT(Table10[[#This Row],[Upper]],3)</f>
        <v/>
      </c>
      <c r="Q15" s="23"/>
      <c r="R15" s="42"/>
      <c r="S15" s="10"/>
      <c r="T15" s="10"/>
    </row>
    <row r="17" spans="17:17" x14ac:dyDescent="0.25">
      <c r="Q17" t="s">
        <v>152</v>
      </c>
    </row>
  </sheetData>
  <sheetProtection algorithmName="SHA-512" hashValue="K8s4G8am7rnOxcbe689OXi/V01sPjsVys8J8Q3F/m+mn7DaXHXD7eji6ObMvvfz3GVH4f+W3CoBQO9LCqJrqEA==" saltValue="7FbhL2HDbBcUt0bHz2O5zg==" spinCount="100000" sheet="1" objects="1" scenarios="1" selectLockedCells="1" selectUnlockedCells="1"/>
  <phoneticPr fontId="6" type="noConversion"/>
  <conditionalFormatting sqref="E5:F11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A 8 3 9 6 1 3 - C 1 6 2 - 4 A 7 6 - 9 A 9 D - 7 0 B B 9 7 E 5 1 E A 4 } "   T o u r I d = " 0 1 e 7 9 2 8 3 - 7 2 1 d - 4 d b 5 - a 9 d 6 - 2 3 7 c 0 7 5 b b 6 d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8 M A A A P D A a 5 g W v c A A G C y S U R B V H h e 7 b 0 H n G 3 X X R 7 6 n d 7 P m d 5 u 7 0 2 6 s n q x Z B U 3 b G N b W L I d C I H Y p s W Q B I g J K e T h P H 4 v 7 y W P x 0 v i Q B J C G g Q S g s E U G 7 C M L d v C 6 p a u y t X t d W b u 9 N N 7 f d / 3 3 2 f P n D s a y Z I x 5 M 3 c + c + s s 9 t a a 6 + 9 9 / 9 b 3 / + / 9 l p r e 3 7 w J / 9 9 B 5 v y v 1 x 8 P g 8 m t g w j F f W i V m v D G / c j G A u g U i q j U W + i 0 + 7 A 7 / M i E o t y u 4 3 p y U W E g y G g 7 U F m q Y B 2 Z / M x / v 9 B P H / z p z Y B 9 V c p H o 8 H Y 2 N 9 2 L c v h a l M F m / Z H U N / I I D Z + T M 4 d W E W j 7 1 S Q K V c Q a v R R K 1 a I W C Y q N 0 C W g z w w B s O E l g B e A M E X D S M e 4 7 0 Y + u W f Y g l Y l j K F T G f 8 a F W I S j L H e T z J W z i 7 K 9 W C K h f 3 b z l f 8 k S j 4 X w A x 8 5 h L m 5 0 y h X C 6 g 1 q i g W q P w L 8 2 h 5 2 4 j U A 3 j s x C w u z 9 R R K R a w b W I b z k 9 e g k + J G y 2 0 P H x E L Q a C 0 e P 1 A g w + s p X P 7 7 f t c D S K R C S E R C y C X K W O U C i M W D x m D D Y + O o Z t 4 7 t w 7 v Q i G g T p p v z l i u d j P 7 0 J q L 8 M S R B E 7 3 n 7 G A q F 8 5 i f L 6 N S y 5 K F 0 h i M + F E P R n D u + G l k q 0 2 8 e L m K d t N L k 6 6 J N p m o Q x Z q l K s E U J t m X A M e E V N H 6 w 6 7 w U u W I j v 5 o h F E g 3 7 c c 9 1 W B I I t f M 9 3 f Q C D w + O 4 / Z a 7 L F 6 l W s U r Z y / i m Z d f w p 9 8 9 X H U K w 0 M D A 7 i 0 P 5 D u H y h j G Z T G W / K d 1 o 8 H / t 7 / 2 E T U N 8 h 8 V L Z f + C h 6 z E / 8 z z y p S x N t z J e u l x B p J 3 D m c t Z n J o s G U s 0 C B t q t D B D r A h E z h 8 R x R 0 e / P Q P f x 9 + 6 V d / A 5 V K F T 7 u a 7 n s F A z A T z A p z i c / / l F s T U Z w / w P 3 4 s D O P X Z + Y y 8 o r M j 0 1 G X 6 Z t s c M F L K l Q p + / Q 8 + j 1 d O T y I Z 2 4 K Z 2 S L N w k 0 V + E 6 J 5 + O b g P o L S z w W x A 8 8 v B W v n D y B 7 N I S F h a u o E M / Z 3 K y S K Y o 4 f H T W b I Q T T c q r l i o T Z C 0 C Y o Q s V G v G g X R r O M v m U h w u O P G o 0 j 6 O / j y M y / S P O y g W a I v 5 P M h T D O u 0 6 p j c G A I P / 3 R B / C 3 f v T v Q n B U f j 4 e d 0 G j p Z f g s m 0 P 2 c / w 6 B z r l W a r i U / 8 g 3 + C i Z F d S C / 5 i X E 5 b J v y F x H P x z + 1 C a h v V / p S I T z 8 3 k E 8 / + I x l M s V m m o V B K n i r X o L i / P T + M 0 n 0 8 Y u L S q 8 W K D p U B L k E j W 7 4 B G I g A A N v S Y 8 9 T L a g a j l L Z O s V S d D h U J o k q k 6 t Q b 8 k Q i 2 7 N q B v / X Q / d g + N o A P v v d h p i J w w D x 7 w O Q u 3 S C w / d T / 9 n O o V s t 4 8 c w V 3 L Y / h D v u u B u f + f U v o t I J w U / X a m h w C D f d e B M r A 5 1 7 U y W + X f F 8 4 l O / t n n 3 3 q Q E / F 7 8 7 Y 8 f w B P P P o G 5 h X l k 6 R u p t q 8 1 6 o g F g 2 Q d H / 7 7 V 8 9 j 9 7 Y E 0 u k 8 7 j i y B c V 8 F l 9 + c d E Y R Q 6 R m X h k K a H L M b m 0 J K z U R C 5 G Y n 4 S 8 g t o 5 w k h 1 P Q 6 E I r i t k N 9 e P v t b 8 F o L I K P / e S n 4 S c L 1 Q l A A 5 N A x H Q u m E 6 c v 4 i H P v H D K F Y 7 a B D c H p 7 D G / C R w R g Y M R g I I s h 1 H x k t E Y t h b H g Y h 4 9 c T 8 Y K d s u 1 K W 9 G P J / 4 m U 1 A v R n 5 s b 9 x A C + 9 8 C R m F + d R K u a 4 z C C R S q B I E A x F o v D H U n j 8 5 C K e f + 4 8 T T z C R 0 p J A B 3 e N o h 7 a c r 9 y h 8 8 S j 5 x b r n Y a c t A C h U y Q q Z Q Q L 1 W R 7 t Y 5 g G n i V w + l b e r 1 B 0 q v S f o h 4 f n E G 6 8 e i d F n y o S D O G t u / 3 4 i U / + J P Y f u g 2 p W F S v p g x M X v 7 t v f e 7 k C 1 W C a Q O h g c G c G V + D j 6 C y u P 3 w e 8 P k p n E i G 3 U 2 v T P P H 6 E C a x k I o 5 D h w 5 i 7 4 G j u H g m Y + f f l D c m n h / 6 m f + 4 C a g 3 I H f c t A 3 b t i z h i a e e Q J 0 s k s n m 4 K E p N Z i M Y H J 2 C i E q 9 p n J S z h z I Y Z I L I S Z u a w x k J d g a p K F / J 4 W 3 n b j Q X z l m V M G q D b 3 e X n n E 4 k U 8 s U 8 m r U a 2 u W a U M Z A E 4 7 G X I e m o L Y 9 z R o 6 V H 5 v I s F D j p + j F 7 2 k F Q T C Q U T D E d w z k k E x N I 7 k 0 D Y 8 R 7 P u + + / e i T v u f z 9 m F p b w k 7 / w r 9 G u N y x N n G A p l U u I R o M 4 s q s P O 3 d f h 5 / 4 2 E f w d 3 7 u n 6 L W 9 M L v C y J X a S N O f 2 3 H t u 3 Y t 3 0 Y / Y O H c O E M b c F N + Z b i u + n u D 3 7 a s R E 2 w 2 u F v / G R C S z O P Y m Z 6 R m a e E u 0 v K o 0 8 W o 0 8 V q o F S s A z T O P 1 4 8 O g b Z v V z 9 G I h 6 M D M U x N V + w F j 1 l I 7 d k c i 5 j v p M y d d r i P K j V a 2 g 1 G m i R n c Q i q t 1 k 5 r X 1 F s r M t 6 a Z Y 2 I U N T B 4 2 y 1 4 a X L 6 d I y s J Z D I R / v 7 n / x R f P x v f A y N p d P 4 s U / + b X z l z x 9 D I D K I f / y L / 4 4 E S f D 6 6 K f R x q s y f Z A m 5 P v v u w V v v / k g U n 0 + H H / 2 6 4 i 0 q 5 g Y j + H A t h C S w Q j O T q W x Z 7 C J 6 3 b E M N p f w 9 v u 3 o 8 X T + T s f m y G 1 w 6 e H / 7 7 / 0 n P c F P W k J u v 3 4 5 d 2 6 Z x 7 K X j q J a L K J Q a K L N 2 b 7 R r i I a C a J S K e P x E n o r a Q q X W w N H 9 / c i X 2 j g 5 U 8 H S D F m l 1 V B z A e F B Q M j 8 o 0 L L T 5 K J J f D o m L Y a p T I 6 9 I 8 6 s t W 6 x 1 j X 6 f 0 t 8 y B z g a Z e N G o v e t v 8 s / w M d P K T G I d M 5 Q 8 E 8 K 6 3 3 o r 3 3 L I T / + l 3 v 4 g d Q z 5 s 2 b 4 f 0 V g C o 9 E W / s l / f B T / 9 8 / / D H 7 m 0 / 8 X / s E n v 4 8 g 4 / k K 0 8 g s L u I b F 3 K I d J p Y q A L 3 3 T i B R r W K x 4 / T B K 1 7 4 K N Z + b 6 7 B j G Q G s H R o z R 3 z 4 / h 8 q V F l m R T 1 h L f z Z s M t W b 4 q Y / d h P m Z r + P c 1 B T m Z m a Q L u R R q T Z o n l X R F w 0 Z 5 X j p 5 P c n v Y h H E 7 h l z x A C L S + C q O D Q v o M Y S J R w c V H v m s Q 6 Z C X l a z 8 d h A M + X H / o A G b m l 9 C o V A i m F j y K Q h x 5 7 L 0 U k U T W k 3 n X I f N 5 1 C h B 0 A h m A p s V U U j y 0 K 8 S 6 l o t t B n / 8 u w C v v H i B T x 0 / 0 1 4 + P t + B O F I G L / 0 b 3 8 D F + d z d M e a G A n M 0 T w t Y X H m H P p 8 N Q z T N P X 7 g a 8 e W 8 J c v o F c r k b A Z H D L 7 j E 8 e W I e D 9 y x D e 8 8 2 k + z t A + l Z g l N A m 5 i q I R d h 4 / g 4 k X 6 V l a Q z d A b P D / y s / 9 5 k 6 F 6 R C 9 n P / W J f X j u 2 N M 4 f f 4 S / Y 0 8 H f k r V G A f E v 4 + 1 D o l + j Q E g M / P W r 6 F W L I P 8 V i c v s o 8 q o U K k i N J 5 J Z o 2 j W B 4 a g P L 0 z W 8 f S J R b v f R A d S E e C f / q O f w a c + / Y u o E U z N K k 0 9 + U U t g q f d E N 7 4 V C w 2 p O 3 e Y B B t Z S b N l + i Y r E a x m G M 3 w m P 9 / C g 0 C w O R i I H N T w B t 3 T a K K J l o N l f G f Y f G M V 2 o 4 f K V J S D W j 3 t 3 h n H b z d f j l Y u n c G 6 m g U M 7 B u C p F P G F J y 5 h q s z 0 Z N J k 2 I v v f 9 8 h 5 C t V h A j c S D K J W t t H 1 t 6 K k n 8 c Z 1 9 h m T e 1 5 y r x / M g / 2 A S U K 8 M D C X z 0 P Q N 4 9 L E v k T 1 m 0 W i 0 M b 8 4 R z L y Y z g U R Y A 1 e r l Z R C V P F q H 9 1 a G S 9 S V j W E r n E A h 4 E e a d X F z M I 5 A M 4 v Y D 1 2 M x P U 8 T s Y D f / s Y c M v k q m a i J n / v J j + M X P v P r N K v q a N d q B A c Z j I A y / 0 l N 5 Q Y m m n I E E g h a N O p C O T r + k H P I N J i A l q d V q x p D y Q g U u j z 0 r b x B P 7 F H f 4 l 0 l / D V U f f F U K + 1 8 P b r I m g F h v D M y V n c N t 5 E J R z F k 6 e r N C O b / P M j F Q 3 g + g P b c f 0 2 4 G v P z 2 I 8 F U O J F 3 n q c g m h Q B O 7 t g x g z / Y A 4 / U Z m 2 7 d s R P J s Q k c f z m C Q o H U t S k m n h / 9 h 5 u A k v S n w n j o g S F 8 9 Z k / R T F X Q Y E + U z 7 v 9 H m L B m Q a + a n b R R K J j z 5 U A + H k I M 2 1 E k 5 f P I f r d + 7 E B N O / O D e H q D c A L 5 m r 4 q 1 j P L o D w W A H h U g Q y X o c / / q z X 2 d + D e Z D E 4 3 m o 0 x B r 5 i J 5 1 9 + 5 0 P Q e K J h h 4 V q 9 H O E I g Y D G F l H 7 K O G C L G k + V Y d s h p F / p k l J q j 8 g S C 8 Z K t 9 q Q 4 u 5 A h U j x f 9 Y R 9 K B F 2 N 5 / 7 I 3 W O o t 7 2 Y W y r i x t 1 9 a D d q q L T j S A 5 F 0 C z S R + S 1 H j + f x d 4 9 I 3 j s 6 Y u Y W 2 R Z m d 9 H v v u 7 8 Q e P f B H 3 3 j i O t + w b Q y w a R 2 p k D C + c T L H i c N 6 b X e v i u + W e 7 / m 0 P Y h r O K S S E X z 0 X f 3 4 4 j c + j 6 V s G b l i 0 R g l 7 P U h z O O 1 R g N j I 7 t Q r m a Q y W T p r 9 Q x Q D 8 o F P R h 9 / g o / S g N x Z j D 1 G I G I 8 l + 9 M e H a d r F U P N 1 U F l a R M w b w W x x C S + e W R K E 0 G q Q 4 e Q z 0 V 8 S W A Q m r 4 E m h E 6 A I F H f P Q G M D K X G B 7 F Q h 2 a d R 4 m a z I G A a i u + 3 l f x E g y M D G I l 5 W d d k Q i K T M M L H / M T A + 4 a C + H o R B D n 5 m k C L p V Q 9 S b p T 2 X w 9 R f z O H a + j E j E j 2 d P X s Z g g t c c 8 i O K G n x k 0 G + c y K K p M j L v M 2 f O i l B p 3 p a x V K 5 h t D + C E g G 4 Z 2 8 Q m W w c D e t h 8 e r 7 e y 0 F 3 6 1 v e / D T v F 9 6 D t d k S M Q C u P t o D o 8 + 9 T i K V J J s q Y K w 9 J R K H f V 2 o K 5 2 g / 1 J 1 v o p L C x d R F 8 8 g W A g A l / I g 4 C U n Y r c q J a x f 9 t + z O Y X c C W / i E q m h m M n z 2 I 0 m g L t J R S o m L / 9 5 Q s E B c 0 z K q Z 8 I r 1 c V f O C F B X q t R A M W + 8 F t e I x U x 5 R E 5 8 a N F h I H 7 c Y O g S T / C 0 B R i 9 9 Q b Z j Z F 4 H 4 w h Q e m F r m F L e z J a s 8 u F D Q Q T 6 + n H H w W G c O H c W C z k y a L u M e w / G E e 1 L 0 a Q t 4 C 2 H + n B q u o K + W B A T o 0 m U G k X E 4 3 E s N c o Y T f o w O d 9 g G i + Z u Y U h + l G F a h X Z b A 0 v X 1 o i q P x o 0 h e 8 7 l A A 8 0 s x a 4 T p v b / X W r i m G S o c 9 u O D 9 3 j w 8 i s v I 5 f P Y z q T R o Q O Q p t m U a V U R L F V R Y C m 1 H R m E R H W 9 N V i h v s 6 6 K M J V 6 8 W E Q g G U K Y / U 2 q U k K 5 K h Y H d Y 9 t R r u R p P s X R j s T x O 1 + 5 g m N n F 4 x w W j T Z 9 m 7 Z i g y d f C I K H v p d H j V 5 R 8 I E r A / E G 4 X 7 x V A S P i G x j p j J A E a W M t O O j K W X w v L h X D F Q 6 b I o d o x 5 q E t S z j + A 8 5 c X 8 M y Z N B Y q 9 M O Y 5 v b b 7 8 K u A S / q v J 6 b j m x F P E F f s J n B k 2 f L O L Q 7 i L 7 + U V T r N X T U 0 y k E g i y M i 9 M l M x 3 v v P l W X J i 8 b F 2 o r h / 1 4 P R c H W U y Y a 2 W x e 1 H w 5 h Z T D h j I X v u 8 7 U U y F D f c 0 0 y l E y c 6 / f l k Z 6 b w t z C I h W N Z g 6 V 1 U M f K U e f o t a m Q 9 + u o Z 8 + S T w 2 S h 9 h k S Y e f S E C q 9 3 k c Z p b 3 k C S N x G Y y h Y Q j f g Q o I m W K e a R m c u p w Q 1 D A 1 E 8 d 3 z O W M Z h j g C y h a I I p 9 s 7 X I M E 1 T G 2 e 5 w + k Z 9 m J H e T g N R Y Q c 1 s 8 5 h 6 S f i C 5 C 6 C O R 7 D A + 9 4 A G f P n u U x l o F g k 6 I b Y i k C l u L p G l s E T 7 5 c p Z n W x j v v O 4 I 9 4 w X s G P J i z 4 S 6 4 4 Z o y v l Q K C x h M V / B x W y L Y E n a K w B P p Y V E u A 9 1 m r r 5 S g G x S A g 3 7 R / B 8 b N Z T M / O E j A q V 5 t A S + D 2 Q 0 P 0 z + g n l u q I R J M 4 t K 9 F k z B m 5 e + 9 3 9 d K I K A + d M 0 x l B T 5 h 9 / f j 5 M v f x M N 1 s R L 6 T T 9 p j w P e b B U y N G 0 K q B G P 8 n b o K I w x d h A P 5 b m p 2 1 8 E u s g x O g n N X i 8 U a / j w v l J 6 9 D q D X o x e e k S c r U m H f w S x o d T G A m m 8 C y Z Y W A g T j O p w b Q y 5 5 g h F V 7 q 7 9 O S 2 9 p l b E N U i X M M G 2 I i M Z X 6 8 L G 8 A o q H v F C p 1 H C W 5 / G F g + i o l T A c I a O R w R S f 4 s S j y A S U e S i w q W y X F 3 H r / h S C d Q + + c K y E i w T G n j 3 b 0 W w F 4 C f D T i / 5 M T N d x v W 7 x s l K O h + Z l 3 7 U 8 O A W 6 2 X R Z s V y d F c U l 6 a W y M w + p M I e v O v W 3 f C H V S E A / f 0 J n D x 7 B v 6 O D 0 c P B n B 5 N q Z S U H T 0 2 g m e T / 7 c r z t V 2 z U k 7 3 + X F 3 M n T u H K 7 A K O z 1 5 E K t 5 n L 1 l L l S x 2 j W 9 H p p S H n / Z X N B F A O l O h 5 n s Q C 1 D x W N O H g n 7 6 F 0 l c X p h G j D X y x c v T G B 7 p p 6 I 3 U K 5 V y T x + b B k a p B K S o n w t B F j L Z 0 t V / N 6 f 5 w k W Z 9 z T 1 r 4 o 7 j j s x d e e T 2 O p E r S h 6 j X 1 5 R M o C A L F 0 3 g p 4 U / D P 2 w Q I p + S t e h x v 5 + M I Z D p p b C 6 E d V L J R 6 k 3 9 R l K Q M T A a o t m Y j y z f y R m I H k o X f u Q D / Z + D 9 / 8 R x q x N q N u w c w O 7 2 A p Z o f H / / A d f C 2 S g i F w y j T 9 C 3 X S v A z 0 q U r i x g Y G 8 E I / S o N k F S H 3 V g o i E i C P l h m l m 5 i B E u Z D B q B M A I 8 x 0 0 H D m D b r t 3 0 S y N O e a 4 h u e Y Y 6 i d + c A e e f P w b m E 9 n M F / I 0 l e q Y Z 7 + k 5 f s M E w F 6 U / 2 U U k y V G j 6 I A j T z w r Y y 9 d W u 4 J k Y g C B Z A I v n T 3 H / X G E 6 P 9 U 6 R f t G p t A n i D c m u q 3 / n 1 D w 3 2 I h y K o E Y i 1 a g t f e z G L c t V h p y D P U y T z V Z o J m l c d s k E U m U K Z y m 9 v l h i H g b W 8 G h j k D H X 0 0 s f I i 0 D T P o p a / G y W I + 7 T e K l W m Y D q i k B k L K c N Y z 0 C T e B i U h / t 0 F c u F P D N c 0 s E X B 0 H d g 5 j 7 1 g U g 9 E i h s Z 9 i L L S K F d 8 9 I m q m J p L I 9 j 2 I z I 4 R I Y e R j m 9 C L 8 3 S B M x T + J s k B i H k S t n W O q A j U y O k S n r l T J P 2 k Y 6 n 8 O J k 7 P 4 6 M N H c P K M H C r n 3 l 8 L Q a 2 1 u u f X R P j U j z 6 A c 6 d P U Q H V z a a E a C x O Y I T Q F w l j g K w j u 7 9 O H 6 d G U 6 5 a r 2 I 2 v 4 R q p Y T + a I Q K 7 M W x E 8 d x + s I F V K l w t Q p Z T A 0 L r J H V Q d b v j 6 N S 7 9 A c I s j K N Z y Y n 6 H / 1 Y c v P D Z L M P H k X T D U q e r v f 8 s A L r D W P z 1 d Q 6 p / w C m f U E B R g 4 L 9 q H G E O / 3 0 u x S 8 Z D 5 Z g G 3 G 8 5 I d f C G Z W j 7 U 1 d O C 5 b N u S k 4 W F O d c E u U d I + M M 9 a X M t x J o 9 2 x N 0 u e L Y v e W P g Q H g m T c A Y z 1 D a D c q e D s l T O Y y 2 R 5 P M z 7 0 M S V K 7 O 8 V w u o 0 q x s N e s I B E J k p h g O 7 C G b 8 f o L 5 Y q B u 8 R 7 V q z y v r A C e e z P z 5 K x i 3 j h u Z f x k Q d 3 L 9 / / a y H 4 b r u P D M W V j R 6 S c S p V b A 5 T l y 7 i 5 X P H k S d g 6 t U y l n J Z p H M 5 a m q D 7 O H H r G Y l q t X p j F N 5 g g H 0 x y N U u B C 1 O I C B / n 5 M Z W c w F B 8 m m H w I e 0 N k M R 8 W q 0 U E A z 6 U m j X L N x w J Y s z L d J E A 9 m 2 N Y / u I D / P Z C s I h D + 6 7 a R R / 8 u y M 8 G K D + 3 x c p s i M h W L R G h F c U K j 7 q 3 j G a Q A X w F j 7 0 X f R e y X r v 6 f d 3 K d m 9 0 C 7 z u K T z c h Y M g W d Q 4 4 v 9 c A D 9 + P 8 + f N k x A Y Z x m f v r w b D N d x w V z 8 m a O q i V I C X 5 Z y f I c t V f f D G w h h O J a 1 i C H r D O H n 8 F A Y S U c R o l n p 8 Q T S 8 F Z T K d d x x 2 7 3 4 4 j N f R 8 c f R p T l U Q / 4 E K 9 H P e d 3 7 x r C 6 R O T G B o J G R h r z R H 6 a r o G F W x j B 9 9 t 9 z 6 0 4 U 0 + K d n 3 v z e F x 5 / 6 K u o 0 j / x t H 8 Y H B l B p U G k I m m a 1 Q r A M I k / m k U n T 9 g k o H o z Q / C t k c q h S R d W k f X 5 q D j 6 C C K E m 3 a M O a s E W M u U i H f c + m k 3 0 J 6 p Z H B j Z g v H Y E J J b B z F H t g t F o 6 j k C 7 h 5 9 x b s 3 e b H N j L F / u 0 j m F 0 q I F t u o l C p I i + T i b 6 Q O h F t H d u C P E 1 A r 1 r 3 V H 5 V e w K H m I k / A p o A I x J T v 0 M 1 u z e 1 j w y o o 0 4 S 9 U v v Y G R 4 G C + f O G k N C g E 1 O 1 L x t w 6 m M D 4 G 9 B F c 8 U Q / y k 2 a n c x n I V P H N 5 8 9 h Y P b h l C n G c t M k Y y J j e J W v r 4 E W d r b w A I r n x 2 j O 9 B k m s v T Z + n k 0 a 8 L R z G f a 2 I o w v t J 5 l Q Z L 0 z O k 8 3 C G B 9 P 4 s B e P 6 b n 1 E i x 8 k w 2 a v D d f u + H P r 3 2 o Y 0 T / u E P 3 4 Z H H v s C s o t p p P j w L 0 x P 0 d n 3 I V 3 O 0 R w r W 6 u V J k 8 J + 6 N Y o D 8 1 P j y E y m I O f c m U s U 1 G P c x j S e t 9 E K b C Z O g r W K s a Q y Q U p u / Q x G I 7 j 4 F A P 7 x N D 0 q + C p p F 7 s v R N y P z p f p C a N A H C w c T B A I B Q H p q k M m m l + o s H c t I c K g r k D o T 5 Y o F 2 6 G m c J V d X Y / k O 2 k p I G m n 7 W N o E R T E E 9 c D Z g L 6 1 W U p q C Z 2 P 1 k n y D z b 1 g q X S N A X j H o x k A q z L M w n A A w m Y 7 i 8 s I Q 4 / b w G 7 0 k y 6 c O O X V t A M r L u U H q h r Y k 0 Z 8 m s k 8 U g z c Y K 9 3 u Y 1 x j G h o Z w / t I 5 5 C p Z q 1 i K R X V d 8 q L E S q D C e z M / P 4 f b b t i P d q C G h Z k y h g b i u O u O P T h 9 T q 2 k K 8 9 l Q 4 a f + P n f t O e 0 U W X X 1 n 5 c N 3 w B p y 9 e Q o L K d v L 8 J R v s V y k s Y a p Q w m A q i h B Z q s S K 9 s r C H M 2 v J P r i c e T S e e R o D o W p 5 H V / C H M E 3 + 6 B E S y R 4 Q a o j P l S B d t 3 b E W D / k a 6 0 S T 4 I h j t 5 / H S P N o 1 H 8 2 c F p U w g D A V t t K o I R G K 0 I w s I u 5 J 4 u D O U T x 9 / C w + / 9 Q s a j T 5 O m Q D 6 0 r U L b O W H T V M C E L y v Q g w d f n x y E 7 s R r K 2 C / I o P E 4 f O k K Q J l 0 T 9 x z Z g 9 B g P 6 Z P n 8 S h I 7 t 4 r W m a Z E F E a Z r B V 2 Z l U E N f K I 4 0 z T s / r 6 1 a L 2 C a D K S O u 8 M E 0 N b B E W S r e U y E Y m i 2 q z h F Q D T a A Z r M D U w k R p C j / x a q l z G Z z f K s N D G r H c R T 9 B 9 r D Q T o y z V q L Y z 0 + 5 B b z G N 0 o B 8 p l m V h v o R 7 7 r o Z V 7 L 7 c W V O D R c b V 3 y 3 3 / / Q h n 6 x + / 3 v i G L m y h R N m j w u X J 5 E x B d A i I 6 L l z V 6 n Z z g C 0 Y x u b h o L W A h m i g h m o P Z E p W Q / k K T p k + a J t k Q z S R 1 u 9 F o W / X v 8 5 G Z h v v V Z J x F u V Z D k M 7 5 Y D y F U C T C 2 r p M / 4 p s Q 7 9 m I J l A h 7 5 N N B m H j + Z l z B d D h / t T N C 8 D g S Z u P D y G 2 w 8 P Y I x m 3 o X L a b S Y v y t t t f A R T L o G t f Q d 3 B 5 B l k y g f R b L r s 9 p Q R O 4 1 H r 4 0 N 3 D m C D T h G s Z j I 0 G U W 3 m M M x y 7 d q + D 4 u F G W S q D U R 5 v f l 6 H X 1 9 E U y x w i i T j a 7 f s Q s T k U F M j I 7 i 9 M w Z h M h Y N e Z f y N U x N k C z l y b x T p q 1 + V o V z X I V L V Y M m s 0 2 U 6 r T 3 4 q z D B 0 S o w f J k J / l A C K B E B m d 4 C I 7 6 1 V A g n 5 Z m I X e s S u E y z N O r / m N G n y 3 3 / f w h v W h / t b 3 3 Y a L Z 5 7 G 1 J V Z z E x N Y m x k D L V a G U U q S K 3 T w Y m L k / A T S A k q k I a 0 R 2 j y i U W 2 D I y h V M v D H w x j 2 9 g A h l I J j A 5 v w 9 z i L I J 6 o U q V L j X a 1 n p W 5 J n 6 a F J V W f M X S i W 0 m 3 W e O Y j + Z A i p Y A o z 8 9 M o l e g T g W Y Z A S w f Y 3 p m A Z V y g 1 t N 6 x N X y h Z x U u O U 2 v T c C B K 9 w K U l R 1 N P L 3 X V 0 N C h + a i J V m Q G y g R 0 r l A + V 8 s j l u r g w b u H U K Z v 5 4 1 H U f C S V f w J + G R u x s a R z k 8 Z s 4 Z 9 S V 5 r 3 H y m b D F H v w o Y T 4 2 Q p Z q o 8 3 6 U q 1 X c s O 8 2 B M g y m V K R Z q O X / l w W O y b G U M z n k O x P 0 D T W t Q N j f U n U G x 7 e P 5 a P p v B A L G q N O / K b 6 r w H J c b X + z p N J j M Q Z V w y Y J H 3 4 c 6 3 3 o G z 5 3 P L z 2 i j B d 8 d G 5 S h 9 D W L A 0 N z m J q c x t L c I m t K O g 5 k n G g i h S u Z e R S K F V Q b F Z y / M E U / K U F A t H H u w h K 2 b h / G f H Y B u 3 b u Q 6 a w Q D 8 n w 5 r W g / T 8 P B p U 3 B Z r 9 0 Q 4 Q h 9 D L W t 1 + v k N V K i Q k U i M y t k H D X r 3 + j u s k Q O I q + m 5 1 a I P s Q W F S p q + m Y Z 8 l B G K J p D O l l C g W d n 2 t d A f i e P t t 4 5 j d B A 4 f P 0 B 6 9 H + 4 f v H M T D m p 8 / i x + I C z 0 W f q q U L I x h k C o 4 N D u O d 9 7 0 d M d b + c / N p 7 D 8 Q R j / B U q / W 4 G G 5 o v S r y l x f L G b p N 0 b I m n 0 I k z U q L H e h U M R I 3 6 D N c h Q g S K 8 s L X B f h m Z b l e D P I q t h K 4 0 S Q j Q N / T S T A y 0 / r 5 E V E Y O 6 J u l 1 Q b n a J N O T I V l B h M h I v L t 2 f 8 V c 6 k U S 4 P 1 o l Y t o e u l b 0 S 9 U R 9 2 t w 9 c h W z j N y q F P s d d 8 b u s 9 m M l n V 7 f B 5 I c e u g 4 X z h 5 j D a u O q E C V y i V 2 u u 3 u D + K p J x 9 F u V 5 B q V 5 F L B q D N 9 C h 4 v t w a N 8 Y d m z d i X 5 q x 8 l L F 1 A p V u W l I E B w y s x S L 4 h 2 w I M C G S R B E A S p b A P R f t S Z T 8 d H t q E i h g R c O k V J 1 t i + V g B z x S V k 0 2 m E + 1 i 7 V + r W 6 X Z k 2 / W o F T N I J o I 0 / 1 L W + z z P 8 q h x J B k K I 5 L w Y G Z J T e t 1 3 L B 7 N 9 7 7 t v 0 E S g G z S 5 r I R X 3 3 a I 4 R m C f P n M E M K 4 s P v H O Q p l w A 1 V o d Y b L q Y H K I Q E u g S N 8 o m R h C P J x E s 0 Y f i y b g I l k k l k x i i h V E L J x A r l Z E k W y s T I e i I Z q q L S R 5 P J f L o k U z V a B c I i i T y Q F j W k 9 T w 0 M 0 / K R B p q 9 j R P e P r B W J R u 0 d G w 0 6 3 i 8 f T V 3 6 n q R S 9 S 5 R H 8 c m G T A e G 2 I l N Y e 3 H N 2 H y S v q K b / x x H f H A w + T o W S r b 5 y g 5 u Q b d 5 R w e X I K c 7 O z B J N G p n p s 7 r t i s Y O l / C W 0 W w 3 s 3 b I T k X A I w Y A G B V Y x S J D M Z e d Q p t 9 U b d B 5 T 6 W I R L J P P I w L 0 5 c x M j S K U b K Q 6 m P N w 1 f X p P 5 U m C h N n o V 0 k T p J / y g Y Y 1 X V p q m 3 i E K z g i E y I q k A Y Z 4 j v V i i 2 U S V a 6 m J O 4 N 5 s l 8 s O o x z U 2 c x S B O q U K r S + R / C E M G Y Z F m G G M K R K M q F G r c D u O l g H 1 6 5 s E D f T s 3 i q h L 1 3 8 S Z s x X k C J 6 R w Y S 9 I 0 o m y U g a c 8 V Y T Z p f Y w O D V O 4 W p t W q N z y M S K M J e k L 0 n 1 p O u k Q M M X 8 E / S O D 9 A 9 9 y N H M C w a i B E / D v u Q R 5 v q V m S u I h m P 0 r 4 K Y G B k l W 7 c I a r J h 2 I s C W d v f I m N F + + g r V s h 0 9 L E I o k i M 4 G q T O Q k 2 V U h 9 q X 7 k s 2 m y F S u 3 5 r C N n 1 r r + a 3 n Q J N P P t T G k o 8 / e A C X z r 5 M M 6 a M G f p P c S p o v V G 1 F 6 h 7 D x 9 F N T d L J Q / g S n Y e s 9 k s / S f N + B p C v l l m L V 9 D k z V s y B + y d y z 5 d g V j w 2 M 0 f e h k 0 5 S q E 2 g t K t J A X 5 9 1 i F X j g 7 5 0 k S A D e a g g y W A c J e 6 L 0 + R J E F z + s J 8 K q X k h 6 m i w l v b R L w o G G t b d K B K j 6 S P G Y 2 2 / s C j G i t L 3 W L Q J L c N k v 1 y l R C U m 0 D J z m J 6 b x m K H 5 4 3 Q b 2 p H u b 9 G h t C b p 7 b 1 G t + 7 x Y + v P 7 2 I 9 9 5 6 G P 6 Q B / P p A s E d R o e M u U A 2 q l T y q O Q z G A x 4 0 Y w M k r 0 K V p m 0 C b x B s k y b D D c / O 0 V m q c N H s K g H i T 6 P U y i W r f l 8 a H A U c 3 M z y J P l 6 2 S q 2 U L O p i S r t z t I x U N I e n m 9 V K j Z 9 K K 9 I P f T C d T w T L p h q N M y F I u n C 2 k M x n n f a A b u 3 D G C K / P d B 7 a B x H f n A x / e U A w l d j o y k c H c U g 6 z M 5 M E B u 1 / m i 2 J e E q W n w 0 i D E e D + P p z T 2 v w q 8 n W s V G C q m U P O s g a m e q A E h W n 0 m h g 6 / h 2 E k w Q f T T 7 W j Q N 8 x o u T u V I E i h V N Y 2 z 9 s 4 2 8 m Q p T f P l x 8 i Y e m v 7 a G p m o I k w B + J x x O j 4 z 8 x N E p 9 N 5 A g B D Z k I s D z 6 V l S Y y h q i G T U x N I 4 i m S H V P 0 R A e D G 9 O E P f p Y V Z O v c e s s K O k Q n s 3 r I X d f o 5 u c o 8 D u 7 p x 4 F t o 2 S 3 L G 4 9 E s e O n W G 8 e 8 9 W N C I 1 N E p t p G m u V s h g L b J M n G Z f o F P C r u 1 7 M b b 1 E D K t R e Q W 5 n H b k V v t x b a X R J t v 0 M 8 h 4 I M E h t 6 9 F Y t F 5 E o 5 3 q 8 K R l k h F X h e t Z T 2 8 3 o q L F e R L K 5 r 8 9 X b y L G M / g j h o + 5 b G l H M 8 z Z 5 r d t G x + 2 9 m B p x U O 9 Y 7 / W g l / e L J m Q i 7 q e l 0 P + q 5 7 f e g 5 l 8 j l p t D P m h h 4 7 g 7 M n n s T h / B S G y i n w C m v i 8 W P U 7 K y N H h 1 + + Q 5 p K H Y n F E f V q r g j 6 H j R L d o y N 2 a y w T S p A m L W + O n 2 W 6 g 0 q c Q 2 Z c h 6 J / n 7 s G d t G c 6 W O + W I F d d b e Y r 8 a G S s W C 1 m L V o I M l a I z n 6 R 5 s 5 D N 4 M r C g k 3 U M j J K 8 5 J g L R N 8 a j 2 U 0 v E f c 7 m 0 z S j U p q n k i Y g V 6 c R T W S v q L R H y W 5 O 1 l 2 y 6 l M / i i 1 9 7 E e V a k H 5 L n V W h B 3 / 2 p O b H 8 2 F p C d b D o U J z 7 X O P T q K / z 4 9 A q I 0 Q 2 X C E r N d i J Z A i g O n i o V x a w l J 6 w d o c S z V N M j O E D 3 z w B 3 H / 7 e / C s 8 8 9 j m h y E H f d / k 6 a j m V c n r m M f V s O s k J I E W A V G 5 m 8 S O a r t p w Z b o N + m n P x G F K x J C s D M j s r C L 1 6 G B 8 Z N 7 M R L T / y 9 M U a L Z Y l H K C J T H D T t + v Q 3 K y w Y j t 8 3 R H M z j s v t z e K + O 5 8 + 8 Z i q E O j V O L Z a e s R U 6 E y z i 8 6 U 3 h p g s o + m m n w 8 g B N M 1 + H p l q F D 9 i n + b 2 H s S A F a H t Q p n 0 y t z B n P S L U 7 Y a Z s n a n A l A p k 9 E I 5 u a n W f t 2 b F L 9 v r 4 U Z t L z 1 o d N L K j P 1 b T a 6 k p U J F c F k a 8 W M Z w a w F x 6 i f 7 S L D r 0 p T Q f h M 8 b B C 0 v Z E t F n R I L l T K u 5 P M 2 f 0 U 6 W 6 B f U 8 L 2 b b t Z K S y B O o x s 3 o 8 n X 8 o j X 6 F Z l m u S / W p k 3 i D 9 v b Z d m y q N 4 5 f y O H 5 u k c r u R 1 / C g 4 Q f G O 4 f x h K v q 0 2 T c v v O Q 5 h K X 6 T Z C R w 6 + F Z W J v T V e D 9 u u u 0 e v P D y S f z C L / 0 r Y j m M g 3 s P 4 T / 8 1 n 8 h q F v 4 8 P u / D 7 F k m B V I g 6 Z w h T 5 X A + V 8 C Q O p I X h i X u Q z O Z R K e a b j N d F H r J G t l l h g M X E 6 s 4 h t 9 L X O X 5 m i 3 z l g 8 / q F e N 1 D Q z t R q x U M Z M P 9 Q c x n a S q v e o b r O R i g 7 K l s g L B v R x 8 8 t c u 4 N D 1 p c 9 7 p h U 1 2 a R E p 1 r A 2 + p V K 3 K J J k s 8 u 2 k t S T V g Z 9 A X Q I K j K p b Q x m f w h H 3 2 A e h D m V y 0 Q D G r N 0 3 D w e L g f W d b C 0 V C U N f W i D X M I 0 V m I 0 E / R H E a a H S n F Y 4 W C M 0 B x r K 8 f V S p X I E A l p 0 + 1 u D i H C E 1 Q f 4 s + T i V r T e o x p u l U W z h K 3 + 7 c + c s Y H + 7 n t Q S x d Y Q O P n 2 0 K I E R S v p x + g I B z 2 v U e 6 l q y 4 e 5 T A c D A 3 6 W S U 3 Y M q p 8 1 j p 5 5 1 v G M J D Q s J C w T R m t y s A f p j n m i y G U 6 s N T Z 7 L Y t W U E v / y f P o u n T 0 3 j i c e f x e f / + M v 0 f Y q 4 M p 3 H M 8 + f t h b E X d t H 8 f K J l / D 8 8 Z f I 6 j m M b d t O N m K F F K a J x 7 i N Q h X x g R D B 0 7 J B m s V i n u W o 2 v V M z 8 z y X t B s 5 P k n a K o 2 m z W W W 8 P 2 N f p 5 k C C a o r m t 9 2 0 e m o m 7 C F Y + m 1 X P c r 0 G e 6 u x U f 7 u v z m K a T r W 6 g d a b N B k Y i 0 Y p 4 + i F j e q F c 2 M E m 1 4 D 5 I 0 3 f w h m m h B m n U d Q q G a w X j / F p s 6 T C B i V n r 5 b 3 P n h a m Y 6 g a U U b 8 / m m U D d O B L 5 T S x 6 U E x l 0 H C F 0 K T p t Y r Z 3 J 4 5 I k 5 v C L F J 5 A F H D V b e 9 X 0 v X 0 7 N N X y j t E x z B f 8 O D H L G r r h p 5 L 7 8 f V j C 6 z h y W K T s z i 8 + 4 C B F Z 4 G T k 9 d I r B 9 N M 2 8 i B E u f r 3 z 6 Y p a 7 9 T V K J 0 h m + b U I 9 2 R 0 e E k I p E y / b F h p g q i R V A X m 8 y D N 2 R y 5 g y i V O a R C P 3 A g u b D i O L G v T f g + g M 3 k q 2 D 2 L N 9 N 0 Y G B l A k U 5 a Y 5 5 c e u 4 D n X 5 l H O g 9 c m k v j j 7 / 0 J C I 0 Y / d u u 4 6 m b 5 S K Q 7 a i n x o K R 4 z p I r w H u r 9 z u Q X 7 X I 6 G i u i D B B e n L k J D 8 E f 6 a J K y I p l L T 5 q f 5 W G Q C d m X 0 J i q j f P n u / M d G 4 O h y L b Y 2 l f E z M w U T b A R G 6 K x h W Z Z h 0 p 5 3 c H d V K I S Y h E a V f S l a n y Y S T 5 s g a X a a N v Y n x K P t 7 1 q m C B A C D L N 8 h O g b 6 N O p 5 2 m B 3 E t S V P q 4 L p A P 2 x 8 c I C O O v D M i S K e P 1 u i m U e T p 9 X B z G I D Z 2 f K S L P W P T c 1 i 6 G B C I F a p 9 l W w p 8 + O 4 f T k 3 W a i T X s 3 d W H F 0 8 v W l e m b Q M e m m 0 y R W m a 5 h Z p E p I 5 C X h a p H j k q Q W 8 f C H H G l 1 v x B y x S 9 Y 1 C 1 Z c + s m s W o 4 P B b F v 5 z a E f E 2 0 q g 2 E o j 4 k C N A O + b N E / 0 V f 1 3 j h 5 b N 4 4 u k z Z I 8 m p s 6 c R p t K / s E P P 4 z H v v Y 1 L C 4 s 8 h r 1 n o u q Q f O 1 x j R Z m p w l 5 h U O R D A 1 N 4 + p y + f g 5 3 2 5 4 e h N 2 L F 7 P 1 K R K K b m p 1 B l 5 b N t c I j A 3 I l c m + Y h L Y C 9 4 x P o G + w n 8 N M Y S v R j 9 9 7 r s C S W 1 r X R 7 4 z S / y y T x R q d s e 5 F r f / g u 0 s + 1 N r H 1 l W 4 8 6 Y J d G r z y C / O U 8 N i m M / Q 7 M s V E A m G M T m r z / L V r X t R i Q 9 a d n 8 o F K G p U k E h m 4 E v G q e Z k 6 P v Q g 0 O y c f p E G i s y Z t V j B B 0 9 U 6 T / o 8 c 6 w h K N H G O X y z i 2 Z e X c G n W S 4 V w 2 I J J W A 6 H O z Q Y M Z d v o F I L 0 l G v w u s v 4 k v P 0 b + p B g n a t v V O O H c p S x M q h H f c v p s M u o B k P O V 8 + T 0 Y Q D T Z h y 8 + M Y 3 j J z M o E I j 6 i I B y d o Z v O N f r i q 0 T T R p L t Z h p 4 s b r t p L g W P t 3 e N 5 I H 3 I L G S T D Y T x 9 7 A T O z S 1 i c r p p T P G u t 7 8 b 9 X o J k 2 c u 4 M n H H z c f y Y a A G F J Z 0 z L o n J r m u c k K Z f t E D B e m c j Q N O 2 S Z E h q 1 H L L Z O Z w 4 d Q n V Z o h s 5 L E x Y W q N 1 H S B G i + 2 m M 1 i J 7 d P z m q + v 0 H E w k M 0 K y 9 Z A w 7 x S n M 5 j E i Y / l 7 / V g J M 9 b t z P e s 5 + O 5 6 x 0 f I U F x d 5 + H G w w 1 c O v U K F r J p J F P j 9 I W W 6 C M l y S x h L O T y 2 L 5 9 G 1 L x Q X h p O q n T p l o t J p f m k W 2 X c G V 2 B i X S w w D N k g B r 7 s U s T R l 9 2 K z e w s B Q P 2 Y y G b R I F 3 2 R J H L F M i 5 P t a m U B B 4 N G 5 6 d Q S D S X B B c s + J o r / Z 1 s F R s 4 8 K s j q l z j r 7 5 F K K y 1 X D n d S n s 3 d e P 5 5 6 / y P M 1 c O J E G o W m 3 z r Y f u n r F 1 A p k V f k B 9 J s 7 T A o L z n + E j V k 6 H w B n x c N 5 / L N v P 3 B D 9 + G 3 / j s N w l 0 T f 5 P x p i I o 0 4 2 b v I 6 v D E P b r r h B p y 6 e I 6 V h R f n T 5 / F w u X L v B c y z s y 9 Z O l Z f q L B H a Q o 0 Z V 4 2 h 3 M L l S Z T w U e 1 h x t s m U 4 E q e f N c 6 K w I M a 8 8 g u t l C k 6 T w 0 k C K Y m 8 j T H C 4 x v n r z V 8 i 8 c / N X 7 O u O i 7 k l G + w 4 2 p 9 C h l a B W Q n t G F o d p w F o v Q f P p / 7 P 3 3 H v 3 b q W 6 / Z M o T g 5 i S W a Y / u v v x c v P v 9 l l C o l j E d T m M n l r B v P + A R r w k L O R s q W 9 J A z V / D S z F l M x P v p d + x E U + z l b 9 k U Y n G a O B W C L h z w 0 I + o 0 U / o t / c y u U o V T 7 1 Q N I X T s A b N L O S 1 O c k J J 6 7 X / a z d e V C M 5 c y z J w J R F 5 w A 4 d d C K h b A v T c O o L 8 v g t / + 4 m k b w t 6 u + m z 4 h C Z U a V I Z P f T Z b E i 7 q n G K 2 4 I U i I b g o b n U + 8 A 0 c a Z G / T r r b i 2 v 7 k F N D A 3 F k C f D t R o B H N l W w E I h j t 1 7 E n j m + X m y d w O t Y g 7 g d V p a + 3 V E 7 + N s a r I e 0 f k F Z F 8 X b B 0 f z y J Q 0 w L Q n I K 3 H C X b c L k w P Y 2 7 b r y J Z u 9 l j I 9 N Y G s i i V c u X n F e A N O X K z X U Y 9 6 H O F k q G A 1 g M D a K U n A Q k c T t z o n W u V A L r k b Y e g y j I 2 E E + c D y 5 Y q N m m 3 w o Q X 5 s B M E j g Y M 9 t G J j s f 6 U S h m C Z Y m n j 1 3 A q e n T 2 O e t e X R L X u x e 3 i 7 v a y t 0 / e o 0 X + a G B l D K E F F o 5 J 7 6 L D H a I b p Y 2 q t M E F R K + D + t 4 1 j b E S + C 8 0 q m n A N m k W a a 1 z 8 I z C p T C Q B B x B k D m / H j 0 S 0 j O + 5 f x w P 3 B K 3 A X + / 8 5 X T q J U I 3 n Q d t U o Z D d b a D f l u Q S / 9 G s 1 y 5 H T L k W h d o a F p w 8 i M L t A 6 6 o J E 5 W w T A F J q B w L i S 6 U N Y y l d Q a v p s G e C / s 1 s u o H n j q U J Y D J b P m N x n C / S d y H a X S q + + V L u e b h U I H Y N 6 H o B r K n L 2 r y u G k 3 a c j m H p 5 7 X 8 B Y v m k G / N c j U y a 6 x m h c v X 7 x A J q / j I + 9 / 2 I b M j C V T O H r w E E a H R u g / O m A e j P G + E a C 6 b + s 9 6 P 1 i t 1 Z b v + H g f i p m v U 1 G a i C v Y Q d 0 9 D W H Q a e t G U 0 L N i a p w 2 p 8 c T 5 N J c t i y 8 g o Q k H 1 l 0 u g P 0 L m q V X N l P G T j W r N G q Z m r y C 9 l K b f 5 E U 2 v 4 Q w m c E X j 6 D J / E P h O J K B E E E 3 g k N b E 9 Y n U A o p o D o a x 0 B l C 6 i f G s u g L w / 2 9 9 V Y x h C r 9 x Y d + h D 9 q w J u v X 4 C z Y K + + u 7 A w B T W S + C 2 u n N G r B J T a u Z Z J d s e 3 r U L O 0 Z H 8 Y 6 3 3 Y 6 / / u D 7 u T 6 C 9 9 7 / d j z 4 v u / m / d A d o X g a L A 7 Z p B P C g V 0 h n D t b 5 v l 9 Z C u C n a z l E 5 i I R 0 2 4 a c p A o N h y W X g d e t W g o C 2 V j + s C o L 6 Y 2 G 4 0 y c w 8 h 6 U N s H J I 4 / F j e d x 9 w 8 3 4 8 9 M v 4 b 5 b 7 q D v W S F r B e C j / / n o o 4 9 g K D G M 4 b E x 3 h + a 1 / Q T q / R Z w / 4 g 0 x L c z b m r n u l 6 D b 6 3 v v O j 6 9 6 H 2 r O z Q Y U 5 j 0 K O 4 K F f 8 Y 3 n v k L w L G J 4 a N j p u k O l U a f P 2 X L W G h p 2 T G x j b e 5 D k u Z g k j V l g m B Z y i 4 Q L C G a j D m k + l I I + E M I + 4 J 8 + A Q r a 8 9 c q U w n v m 6 t g 5 l C E e V 8 C 4 M D Y V y a o k l F B d H 3 o u 5 9 2 z 2 4 T L N T p p 6 C j 2 X R X b 7 l x h g C L c 2 u F M U r l 8 7 j w Q 9 8 L 7 7 6 t W e x s N C g o t K f 6 5 p X f v p P f p b M Z a j X k q X 5 O W S z G V y e n c M r p 0 7 x P C G 8 8 P I J v H L 2 l J m A P K V J i 6 A K e 6 t 4 z 3 1 3 4 o l j 5 7 j f j 2 o h i 0 6 Z Q D Y g 6 f b J d O O 5 d C + X z 6 n 1 7 j E G s Z I A Z 0 d l 2 o o B C X o 7 7 k S 0 / a 1 a k z 5 j E W M p P 9 L 0 O 2 u 8 1 6 M D Y 6 z Q W n b v V F k F P D 6 y 0 w B y L P / Y + D i v V b z u f A e r 5 R 3 u 5 r V + g + 9 u A o q r u o X r N m w Z q e D E 8 Z P 2 c l H j c e r V i s 3 / o K + q B / Q e i S b H p f S C f Z 5 m m D Z 9 O p 2 2 7 k Q N 1 r A a 5 l 6 W k v F B n 5 q e t A w H 6 F h 7 A 3 7 6 P e p U 0 c A 2 m o D V a g n b + o b Q I k g e f W I K 7 7 h t F / 7 w a x f w r n d + l 3 V z u v O 2 2 + i Y z + G D D 3 4 Q z z 3 7 H A I d q h p v 8 F C C t f G Q H 8 M p m l y L 8 4 j T B / q t z z 6 K 2 c m 8 G h 6 d x g D p p F o z q O Q N + m i m u K 8 j t G 6 p 8 P S 3 1 N u b L N g Q O y q w 8 A 5 A H B 8 u S h N 2 1 3 g U f / 7 8 R b K F H 0 3 6 g G 2 y Y q c L J g M J W U e A 0 f d 6 J Q 5 I V s T A R F l m T W 5 b C 6 B F U l x 3 X R j 0 o t j 0 Y s t E D I 0 6 7 / X Q G M I I Q F 9 S z B R L 6 E v E s W V 0 A i f P n 8 X U l S v M i + y n K a 1 9 A Y w O J 1 B o j N i 5 1 3 N Y 9 z 6 U e i G k F 9 N W y / a l 9 D 4 p j 1 K t g r 3 b t 7 O 2 p l / B / e Q A H B z d g o i n Z l N p l V t 1 h G I B T L G W L N J U y V R r N p Q 9 F o 1 i + 9 A o v O U m A l T W I H U p 7 A 9 j g a Z i e m 4 W k 7 l p f O 3 Z y z Z 2 K l d V z / M O v v D F P y a Q y 8 j k s t i z e y / + 4 P f / i O x G X 4 v F U z N 0 M h l G v B P D 2 f O v O H O j D 6 a Q z 7 D G L t Z Z / A b 8 N C s 1 r 7 o 9 D f p s d l 1 v Q M R g 4 o o W y 1 G h G V s r V a y B Q 2 B q I Q J f Q M N P Y j h x p U q f k v v S 8 2 h n c 3 z i A e d 8 E p 5 L F Y / M P u U l E O r b U 2 b e d d n K g M R 4 B q z u P j M / a d a q U U L H 1 J 1 K 5 d e o s W a h h A t T N s y S P t s c G n Q q + / s G M T 6 y x X q l Z I v 6 l G h Q f W U x T L / O S 5 N X v U 0 K N I P t 2 t d 5 8 N 3 9 L j L U 2 s f W R f j Q e 2 7 E 9 N Q x L C 3 N o k w Q l N W K R A h 5 + M S i w T B a d P K 9 r A i P T W c x s W U X 9 h w 8 i m p l C R W y Q 5 h s o 4 + T y W Q L R 0 L W 7 U h T G 1 d a e n f E Z a O O b C n L + B 3 E + / p o u n j x w u k K b j z i x 6 V J D U d o 0 a + g s l I 5 Z h c W c P b c W a Q S C d x 9 y y 3 Y v W 8 P z t E h 3 7 l N U 5 K V b G j G S y + V 8 N T T F 4 A q F Z J l V 3 f 3 o f E h a F J Z D T L U j L D U Y F N a a j C v j x l T 2 R X V P n + j F Y p Y R M J k z j 4 q v V o I 9 b V 4 v a s K 0 F / U v B n p k h f N X A Z N A k l d p 7 x e D e d w 0 x O Q X O q c Z l 6 q E c L M O U r 3 P H a D B a 7 u p i u M b c d c s 9 T y s y w U 1 0 P T m y x I l z E Z 9 + P E w j Q 8 t B h U M Q U I 3 o p a N d t 1 m t 0 7 U C q X U G J l p m y G B k a x f d 9 O L K b 1 U T n n 1 O s x d J / e + p X R w R D N i Q q q t M 8 b B I h q 0 o D N s + D F d G n R B r T l y g t 4 6 e Q s / u e f n s I t h + 7 n s w 8 j n 1 t E n L 5 T J B q i D 5 W w e c r D Q T I L A R Y N B Q y I G t q g X h L B a B u L r H m / / P Q V 1 r Y t b O 3 f g q W F A k / R d d h 5 L r F R j Y o x S f / m C 1 9 7 F F / 6 y p + x B q d 6 U b E 7 v j B e P l M g 8 J d M s e U j g W Z Q h 2 y 5 M D k H 1 M r W U 7 1 X e Y 0 Z q K D e J k G r 9 Y j z D q p X 1 F x u r Y o 8 L j + x L Y h 1 K k j F 6 P M t 0 b e b n U I 7 X 2 E + K o e P 5 9 M M f m I W Z 8 4 K 3 S s X F M 4 3 p 5 r c r + P O P p l 3 p u 2 u r L H u z L v O d Q a V X U F 5 T c u i 8 0 Z w z 7 7 D N u 3 a m a n z Z M o G E p p V K j G A W q 2 K u Y V Z X K b p p 9 c K G q 8 W 6 i x Z n u t Z W E n x Z q / j U K 4 u m I P b o P I V a N b 4 q O Q j / S M 2 i 5 F m M 4 3 S z K p 7 4 q i 2 w j S D P P j F X / 3 n + P E f / F k D y y x B V a e + q V v S U m b e + v m l a 1 7 M M L 8 6 F X F 2 d t Z q 9 V M X s v j a U 3 S y G y E M 0 Y T 7 g z + / h C W Z P A 3 6 M b S T O g w + K p R f r g y V V 9 0 + h Z k 2 9 D I 0 i 7 N n 5 z F 5 k Q x E 5 9 y n f m x S Z 5 V f 3 Z m o g Q 0 y q 9 5 D e c J + g p 3 H 5 a i L O f i A 2 u q l Q Q D I w D N l 7 y q w Q o t p W z 4 y h d 4 J U S k 1 K j j I u m T m A o F E f 7 J t r Y w E o g D J H K T 3 + p H C u 0 C S u O t a 6 p h M O b 1 T 8 8 m k 6 4 q B R W V 2 N q 8 S N b E r X 1 2 T l a 1 N Z q Q v + M S T V z C T I x t t 3 4 P t u 7 b h 1 O U L N q R G n + z p j 6 c Q j i U Q j c W s R 8 X C w g w G o s 4 H t 9 d z o M n 3 1 9 b 1 e K i 3 H O z H y R P P 8 6 F k E C W I N M 4 m l e i j m Z a 3 o e / j Q y O I x a I Y 6 v f R B K t h a q Z M 0 z C D u 2 + + D a + 8 8 o L p Q b F R 4 k O m j U L H v d T I I l M q I U J F 9 I f H 8 f g 3 z + G i e j N R k 4 Y H / Z h Z q j M N G Y F + i T 5 q p v Q y y t S q Z + a X e h o I C u 0 G Q j Q j s 0 t V L N C n 8 L S Y g K A X p 6 l G V p c e m W d S Z Z 9 8 k G a D i q h h 5 D F E 4 9 3 J V v S Q C H J r U W N 5 3 K + 9 W 1 8 7 B t Y e 8 I X D 8 I e C 9 C U 9 r A T y a M j c I n A 1 b b L i u W L x e 0 T b v a C S u P v s v N 1 9 u k A 3 n + U 0 3 e 3 l p d K I j Q 2 4 M n s I S F U 2 9 D U v X F p E m w z t 7 Z Q Q o 9 k 7 O z m F J r c 1 N E a W g q d d s t l 3 Z W 5 v H d + B u a K m J V u / 4 r v n 3 d + 7 r s d D p V I Z n D 9 7 l s + 0 B X 2 O M h L T B 5 R L 6 O N S Q 7 w 1 Q J A 6 j U K 2 g 6 n 0 I h + i B 1 W a g I f 3 7 c X k 5 f P I V w t 4 5 p k c j p + a R S f q w X b W n G N D 2 / G l r 5 7 E S 8 f T q L R D 9 h 5 F X 2 H f P k E G W 6 y h q p Y y 5 q v 3 T z K P Z J Y J X G Y q s W b 3 + / w I x M I 2 V L x a J J A I c j H Y S n 1 P U V q a f J r 4 3 8 w t 6 S a V s l k p O e O m Q u p J E C G 5 E E g E j Z i 2 V i 1 a 8 7 z m w I g k I v Z t 4 E 6 9 h l a 5 g i a d + r b 5 I 2 I / A d U B i + 6 R s Y b K 9 g b E j S + x X 2 4 r v 1 e J 9 t u i u 7 Q 0 r K F V Z d R p f G r 6 M + b Q b L Q x d 2 U e c 7 k S o r 4 A T s 7 m b c x Z H 0 3 r 3 / z y 8 9 g y N o Z I M k l 3 s o H B w V G U W i O W 5 3 o N B N T 6 Z S h d A N r n M L + 0 g J o + 4 c m a r s 5 a M U k r J x 7 u Q 6 5 V s t G 0 f / g o b f W F P G 7 c s w / z m T m 8 7 c Z + P H / q F N 7 5 w F 9 H L D S C r z 3 z A h U i i P m Z I s 5 N p n H s + Y u 0 8 V n r 0 y w U Q 3 j 9 U Y K z h P l F m o + a R U n M J F a h y A 9 x v + g n f 0 I t Z q q J y 9 m C K T l 4 f t I f w b S i 1 G p r E I C c j 6 z p 7 Z B z T N e j l r a W v v 5 O l m k S k J p h K B B m e v o f 8 o P g a d K U q 6 K e y 6 L O c 9 T L Z Q J K c / Y x T / l h e l s r H X f 0 3 L l H b 1 B W 4 n I p E L m b K v c a o F q O r y X / f Q S R B h c a o P X S V z u V 1 q u h M z 7 M 5 c v I V 3 y Y n S s g H O r g l i P 7 8 d T T J 3 n P Z U 1 4 s X f X G O r e L U 6 e 6 1 T W t Q 8 V D P j p o 5 R t A F u V C q e W M H 2 3 V r O 8 1 o J c 5 7 b 1 P a M z r h a t n / r x H y N 7 x G n i U c d Z 8 / / T f / Y Z 7 D 9 w C L / 2 S / / c 8 j P 2 q v r N m f Y S m J p / 3 F r a U M e h Q 2 P M g 3 4 O z U q J Y 9 4 w f 5 l / b n l Y A 6 s X Q T V b Q o t s 6 C N z 2 W y S B J 8 L G C m Y x V e 2 9 J U 0 4 0 J T L X x S P O 3 S M b K Q n D D 7 A i H B U p t b Q D 1 N v y 6 z i B Z 9 u 1 a + S o A x n Z I o L h l L 3 Y / U M N L x E r q W u S P L 5 3 0 N 6 T 2 m u F Y O F z z M j z t Y 1 p X 8 1 h T 5 U D R X 2 7 x e u y s y e + 0 a 5 V t x W 9 2 v 1 L W q S C Z v q F W m g y e O X c E j 3 3 g e 7 3 v g C A b i H v u k 6 K W 5 D C L 2 9 U T n f q 7 H 8 O p q Z 5 1 J o 1 p h L d 6 x 2 U o j k T 4 s T p 1 H m b V 0 s c 4 H h x A W C w I a L 5 O O 8 s f / 3 k / j 1 3 7 x f 6 c S h 1 C j N q o h 4 y c + 9 U 9 w 8 s w p 3 H V 0 P 2 + G v s T u P N C W T y 9 K v Y j H w 9 i 9 3 U d z a 4 b n k e K z 5 q W p p i x 9 Q Z p x Q S o L 0 8 S S c R J X C 0 F 1 D 8 o s U c n D P C X j i c 3 M c 3 I U l r f d U V p n B z G l Z m J n n 5 l + 2 i 2 2 4 z 5 r M r c G B + m g f D O C W Q 0 G P J 9 9 I Z G i a 3 8 j o n O s J V a m V c f U E u g s V V 5 H 1 B g i 8 X a X E u c 6 a P L K H 9 R q t / y u u M e 1 J P y N w d v l B l p 1 r X d Q L r U w k 2 Z l d W A H h g d i u H g + j a p e U K 1 j U c V t D 2 y 9 h l J L c 4 n 7 k b R e 2 G 2 a W 0 n I 6 p i c v o Q c a / f F p R o f p V r T 2 q g 1 A v j M v / w F H N l 5 B I 0 K w U h Q e O g b / b / / 7 j d x 3 S 2 3 2 p R e U g l T M l 8 L 2 / Y M 4 S 0 3 J Z G K 1 l H O F T H S 7 0 F I w 9 J T U R 7 b i X A y S m t O U 3 6 F U K b Z 2 S x k 0 S h n a e H 4 4 W v 1 A K d X 1 H v S D R S Z i K t j u d s G M G 7 0 5 t M L v j X z X 0 M U 7 7 X i r g U 0 x e 3 e i e X j + n X B 5 D K W t Q Y S T J Z / t z w q 1 1 V l Y x q n F Z B x b R f z 5 P E Q r 7 t V a + C R r x 7 D Y 8 + e x d x 8 l t Y G 4 / B E 6 z l I p X i R 6 z U A C 0 t N l A p 1 V O j o L i w u y G a i H V 9 G m I c 1 o L B J 8 0 0 9 E u Q i D y a 8 G J 6 I 4 O S 5 4 7 j 3 9 v v J V K w t e R f U W + C / / v b v w 8 + l p g x W P 7 9 O K 2 j v n x 5 / 6 g r 8 4 S R C / m E c u W 7 U Z v p p U j P m p 6 Z Q n J p D a 2 4 R 5 Y V p K k e V w A 4 S I d 0 x S z S 9 1 h J T v m 6 Q u O a e l E 0 s I C W 1 t j / W 4 N p 3 d X z H r C M 9 r Y S / o K z k z f M 7 C 5 O r z 7 t q m + U U u G T e u O B x 4 / W K u 8 / A y V V V e P b Y u F 6 n 6 e e m q 9 P c 6 9 g 9 l 1 X h P t v 1 G d Y 1 Q / F x 4 t x 0 G + W m M 9 Z I Q x h s D B K V c a B / y I Z Z z 9 J x 9 6 v W J C M U y V j P H V 8 i M 7 X w 5 a e f x F e / 8 P s E T R Q 3 X 7 c P N x / a a x 0 4 9 Y C l p / E R P w J 1 T U c c w L H n q j h 5 q o B H / u g 0 y o s Z V G f n 6 N f M 2 J C N N t n R G 4 4 S i C E b v v F 6 z K E i G 3 B 6 D s v n s h 7 f E u e i r k r v X K t j n 7 u y s v a d k 9 4 y 9 c r q a 5 F 5 a 8 L 9 5 j O t X W 8 s i 8 p t S i Z h G u X H O 8 R l F 4 i 6 G t s v 2 M n c d q 9 5 f Y Z 1 z V B 6 G B o s O L 2 Y R V 9 y 0 J p q m 3 X 6 T G S a U p H m V 7 u C X J Z K z y s N q G k b f t D v x Z 8 + O Y 0 X z s z g o 5 / 4 J G 3 / N o 6 f O I W / + y M f w 6 / + P 7 9 A g u F D D f m w b 2 c S i Q E / f R z y W L m A Z q a A d r 5 s c / h 5 2 l S S U N w G 5 8 n 8 a Q l Y B A Z / l g H T 4 b 5 X y V p K q / T d 9 0 t 6 H M Z A W n J h q 1 c 9 M W d f b z b u + X r D t y M u c N Z K 7 x 4 z A P S s s y h O G d + A O P F 6 M 3 d 8 w + 4 q D + n 5 u B v r N 6 x z h i J E a K L l y s D l + b p N / K 8 5 8 j Q n R C P Q j x f O V h n H e V B S f L 3 B V z 8 / z S Y U 8 1 X o J + X Q C b R Q 9 s X w v Z / 6 W f z p I 1 / E L / / 8 P 8 L e H Q M I t k p k P H 1 Q u k J A l Z h e Q A t b g 4 C U S S B Q 0 7 B M S V c J 3 a U p m 2 p y N R h 0 T T c F V x l 7 R f H M 1 O z W / L 1 M J J H a r o T X F + X v K P r V j P a G h A y + D O J V o r K J R Z X n s o n H / W 5 5 1 g K h K y q G 5 i s 0 0 U J m r a 0 7 Z q C z r i r E M Q c V f z 2 H d c 2 x A b 8 H f f E A G q U W v v n K H E G U Q D A U I 8 D C + J P H z q F Q D P D h 6 y L 5 U D U i l M o t S L 3 9 z h 3 Y s 2 M Y 1 + 8 b w t F d G o 5 d x N 0 3 b U O 6 c A V / 9 J X P 4 u / 8 0 E c Q j w / j m 8 8 t o l 2 l X a 9 u R t Z P U A 5 2 V z l W i Q G G p 3 A 0 x B E p 4 F W K v Z b S q k y M Y w z 3 F 5 V u 2 a T u r 1 X O X u k t x u u J y u a y q M D q i n s d a 4 H Q h N d 1 d S m 6 W y p b b / n s H n l Y G d L / 1 P o 6 D t b W t F 6 D Z h c K B 6 X o v B A C 5 s t f P 4 M v P n 0 Z T 7 4 4 z Y q Q T O V 0 9 L F f K X Z N k 7 N 4 G 5 h L n 0 W m V E A m V 0 G l E c W h 7 S H u v k J / I M t 6 c h 6 / / r n / h i d f m r N e 5 J 4 y m Y z L 3 q 8 L G g N 0 9 W F 1 7 a x N F z S v q W g 9 o g l Q 1 E R u 3 Z C + R T q d a y X I v F S Z x B g C O q 9 S + Z B N W E s 6 C V 5 H r N w K q 0 Q p l V 7 5 a N 2 t F A y g Y t x V Q H 3 N s i q d V r r g c d b 1 o 6 V z L 4 3 n 7 B i v h Y 6 r 6 j w 7 5 z o O 6 5 q h 9 C j 6 g n 3 Y v n W L f b G 9 3 Q 6 g 2 Q 4 j 4 K 3 x C B 8 a / / U 8 9 W i b p Z o 9 / E Q s i u l L X m T S w K n z c y j r K x J V L + o d d d b 0 4 c Y j t + L i R Q I t x 1 o 5 k 7 d T K R 3 / V 6 S r V F L K 1 w O A x D 1 u e T A z h V 7 R f j G A e k S 8 G T H T T v e g W x Y D Q H d 7 N T u 5 I F x L e v e 7 I L v K r F N e X b N V Y t f Q X X 8 t c a 5 R 5 X C A Y 1 f M f L R 0 1 x m J 6 8 7 9 k N V g + a p v o n p 7 K P 0 6 D e u a o T S t 8 q 2 3 3 I R S o Y D r D 1 8 P z U b q r V d x + G A U z W I B / k 6 d r N N G t a L 5 F K h 0 z Y Y N C p y Z K y E 3 v 4 S l K x 2 C p 4 j j r 6 T x 9 D c n c f x k C Y 9 + 5 S W k l w i + c h a B h q N Y k j V 1 S I X o i g s q R 5 n W l r W U 3 R 6 C + S d r + 1 C r p T e 9 1 p X O p v 1 i A V z g u m V 5 0 / I 6 6 d y y v 6 r 8 F C V z Q a a v n 5 h o + 7 W u x f Y L T O 6 q x n G p g S l E M K 8 A b z 2 G L q + v 3 / D k C 8 f s c y p X r k w j G Y 7 Y E P K z L 8 8 j w A e k 7 9 5 W u W 1 m k G p w a l r 2 y r x 9 3 w l 1 j b W o g H Y g m p U W a g U P p u c b e O r 5 8 2 h k C u Y 3 1 a k c h B R P t L a s d W Q t h e u V V w G G m / Z F w F W 5 u f H M r B N 7 u Q z W V W r r n q T 2 f Q P i q j y / T X F L I K Z Y L c Y g P W V 3 1 1 x W c 9 e X e 2 4 o g s r J N F Z e p e 0 m 6 s 1 H z e 4 y 9 / y 8 1 9 F I x I m z j o P 4 d e 0 j 6 y R k 8 h 0 c 3 b c b A w M D S K v L D 5 / n w p w X j U I G Q Z p 3 w V A U C c 2 4 L 8 V U 3 7 x a w 8 B l x o g e p l S Z D 1 Q f O d M g P 1 O H p r o d K X 9 H e m v 8 b 2 X u v J b 0 K l G v C E i h k I a O O B m 7 g O w F 5 l W K v M q 0 0 9 9 r i c q q s B Z r u d t 2 H m X R N e s s b j d v V 1 a n N e H h 1 f d C 8 Z y y 8 c Y q P c G u + + y W V 0 u n t V X H 7 Q n Q c p C Z p J f r X p u a m b H X d V j X z e Y K w 0 N D m L w 0 i Q J N P J v o p C P z p 2 l T b j X T B F i 1 g P L i E l p L i 2 g W i j Y 3 n J R Q 8 y A I W G q 9 0 k N u M 6 l G l H r p 3 H t 9 j M F j a 8 m a y t U j q 5 X M l E g F 7 U q v o k o U v 1 V v U L H W P h 9 j O J C x f L S i r a v z s M t m U F 6 9 4 X V F i u 2 W p a d M 3 + L y l m X 1 d f S C y a 7 X C u v E c e I 6 5 7 M G G N 7 b X l 7 V t s 8 X t F m Q 3 K T r N a x 7 h g p F k t b T / O z J U 7 y g N j R A 1 X 2 g M u 1 q u Z y N H u 2 0 / d z l p / L S d G o 4 J p Y e s M W l D 6 P J U t T J U 1 2 I 9 G 7 J W r S 6 t f Z q c R V 4 T d G p m c b S u e Y P Z b U C L g v P L y C 7 x 3 v B J 7 F O s j L r V N u b 2 a d 4 a + f l l s k U t x t e J a 7 5 6 D J E V 1 a f d y 3 p v W 4 3 f u 8 5 3 P X l f Y z j t E R y 2 / k 3 0 X E l l 7 / l g K m D c C i I W L y f R 5 X v + g 3 r n q G G k g k E I z H U C R 6 N U j 1 0 s N 8 x M x j U I 1 x L d N Q i 0 U E k m u A D 1 v g j H V g x Q z T B i b 0 H E o C s 7 h T 4 r m a W N y z q R k S 2 k R 9 i y u K X r 6 M 8 V a q u c q 2 S 1 U r 5 W u d 9 M + W x u L y u N Y H f P Z 9 7 j S q n C 5 Z X l 8 6 R t f K R 6 e a W y f l 1 U m u y G I k D J v c 8 2 t b 9 t W J 1 4 0 s B e Y + 8 A T N 7 + w Y G n X j r O H R V b v 2 G m c U 2 k v S f N E l l K N B B L F G 3 I e U a G K j n a z 0 W K F 5 S R r m W B 4 I y 8 5 w H L e U 1 E m G w O R z 0 8 l I 7 e j 4 d s 6 Z C v p b o j n Z f T r r O u f r q 6 d w r 8 u o M l / v y d c X T Z p l t L o i V c p i I q e j v 2 e x E z L I 3 q H V J Y b X 0 g k Z H 1 R P e a V V c i d s L 6 G 9 X e n N w 8 l v Z 4 + Z v Z e F + q z R U H h Z B l 6 Q v d U S j E S w U N T W z y r V + w 7 p n K P 4 j 1 d + P H / + x j 8 E b 0 D B x g s W v B y d F k k L K X q f 5 1 2 w i 4 P O j U 6 u h o x k s b W J I i j 1 7 1 Z w M G i Q n s H V 7 f P Y q w h s R m 1 e h 1 i Q Z C s R O J 1 C i 1 / G R u n m t F p 1 j d S 8 J 7 Z P S C w S 9 4 h S V 5 W R 5 e t l B 4 u b j H p c Y 8 / T s U 3 o B 3 e 0 v + G b F 6 g V L 7 1 y L V V b M y q l 0 V q 7 P 5 k p n U D w 3 r s T Z V h I l U J n E Z j 6 b W 1 G f a 9 X 2 e g / d a m J 9 h 4 m J c f y 3 z / 0 x U j F 9 j p L K 6 A / a f v f d j m p 0 L 5 9 6 s y m w s O Z v t l g r B u w d l R 6 s q b 9 1 n l U z t N W h l q 5 X Y V 0 z R t K 7 X + D R x 9 k k S i X l U q 8 K m / 5 Z z K O d 1 r w t F l r J o 1 d 6 8 5 M o i c B h r L L q m M Q A I r C s U t b V Y k D t p l / p g L u 2 G F h e Q 1 w W N O k 9 J 7 N 2 t q 5 O v L r E 2 n b L p 3 U V S a B y z D 2 v f b 5 0 b G y 0 e 2 B 9 B x l G z k W u 4 z A 6 v h V + m k h / 8 6 9 / G L 5 k m H p L J Q / q o 1 5 O L W 5 / V G 4 9 V K v 1 a U p p Y k n Z 9 F Q 7 m m U d k p o H g U j E T B A N I T d w d U X p l r 9 Q Q d G 2 q + j a 7 X Q d c h o 9 N O T d E 3 J M t W + l x B I p q k 3 2 w h P 7 n a q e Z W U 5 2 z J B y a J k X Y / A r 1 l w C d x l A H N b 8 7 h r U K S u w R m q f z X T v a 7 0 X M M b E V 2 z X X c X 5 N 2 i L u f h 3 G c u b Y v x u m u u K J r t 0 b K 7 4 a P 2 q X O z z L 0 t 2 / f a 8 f U e Z A 2 t f W Q d h V o t g r H t E / j c n 3 0 N E w n 5 U 2 I E 4 U q 1 u J T a X T q K Y a I X o x Q p o p S k q b h U Z D P 9 D E x O P L d m X k 5 H M Y X q b t t L U L 8 U W z M Y y X + i 4 m m S l S 6 Y X M V 7 T e F x X y I K b 0 S z S 7 C k R i r M 3 0 w 1 B h 6 3 w P O 0 g z 6 6 d y y n A M v z q Z d 6 R 8 O T e 8 R V 8 N W i C q M / l c B 9 D 9 y L D / 6 1 D + O 7 P q g v d a w t 7 j W v l l f n z Y j u f V m + P 7 x / t n u N T J j c c t C y y 0 4 a f h O P J 1 D x j j g H 1 3 l g H b H + / 9 Q K f M O h P h Q L d d x 1 6 + 2 I J i P w 1 l s 4 c O S w o w Q e G / r X B Z j z o L X U n A / S V j X b M i K a 1 Q o 8 f M D y M X T I l d U K 1 q s s 6 n r L X B 3 m 8 w k I A s U a y v Q a Y u 5 a s W I z H d k E M G G C k q L n 4 7 C p 8 5 S 4 Y f 6 G 9 m n i G X 3 N s N V s 2 P D / 1 W I g Z h j f s R 3 j I + M Y o U l 8 5 I a 3 Y M u + Q + g b 3 W p z + e 0 7 c B B h L n t B o u t 8 o 2 C y F j v F d e + n 9 r k r P d K b S u v K R 3 / G T r Q a Q q E g R k e G b N 9 G + N s Q D K W w a 9 t 2 h K l s X / r G Y / j Y w x 8 y 5 b z u 6 A 3 w y w T j Q 5 R J p u 5 E U k h 7 q N 1 g N p 5 A Q A b Q V y U Q D t L N a s s Q Z M a O r F X b u u l 1 T H O j 2 / s r A t J M t W 6 c N y I a Y S y T T 5 h u M S 1 L a 2 Z e h y a s A C / 2 9 I d D x o J t z d u u C T F b D D y f f B D 1 i L e p o H U d j G 9 g o m j x v g 9 8 D 4 Z 4 X 3 7 8 U 5 / C z b f f h m q 5 g D / + n f + B P / q t / 4 7 P / I t f R J n l d f 3 F 1 W L Z 6 L r X r B y u 3 u c A 0 T E J 1 x L l Z e r W v W d 6 B l Y x a H 5 B m n s 7 9 x x y I 6 3 7 4 P k / f v V L a 9 + F d S Y y 3 Z 5 8 / L M 4 d / I U R r Y P o T V X x n M v H M e 7 H 3 4 Q f / K 7 n 0 O 9 r p e n j M g f t a C 5 L W J 6 B + U J U o E F P D E U 9 + l j Y g K X M z B O d 0 m G o C O 9 N b i r v B L t N + V k X F d c w L 0 R U Q O G 9 d p Q + q 7 C S Q n N D 7 Q y E H D d + S c k r n L q e n r 9 O 1 d U i p 1 7 9 2 H 6 9 D m 0 i U c 1 y u g 7 U h 5 f H e 9 4 3 4 c x N t q P z / / e 7 2 N 2 e s Y p 9 5 u S 1 f G 7 2 1 z o v M v 3 h U u t q p g G J A b 1 J t d H A 8 S O i V Q S u 3 f u w n s e / i F U G q 9 m 2 v U o G 4 a h 5 P n c f Z f M v R R y u S y u u / 4 Q f a k g w f S 7 e P e D D 0 r v H G F c t 5 l a M y G Z j d Y g c w l g T S p w 1 V F q K a 7 z f o g J u 4 p i C t y z 7 B V H Y X g 7 3 f N 8 G x J g j a 1 8 P G I h z Q h L F h I j t Z p c 5 3 Y v O L W u 6 1 g L T B I x 2 8 z 0 N G 5 7 x w N 4 8 C P f h 3 d 8 4 A P 4 1 M / / P P b e e C s O 3 3 A j n n 3 y K W Q W l + y 6 d I H u m K p v X Q G s P s 5 t 7 V J g Z g 6 Y n B 0 r 1 R A P c d W u j f f I Y S c / I g T V 2 P g Y K k 2 C S e k 2 Q N g Q P p T 7 N 9 o X x k A y R u V r 4 / c + / w j + 3 k / + O B X E i 8 e / 9 G d 4 z 0 M P m h M s L N j 8 e l R G P W R 1 f + l 4 a N 4 R V 6 o 9 N f G + u l i 0 Z U 6 R M V w T 0 X R D 7 2 C 4 k N K t V j z C 0 U I v a y n O W u B b S 3 Q u d U G S 6 N w K L B D z l F o 6 J p 2 V V 1 d 6 9 a m t X O 5 + 9 2 z W q M E w N D q M V 1 5 5 G a V i A f / 8 0 z + P l 5 9 4 H P / i H / 8 s j j 3 1 r M 3 9 r i Z + 6 8 z a l d c v 7 + o T 8 3 r t n v S c 2 I 3 T 3 d a C V 2 L 5 K u h + q / e I p p O O x + M 4 d O Q G l X z j / P 2 z X / u z 1 X d p X U u r d A G f / 8 P f Q L l S x f S F N G q 1 B p q t O m 6 4 4 S Y M 7 d i C R z 7 3 h 3 A + Q 0 n h j w D T Z m 2 p p T S y r Y n 2 6 Z g I H B L H N 1 h R C H f / G x X L l + K y 4 u u J l a U n n s 7 X C 9 x e I L n A V R w V U A / T j d s L a p X f 8 l W r I 0 G 5 f K z r G 1 l 6 X p X E q Q B 6 / L C r L v W q D Y o D J q u Q d M j S r M S x b G 1 J E K l 0 r K j U C G H m H v 2 m P p p 7 + / b t x 1 3 v + b g T c Y M I b 4 d z L z Z K i C e j i I T 6 E U 2 o e 4 3 j 1 O v h H j t 2 D E 9 8 8 S t 4 + G M / S C X o N u F x v 9 W u X a X T r L B y l H u V z d 4 x q f V N c U 3 h d J Y 3 L m a W r Q K T C 7 J v J S 5 A X u + c T p y r g S d R G k s n M G k H l f k q o O m 6 7 N 5 c n X d v n B X p y Z v n s X N p l w s m k 6 v P L x H I L T s V Q + d j U F O / m s p j s T j 2 7 9 t n x z d S c L R t A 4 W B 4 V 2 4 / u j N N P v C 0 i E z 8 2 z a Y j 7 8 U r 2 K z / / W / 0 C Y t e N g / y A v X w r E d L w N p i O s x F t q h h Z + e h R U C m R K Z A r k g G q 1 I q 7 e 7 p X V 8 d d i K x 3 X / r X y W Q Y L z 2 9 9 F B U o y 3 G 5 U M U g M K w G x O p z L w t 3 i W 0 V l q / P d v d U G s T 9 V X k q H h d W + V y V 5 c q 9 k i y f T s v u + R X 0 H P Q i V w 0 S A / 3 9 2 L b / F i f y B g r r v y / f q j A z X 0 E w H k A o M o B g K G j N 4 W o y d 1 u Y q n T 0 G 7 k 8 P v i 9 H 0 a q r 7 + r L W I i a o 9 9 V Y P b G v B n q i V s O S B S 5 v J J g m o R 7 F F A V 1 Z v L 4 v Y r i f + a y m 4 e / w 1 8 + m K / A / L Q + t U U K 3 b s s s 2 q 4 M r W u 9 l p N 6 z q K G g 9 7 i t d 5 d u T E F J Z X P 2 9 K T u d d y 6 w p R O P r Y u A D p 5 + 9 X C x / u n 7 3 X t 2 r k D N U Q Z T + f f O E G O Q / e y N 0 7 Y s + 8 t i E R C N s + 5 W s 6 k c F 6 P n G 8 n h r 7 8 9 x u / 8 u 9 x 9 w P 3 m m 2 v n a b I v C M + m n 3 a Y T n J 4 W Y 6 p 1 s P t 6 k U N g i R S 1 d c B X S U 7 2 p Z 3 q e s n S z s P K 8 F m t f K x x W l c x s u V B b L a 5 V J q Y Z L H j G G f b 2 8 e s V 6 L R g t i 3 m U h i Y w l X 9 Z 1 G G 4 N 7 9 u + Z 0 q 5 2 p R F A H O Y v L H v S Z V Z v q e c Y j s 1 N + X w p F b 3 + 5 E 2 G B h w z G U Q q E c w t E b D i J O s 0 J z v e n z o H 5 v 2 E Z D u E q h 1 r w / + d z n o K 9 G a N y O n 9 t m y n B b j V 6 a l k z s I h P L a T 6 X H j l K Z S 2 E 3 X x 6 R f u U x z L g 3 o R S S 1 4 P b L 3 i + m V q a H C Z S c y l l D Y i O R R F y 0 + W D U Y Q i M e 4 r / t R t 5 7 8 r f O u F I D p R c o 2 h b X K z 6 D G B n v n 1 W B c 3 Q P u 0 5 8 r y m F N M K 1 e K j / d P 5 5 D X 8 a X x Z C I x b B n z x 6 y U 0 y n 2 3 B h Q z K U w t b t N 2 F w c B C R e N R a l j x B 1 s L e E D x a 1 5 / 8 E E 3 u r 7 s g R Z O C K q W 1 R l E 5 1 Z + J x / Q l T + X o g s r 8 H A G G p i J j 2 r 5 l Y T 5 S c o v D t K Z y P M / V / o Y j p q Q 6 9 1 9 A e l X a n T d Q 5 9 Y 7 L D + v x t u s o q l e F d w f S / T D q 8 6 / a t F k s G 8 Q k 8 X t x b Z u R Z j 3 g p e l z 5 j 6 C M p Q j N c W 1 E e u V 0 T X 4 X x 7 6 t V g M n E j 2 7 X p 0 h 0 w y W + S p R D h + Y e G B n H o 5 o 3 J T g o b k q E U m q w B j + z b j Y l 9 Y 1 Q S f Y c 2 g G Q y b m a H B t l p p h 2 N w 7 H e 3 G G / d R 8 i m p i W W l X X N 6 c M X t S d N m t r 1 t L U I Z d 9 j E l A 0 8 / n f N v J 0 6 F y d k R / q p / W B o o L K h d I b 5 S N v p U o D 7 3 D s i / C s 7 z 6 V I y g r F c D j U Y T 7 X I N 6 h J V L q X R q p X R o f m m o S r q D a J O v N 5 G C 0 F V I P o Q G t P U N W 6 M T B L i P b r j l g P d s 7 j i l P f V V 7 e y T 0 s L v E a 7 X z L 1 x E 7 h E J L x O A 4 c O I C W L 6 7 b t C H D h m U o h Y n 9 9 2 B k a A L R R A J R A q d S L J p / 4 d e n P h W F W 3 5 9 Q I 3 2 j p f 2 o K b m U p O 6 l J H q w N q m Y 6 a U 2 M l q f j F Q d 0 m 7 i l g T U 4 n J 6 u S D q i m z 1 8 O a 3 g Y Y O r I a N N p e v a 9 X a M B Z h 1 k L b w J v Y i g L V h E 4 4 g D b 2 f Z p 6 E d D V + X c H Z W h q X 6 H Z K i 6 e m Y w m j 6 m o G 8 0 1 X M 5 3 q s a n v v m O U v r y N p g c u 5 0 T + A 5 D U w M x k 6 8 p 4 F Q y K Y I 0 5 i n n T e 8 a 6 1 U G y Z s W I Z S E G P c e / u d G N 6 6 h U Q U s m H y d k y K H w q b H 9 V C A C g V q Z E N B G T f V U v 2 m R Z X G W U K N l l r m 4 K o c Y N K Y q J v 3 V I L O 2 Q m D 8 H F z A w B I R v C 4 Z h 8 A f o x T M V j 3 d Y z u + k r 4 p y j R 6 j k N j a K t b q Z V 9 z l x n l V 3 D X E j b M M e o r O H 6 D / 2 C K g O h 4 y k c p s O T u s q + u z H u + q F 5 h G s z 7 p v j V 5 D + q a u 9 B k b T A 5 + 5 m P s 8 H z O 0 H 3 S v d J 9 0 t f q F c X I z W T v / W t b 2 U E W Q E r c T d a 2 N A M p V D 2 b s P h f T s w v n u C 5 l 7 A 8 a f M b O P F s / b 0 a C w T H W V 5 5 j L 7 2 j W y k 8 Y c K b n y 4 F 2 S o k r R 3 Q G D q n l d 0 f C N t o a H M G q n 7 U O V Z p X T K s j 9 a j E U u A g 0 N c c v q 2 W X w V a U n m X p 5 q n e 8 Q H 1 L i e o B C y d + w 2 B y d h S + T m M p L w d d 4 c V Q q v G / A U y l p P 7 3 e A c 7 7 6 L Y j n 1 2 V G B c W W Y v M J K G V 1 x 3 t E 5 + 0 3 c q P x R W d 3 u R f 4 g T U e G R C K O P b t 3 I T B 8 Q 0 / k j R l k Y a y 1 f 0 O F A 9 e / m + b G C O L 0 o d R s K 1 D 5 Z e 4 Q I F J j G 6 h H R e i Q U d q 0 9 4 1 L B C I p j S k P p b u U I j o d U p W 5 I 6 a c U n o C R 4 z g K q P N C K s a v 6 v k Y j W P V 9 s r a U 2 Y n R T Z S 8 C L O a t c 9 0 d j 8 E a j A M 1 T v 9 6 L d W v 8 1 x T Z b J J u 7 x B 7 i c r g 9 N M T u O U j O n E E J A W X q x j J r m F F V L 6 e b R 2 3 p d K t 7 L e r 6 I L d B Z I F 3 V 9 e S 5 B l 1 z u n s d F R 3 P C 2 h 5 w E G z z w 8 t f c v 6 F C m w r + 4 D u / G / v e s g t x s p G c b i l n w E P T j s e l M I F o h H e D / w Y u 1 f b S Y Y c 1 D C x k i 1 7 F k y 9 m k S y s N D I I G G 6 8 5 c l Q u E t z B i o L + V y W n 1 J x q b D c y 5 y h q f d M Z I h m v W 6 T u 7 R r d f v I m 8 q i P F e n d a W N h g H P R 0 b Q y 1 M 7 P 5 + u r R u O V G L W n 0 7 x T Z R 8 J Q e u 8 5 g T e i L p + r r x X I 6 V W D p 3 v 5 Y W Z B a z A p A l w G C t e g O D u P + + e 3 n 6 Y D e P j R 1 k U 3 B t 4 4 e 5 a g r X b T m M w 3 f s s A c t c 0 T z w U n R b Q p m s o m P 7 O Q N y g z k f i o w 9 d r 8 A a v l u 0 r G 3 K h W / K P m C W + q k c R o 5 i d Z O 5 s i S b F W 2 M R p Z r d U d t y + T 6 u 8 1 Y Q d j z C p D 7 6 A 5 s B w 4 u u c U s 4 O f T c N P P T y g N 4 L C V Q K d g 7 u c 8 G h / P 2 s E M R C r W q Z / k / D i a M W v b p T a R i 2 l 4 U J u y f T f v f Y 2 k 3 i d n W U V f u 5 U 0 d Y T C u r y u W j C S 2 2 V + t p h G Z r f 1 8 f D h 0 8 A P 8 I T T 0 n 4 o Y P 1 w R D u W F w z 1 0 I B 7 d g c O c 2 P v A I m Y o P n z W q h r 2 r d c 9 m Q S K K v B q G z u P q X K s J X K Q 4 A o M J b 5 q p m D B m P h V 9 J J l T D O q G q m Y O G 1 d E x L g M Z 2 r K J C q D 6 b F W K G q 6 1 h d D N F d g 2 5 C j S E 7 Q + y z r q C u w M 6 5 A 5 i i r w w B 6 j 6 Z G l U A s Y u + Q N O m M T T z D u D b P h J r G u W 0 g V p l V O / D k z p 9 T H i 0 d s T 0 O Q B m n 1 9 T t Z S V X r I j 6 s 6 I 6 Z p 4 1 Q J i p 5 0 e Y T J l M J b F r x 3 Y c f u t D V q Z r J V w z D O W G B + 5 / F 8 Y G h 7 D t 8 B D B 5 Z h I m s B E x 1 Y G H K o H A p A Y Y Z x E m A r G b e 6 X E j O m o 2 z 8 1 9 t / w c 1 M K a V v N + E n k I y n i D W Z f 7 a f 8 T U C u N 0 U U z H w s N R U C q x p o t u l M j q V C s 9 b g 0 c g J b P o m F o b X c V W X h q / p C A G U q u l y t w s V 9 A q V w 1 E P q L E Q M E f 6 0 K k C o F n 4 h V x X W V x u i 1 d L U 7 + l q 4 r K r P K y H 8 e t t 8 V 0 S a P W x T + G N A J J g M U w a Q 5 I p K J O L Z O T O C 7 3 v 8 h u z / d y N d E 8 P z S b z 7 W c y u v D f G 0 F v H l r 3 6 e / v 4 0 n v z q v M 2 N 3 q w 1 0 K C 5 Z K 1 c U m r 1 U x J j E C C t a t 3 M Q U 2 K o m 4 5 Y i U F f c + o z r R O Q 4 R z G x 2 z i U q m O S z I O p o 4 0 z h B 7 K c j z F J o b a t V r i t 6 3 + W k p 4 L y t 6 W J O v V w p I x M p 5 e x E k e 3 n f N o 1 e L S f L R t 7 n Z M R f G k A y P L U x E t i d 6 r a c C i K 0 4 + r q w A y m F k O 5 n t 7 B 5 Q P t q l P y 3 5 o / M J S G J S g S l C k C e S C U y M j + O D H / o o 2 v H t T t p r S J z q 8 h o L H d 8 w 7 r 7 j b S i V R 3 D b f V s Q 8 Y f M 7 p c p 5 f Y 9 8 6 h 1 j g D y U 0 G t F o 6 G b G l Z E E D o B N H g c d X 8 j h H l i I b B S w l b N A H 1 L k c M o w H B 2 i t T S B l o 3 W e j h O s 8 j 0 B a Y 7 w 6 0 2 p d + 6 n 2 L E f v x w F W N 1 W 7 j R T u u s 6 j b f d L i F 6 P 5 v K j K d s J M y 1 N R A M 9 z 6 5 L s G t Y E b s r 3 f 1 a N 5 9 R 5 R P N 2 k E n 2 E J L / j h N 4 1 0 w 0 d Q L 0 2 y O x 2 M Y I 6 v f / 8 D 9 B N O O l Y T X U H B 0 5 B o M o f g e 3 H b T H c R M E j f f P U y 2 8 d o b f T V W q L + f N f 8 y Y q N G U 4 y a W C + X u w 0 Z B B v j S u F M n / V C V 4 q u 2 p w + j V r W o m r u 5 j 5 N J 6 Y a X P 0 D O 1 x W a z V j P / V m M L X n P r G V h + B U 8 L b V O s f 9 3 K c X r g K W t R p S X P C 4 o j y W g c x j 6 u w K + o F q o W z b O z U n b Q d q L r d I T t C / m 5 d M R F t h a d T 6 a O s O A 9 n 1 G P S 1 b n u 5 3 w l O p a N m e T V C + B A K a j h 7 D C M j I 7 j z r f c g s e 3 W 5 f t 8 r Y X u H b s 2 Z W D 0 K G 4 4 c r t 1 T f r I 9 9 6 F C B 3 8 e H / K m E r A 0 Z A D + U P G A F T S h h x 9 g k P j p j T d s / r w r Z h K F C q w 3 n E 1 W c P L N x P A m q 0 m 4 1 L R 1 U t D D R 0 + f W k i 4 t R k F F l W a s A Q 6 b X U Z U F g F c u I 3 S j K X 0 o s p b Y G E 2 0 T E C q X 4 5 8 4 T S E O R r h H u / j j B O 2 T d A t p 2 Y h x 5 f O p 0 U R g 0 3 k U k f k o E 2 k E g 5 O P g l O x a F 1 L a 8 0 T m H h N 1 g D B 6 0 w I T K O j u P P O O z B 6 4 G 0 6 0 z U r n n / 5 3 7 / R v d v X r i z N f B O n T n 8 V + 7 c e x G 9 8 7 k s o l / S J 0 J z 5 T m I K 1 f b q 6 d C W p U d l N A U V c X S V T m a a 0 4 C g 3 K j U V L o V F i C P M J I A K m U 0 H 4 0 h F o + j W C y a w g o o / L X M x C n L w l X B x l 0 X I 1 G 1 L R 8 l 0 z R n 7 n k E M s u L o l 1 a l S n W b L o M p f 0 C k U 6 n f J g H / 4 z / G N k + P a N 4 S k i 2 0 l F X l k H V v Y a A w E R G 1 C d o 4 g m B a R x v v e t O j B 9 + o J v i 2 p V N Q H U l M / 8 S 8 n M v I J k Y w i O P P Y l L l 9 I o 6 6 V q O k 0 A O I r b k k m l y M 4 b W s c s M 8 U j D B o E l I B B x X P N N M X R c X s n x W g y k T R A 0 A W c F F v + i o e A 9 K h P 4 b I Z a Y k d 4 X F r j B A I P M z H V l c i O C B i P i v 6 7 7 B f N 4 q V U c d o p j n 7 t O G 0 P l o i s o z A r g Y X 5 2 g X X I x s 6 4 x i r K R r 5 r p j 5 v k R C Y U N T K O j Y 7 j 7 b f d g e N 8 9 l v 5 a F 8 + / + h + P 9 z 6 + a 1 o a x X N 4 9 v l H s W V 0 A N 9 8 5 m W c O D u L u j 5 / 0 2 i i X i z T 0 y B f C D D q / y f l N u B Q 4 W U 1 6 X 2 S l N / e S b n M I e X l r 3 S 3 u 2 1 T l d m q z D S t M G 6 L I K M P p a 5 J t k v n M Y W W u O D U l o A s s U i W f p m V n I X J i h n q r i g e 1 3 m O D s 8 h s X Q y / e x a m L N O Q + A 7 c 6 W 3 H J O S c R w z z 2 F F l V 0 t m + F w A I l E C u P j Y 3 j H O 9 + J 6 J a b L c 9 N 4 S 1 8 z 8 O f + H R 3 / Z o X X 3 A A W y a 2 4 8 T p s w g E 2 3 j / O + 6 l C v s x P b + I Q D S K d r X K W N Q + + k a O Q o o x H P Z x A v e L j a i 7 9 o 5 K j r 7 2 9 4 g Y I x w J m x l p L 2 f J a k r s Z u F A g G t d L A h a r 8 q k K 1 J y i Q G I U d w 8 H H E A a d t u F h 2 Z b N r p n I / Q N j b y a i 4 N 2 8 N 1 A k y j l f U i 2 P 0 K o 7 2 w Z V B H 1 y j L 3 t 8 3 g B 0 7 t u P d D 3 4 v Q k O r x 0 x d 2 + L 5 1 7 / 9 R P f R b Y o r P t b i z z z + e z h / 4 T z 2 b Z 1 A h G D 6 v T 9 6 F E 3 u r 2 Q L B A P r c P V U p w 7 K O m q p l Y w + l l 7 I a u C h Q O L R u y M d N N b i U s B h A v V w l 0 m o T r r V a s 3 y k P 8 j o E n N x V B S b / 0 7 a F g R I x n t Y 5 C C i 6 F a 9 N 1 s v 2 F L i Z x 4 y 6 L 4 y t R e W n f B 3 x X F s 5 7 w W r e G C p a A I N e f J v P X P k 2 s Y m A K C U x R 9 A / 0 Y / f u 3 b j r P T 9 A d t N r g E 3 p l U 1 A v Y 7 M n f 0 K v v H 0 8 6 h U 0 l i a X k R w M I p S o Y j s Q s W M I m H I s E I w 2 G x J a p x o O Q 0 Z A t A y M C g 2 v E L A Q 9 P 6 D n Y b 8 U x s l D A z E g i t h 4 M A x m D D 9 H u f j m k + g 7 K y r M U w z g H 3 k M T y 6 B E n j o w 4 D T N x j h m Q l Z G Z g G Q i F 1 A M M v H 8 9 B f 1 n k l d n c L h k H U q H h o e x t E b b s D + 2 z 9 o e W z K q 8 X z m f + 5 C a j X k / F E B v / 1 v / w 2 y o 0 l T E / l U V h Y R K N Z R 8 v r R 4 N K r 5 7 s G m i o h g u 1 9 N m X M Q x g B F V X R B B S X 2 v D 0 + c y B A B Z i x J u S r F N z z V / u c D F j W X / S M z W F a d N z g G P i Y 6 v H F 4 R y 2 x F r t r i M Q F m x f 9 S A 4 W m W Z M J 6 b R G W j c i h m A o h A h N v G Q y i Y m J C d z 3 3 g 8 h 3 K c X t p v y W u L 5 z O 8 8 u d Y j 2 Z R V 8 u L j f 4 D T p 1 5 B t l h C f j G N C p f B v i C K R Q 3 g c 5 r W 1 U v B O q R y a Z 8 Y F X 1 R n e 0 G m 6 3 G b S m y r Y k N H D x Y x 1 W t t d S Z t R u / K 7 3 m 2 9 V H r s a S / C F 3 e 5 m h u N D a c h 6 2 3 w G S / R F A 2 u U 0 P K g / n k w 8 s h J 9 J Z l 4 m n t 8 o H 8 A B w 4 f w g 3 3 f d T J Y 1 N e V z z / Z h N Q b 1 g a p c v 4 + i N / g r n 5 e W S y O Z S L 9 K e 4 v 9 6 s o d 4 g f 1 B B m w Y o g q t B p u q C y 9 F 0 D T U P 8 r f G d S / N R U f p j S n 4 F 9 B L 4 C 5 D m Q / G 4 z r W K 6 s B 1 S s a 4 i H M W o x u 3 s r X Q C w Q 6 c / 2 y 7 z j u o G p Y + a n j 2 w r I O m F t h o e 9 M 2 m V C q F L V u 2 4 J 4 H 3 k 1 T d 5 + y 2 5 Q 3 I J 5 / 8 9 m n N g H 1 J m X m w t N 4 7 h v f Q L Z Q Q H p p C Z V y E Y j 4 U S 0 0 U O f d 1 F B 6 m 1 1 I w J L 5 R 7 b S F z / U c u B R 7 4 Q 2 / S + y l w D j 3 H x L R J V v k y U C l m b l X V Y X J J R e t j L p + l I S B 0 K O 2 L p + e G x 5 k k 6 P z 2 n B C / i t 8 Y R r 9 J H o W a k V j 4 B S I 4 l 8 J Z l 3 Q y M j u P H G m 7 D l e k 3 3 t S l v R j y / v A m o b 1 t O H 3 s E J 1 9 8 C Y s E V D l X Q E W 9 K 6 i g z W b H O s b W 9 b k Y g o v 2 F H W Y t 1 m M Y 0 A i p s Q W a i 4 U 4 K T 5 X F q H X P l Q A p R O o C e z i q U k X a z Y i r t u u O G G f K F l s W 3 H P x O g 9 E 0 m s Z Q Y S u t B N T o Q w N b o E E 9 g a H g I h w 4 d w r 7 b P 9 D N Y F P e r H h + + X e f f v U T 2 5 Q 3 I R 2 c O / Y l n D 5 x A g v z C y i W y 6 i V q 2 j 7 W z Q J u S Q 4 G g 0 y l D V c 0 K + y 1 j b 6 X U p q 1 h h v f 7 s B T V 1 m y D B / 6 t X m n s Q h m y 6 E u J C J 5 5 q B 2 m t L o Y c i n 8 i A p H W a d T Z T b J C m H c 8 f D A c Z I g i r U y u X Q 0 P D O H j o I H b f + j 7 l Y O k 3 5 d s T z 6 9 s A u o 7 J B 0 U r r y A M 6 d P 4 9 z 5 M 8 i k 8 6 g S X P V K F f V W n Y z k t / k i n D F V b T K W m t i J K A J o e e w S g 7 3 o l R 8 l o N i / H o / 8 H Z 1 C 6 x L 5 W L L 3 e K Q L I H V b 8 k K z v 9 I v U n x S l f N S V s z E Q I Z y G h t C C M e i S E X j G C Y j 3 X z L L U j t u l 0 Z O P l s y l 9 I P L / y e 8 + 4 T 2 l T v k P S b p R x / q W v I 5 d e w u m T p 1 C k 6 V d r N l G j z 6 V v + d Y 0 y p a M Z N M 2 q 3 W Q S w O U w K X Q 1 W 3 X x 1 p u o C D L u Q C y J Y P + 1 N w t s 1 I T z D h 9 z 9 X 8 7 f Q I V 4 8 N m z C F P l I 8 E U e q r w 8 7 d + 7 C g V v f C V 8 4 a X l t y n d O P P 9 2 E 1 B / q d K o 5 n H p x O N Y n J 9 H P p f D 7 N w c 6 u 0 m z c G K d Z T V X H / W C C F Q c e l 0 R X I m Z V l u m B B w C B j J C m P J F + I a N 5 2 e 7 A Q R A S S f S S x k L 2 S 5 1 I f N + v p S 2 L l r N 7 Y f v g v B + I D l s y l / O e L 5 t 5 9 7 d h N Q f 0 U S g L 5 N d Q k n T 5 5 E Z i m N T D 6 P U q m M a q W C W q 0 G z R X h v M / S y F u Z g Q w E j o G I D C X m c c B F 8 A h Q B J J e w m r + O 8 2 L E f K R i W j O q a V u e G g I e / f u R X R M c 4 n H u i X Y l L 9 s 8 f y 7 3 9 8 E 1 P 8 y 0 Z 1 v O O + z K p l L m J t b I s A K K F d K x l R N s R Z 9 I z V m N G u w e f c 0 + j d i U 4 5 1 D D x R m n I T w 8 M I 9 W 9 F J J q A J 0 I G c q z C T f k r F + D / A 2 1 K i u f d q i c f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6 8 c 5 f 5 6 - 0 f b 3 - 4 2 6 5 - a f 9 b - 9 2 1 d a 5 5 e 5 6 1 5 " > < T r a n s i t i o n > M o v e T o < / T r a n s i t i o n > < E f f e c t > S t a t i o n < / E f f e c t > < T h e m e > A e r i a l 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 4 7 . 6 0 5 6 1 3 7 3 3 5 4 5 6 7 4 < / L a t i t u d e > < L o n g i t u d e > 1 7 9 . 0 3 3 7 9 1 2 6 5 2 6 0 8 2 < / L o n g i t u d e > < R o t a t i o n > 0 < / R o t a t i o n > < P i v o t A n g l e > 0 < / P i v o t A n g l e > < D i s t a n c e > 2 . 7 1 9 4 4 8 2 2 8 4 9 9 3 9 9 7 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G C y S U R B V H h e 7 b 0 H n G 3 X X R 7 6 n d 7 P m d 5 u 7 0 2 6 s n q x Z B U 3 b G N b W L I d C I H Y p s W Q B I g J K e T h P H 4 v 7 y W P x 0 v i Q B J C G g Q S g s E U G 7 C M L d v C 6 p a u y t X t d W b u 9 N N 7 f d / 3 3 2 f P n D s a y Z I x 5 M 3 c + c + s s 9 t a a 6 + 9 9 / 9 b 3 / + / 9 l p r e 3 7 w J / 9 9 B 5 v y v 1 x 8 P g 8 m t g w j F f W i V m v D G / c j G A u g U i q j U W + i 0 + 7 A 7 / M i E o t y u 4 3 p y U W E g y G g 7 U F m q Y B 2 Z / M x / v 9 B P H / z p z Y B 9 V c p H o 8 H Y 2 N 9 2 L c v h a l M F m / Z H U N / I I D Z + T M 4 d W E W j 7 1 S Q K V c Q a v R R K 1 a I W C Y q N 0 C W g z w w B s O E l g B e A M E X D S M e 4 7 0 Y + u W f Y g l Y l j K F T G f 8 a F W I S j L H e T z J W z i 7 K 9 W C K h f 3 b z l f 8 k S j 4 X w A x 8 5 h L m 5 0 y h X C 6 g 1 q i g W q P w L 8 2 h 5 2 4 j U A 3 j s x C w u z 9 R R K R a w b W I b z k 9 e g k + J G y 2 0 P H x E L Q a C 0 e P 1 A g w + s p X P 7 7 f t c D S K R C S E R C y C X K W O U C i M W D x m D D Y + O o Z t 4 7 t w 7 v Q i G g T p p v z l i u d j P 7 0 J q L 8 M S R B E 7 3 n 7 G A q F 8 5 i f L 6 N S y 5 K F 0 h i M + F E P R n D u + G l k q 0 2 8 e L m K d t N L k 6 6 J N p m o Q x Z q l K s E U J t m X A M e E V N H 6 w 6 7 w U u W I j v 5 o h F E g 3 7 c c 9 1 W B I I t f M 9 3 f Q C D w + O 4 / Z a 7 L F 6 l W s U r Z y / i m Z d f w p 9 8 9 X H U K w 0 M D A 7 i 0 P 5 D u H y h j G Z T G W / K d 1 o 8 H / t 7 / 2 E T U N 8 h 8 V L Z f + C h 6 z E / 8 z z y p S x N t z J e u l x B p J 3 D m c t Z n J o s G U s 0 C B t q t D B D r A h E z h 8 R x R 0 e / P Q P f x 9 + 6 V d / A 5 V K F T 7 u a 7 n s F A z A T z A p z i c / / l F s T U Z w / w P 3 4 s D O P X Z + Y y 8 o r M j 0 1 G X 6 Z t s c M F L K l Q p + / Q 8 + j 1 d O T y I Z 2 4 K Z 2 S L N w k 0 V + E 6 J 5 + O b g P o L S z w W x A 8 8 v B W v n D y B 7 N I S F h a u o E M / Z 3 K y S K Y o 4 f H T W b I Q T T c q r l i o T Z C 0 C Y o Q s V G v G g X R r O M v m U h w u O P G o 0 j 6 O / j y M y / S P O y g W a I v 5 P M h T D O u 0 6 p j c G A I P / 3 R B / C 3 f v T v Q n B U f j 4 e d 0 G j p Z f g s m 0 P 2 c / w 6 B z r l W a r i U / 8 g 3 + C i Z F d S C / 5 i X E 5 b J v y F x H P x z + 1 C a h v V / p S I T z 8 3 k E 8 / + I x l M s V m m o V B K n i r X o L i / P T + M 0 n 0 8 Y u L S q 8 W K D p U B L k E j W 7 4 B G I g A A N v S Y 8 9 T L a g a j l L Z O s V S d D h U J o k q k 6 t Q b 8 k Q i 2 7 N q B v / X Q / d g + N o A P v v d h p i J w w D x 7 w O Q u 3 S C w / d T / 9 n O o V s t 4 8 c w V 3 L Y / h D v u u B u f + f U v o t I J w U / X a m h w C D f d e B M r A 5 1 7 U y W + X f F 8 4 l O / t n n 3 3 q Q E / F 7 8 7 Y 8 f w B P P P o G 5 h X l k 6 R u p t q 8 1 6 o g F g 2 Q d H / 7 7 V 8 9 j 9 7 Y E 0 u k 8 7 j i y B c V 8 F l 9 + c d E Y R Q 6 R m X h k K a H L M b m 0 J K z U R C 5 G Y n 4 S 8 g t o 5 w k h 1 P Q 6 E I r i t k N 9 e P v t b 8 F o L I K P / e S n 4 S c L 1 Q l A A 5 N A x H Q u m E 6 c v 4 i H P v H D K F Y 7 a B D c H p 7 D G / C R w R g Y M R g I I s h 1 H x k t E Y t h b H g Y h 4 9 c T 8 Y K d s u 1 K W 9 G P J / 4 m U 1 A v R n 5 s b 9 x A C + 9 8 C R m F + d R K u a 4 z C C R S q B I E A x F o v D H U n j 8 5 C K e f + 4 8 T T z C R 0 p J A B 3 e N o h 7 a c r 9 y h 8 8 S j 5 x b r n Y a c t A C h U y Q q Z Q Q L 1 W R 7 t Y 5 g G n i V w + l b e r 1 B 0 q v S f o h 4 f n E G 6 8 e i d F n y o S D O G t u / 3 4 i U / + J P Y f u g 2 p W F S v p g x M X v 7 t v f e 7 k C 1 W C a Q O h g c G c G V + D j 6 C y u P 3 w e 8 P k p n E i G 3 U 2 v T P P H 6 E C a x k I o 5 D h w 5 i 7 4 G j u H g m Y + f f l D c m n h / 6 m f + 4 C a g 3 I H f c t A 3 b t i z h i a e e Q J 0 s k s n m 4 K E p N Z i M Y H J 2 C i E q 9 p n J S z h z I Y Z I L I S Z u a w x k J d g a p K F / J 4 W 3 n b j Q X z l m V M G q D b 3 e X n n E 4 k U 8 s U 8 m r U a 2 u W a U M Z A E 4 7 G X I e m o L Y 9 z R o 6 V H 5 v I s F D j p + j F 7 2 k F Q T C Q U T D E d w z k k E x N I 7 k 0 D Y 8 R 7 P u + + / e i T v u f z 9 m F p b w k 7 / w r 9 G u N y x N n G A p l U u I R o M 4 s q s P O 3 d f h 5 / 4 2 E f w d 3 7 u n 6 L W 9 M L v C y J X a S N O f 2 3 H t u 3 Y t 3 0 Y / Y O H c O E M b c F N + Z b i u + n u D 3 7 a s R E 2 w 2 u F v / G R C S z O P Y m Z 6 R m a e E u 0 v K o 0 8 W o 0 8 V q o F S s A z T O P 1 4 8 O g b Z v V z 9 G I h 6 M D M U x N V + w F j 1 l I 7 d k c i 5 j v p M y d d r i P K j V a 2 g 1 G m i R n c Q i q t 1 k 5 r X 1 F s r M t 6 a Z Y 2 I U N T B 4 2 y 1 4 a X L 6 d I y s J Z D I R / v 7 n / x R f P x v f A y N p d P 4 s U / + b X z l z x 9 D I D K I f / y L / 4 4 E S f D 6 6 K f R x q s y f Z A m 5 P v v u w V v v / k g U n 0 + H H / 2 6 4 i 0 q 5 g Y j + H A t h C S w Q j O T q W x Z 7 C J 6 3 b E M N p f w 9 v u 3 o 8 X T + T s f m y G 1 w 6 e H / 7 7 / 0 n P c F P W k J u v 3 4 5 d 2 6 Z x 7 K X j q J a L K J Q a K L N 2 b 7 R r i I a C a J S K e P x E n o r a Q q X W w N H 9 / c i X 2 j g 5 U 8 H S D F m l 1 V B z A e F B Q M j 8 o 0 L L T 5 K J J f D o m L Y a p T I 6 9 I 8 6 s t W 6 x 1 j X 6 f 0 t 8 y B z g a Z e N G o v e t v 8 s / w M d P K T G I d M 5 Q 8 E 8 K 6 3 3 o r 3 3 L I T / + l 3 v 4 g d Q z 5 s 2 b 4 f 0 V g C o 9 E W / s l / f B T / 9 8 / / D H 7 m 0 / 8 X / s E n v 4 8 g 4 / k K 0 8 g s L u I b F 3 K I d J p Y q A L 3 3 T i B R r W K x 4 / T B K 1 7 4 K N Z + b 6 7 B j G Q G s H R o z R 3 z 4 / h 8 q V F l m R T 1 h L f z Z s M t W b 4 q Y / d h P m Z r + P c 1 B T m Z m a Q L u R R q T Z o n l X R F w 0 Z 5 X j p 5 P c n v Y h H E 7 h l z x A C L S + C q O D Q v o M Y S J R w c V H v m s Q 6 Z C X l a z 8 d h A M + X H / o A G b m l 9 C o V A i m F j y K Q h x 5 7 L 0 U k U T W k 3 n X I f N 5 1 C h B 0 A h m A p s V U U j y 0 K 8 S 6 l o t t B n / 8 u w C v v H i B T x 0 / 0 1 4 + P t + B O F I G L / 0 b 3 8 D F + d z d M e a G A n M 0 T w t Y X H m H P p 8 N Q z T N P X 7 g a 8 e W 8 J c v o F c r k b A Z H D L 7 j E 8 e W I e D 9 y x D e 8 8 2 k + z t A + l Z g l N A m 5 i q I R d h 4 / g 4 k X 6 V l a Q z d A b P D / y s / 9 5 k 6 F 6 R C 9 n P / W J f X j u 2 N M 4 f f 4 S / Y 0 8 H f k r V G A f E v 4 + 1 D o l + j Q E g M / P W r 6 F W L I P 8 V i c v s o 8 q o U K k i N J 5 J Z o 2 j W B 4 a g P L 0 z W 8 f S J R b v f R A d S E e C f / q O f w a c + / Y u o E U z N K k 0 9 + U U t g q f d E N 7 4 V C w 2 p O 3 e Y B B t Z S b N l + i Y r E a x m G M 3 w m P 9 / C g 0 C w O R i I H N T w B t 3 T a K K J l o N l f G f Y f G M V 2 o 4 f K V J S D W j 3 t 3 h n H b z d f j l Y u n c G 6 m g U M 7 B u C p F P G F J y 5 h q s z 0 Z N J k 2 I v v f 9 8 h 5 C t V h A j c S D K J W t t H 1 t 6 K k n 8 c Z 1 9 h m T e 1 5 y r x / M g / 2 A S U K 8 M D C X z 0 P Q N 4 9 L E v k T 1 m 0 W i 0 M b 8 4 R z L y Y z g U R Y A 1 e r l Z R C V P F q H 9 1 a G S 9 S V j W E r n E A h 4 E e a d X F z M I 5 A M 4 v Y D 1 2 M x P U 8 T s Y D f / s Y c M v k q m a i J n / v J j + M X P v P r N K v q a N d q B A c Z j I A y / 0 l N 5 Q Y m m n I E E g h a N O p C O T r + k H P I N J i A l q d V q x p D y Q g U u j z 0 r b x B P 7 F H f 4 l 0 l / D V U f f F U K + 1 8 P b r I m g F h v D M y V n c N t 5 E J R z F k 6 e r N C O b / P M j F Q 3 g + g P b c f 0 2 4 G v P z 2 I 8 F U O J F 3 n q c g m h Q B O 7 t g x g z / Y A 4 / U Z m 2 7 d s R P J s Q k c f z m C Q o H U t S k m n h / 9 h 5 u A k v S n w n j o g S F 8 9 Z k / R T F X Q Y E + U z 7 v 9 H m L B m Q a + a n b R R K J j z 5 U A + H k I M 2 1 E k 5 f P I f r d + 7 E B N O / O D e H q D c A L 5 m r 4 q 1 j P L o D w W A H h U g Q y X o c / / q z X 2 d + D e Z D E 4 3 m o 0 x B r 5 i J 5 1 9 + 5 0 P Q e K J h h 4 V q 9 H O E I g Y D G F l H 7 K O G C L G k + V Y d s h p F / p k l J q j 8 g S C 8 Z K t 9 q Q 4 u 5 A h U j x f 9 Y R 9 K B F 2 N 5 / 7 I 3 W O o t 7 2 Y W y r i x t 1 9 a D d q q L T j S A 5 F 0 C z S R + S 1 H j + f x d 4 9 I 3 j s 6 Y u Y W 2 R Z m d 9 H v v u 7 8 Q e P f B H 3 3 j i O t + w b Q y w a R 2 p k D C + c T L H i c N 6 b X e v i u + W e 7 / m 0 P Y h r O K S S E X z 0 X f 3 4 4 j c + j 6 V s G b l i 0 R g l 7 P U h z O O 1 R g N j I 7 t Q r m a Q y W T p r 9 Q x Q D 8 o F P R h 9 / g o / S g N x Z j D 1 G I G I 8 l + 9 M e H a d r F U P N 1 U F l a R M w b w W x x C S + e W R K E 0 G q Q 4 e Q z 0 V 8 S W A Q m r 4 E m h E 6 A I F H f P Q G M D K X G B 7 F Q h 2 a d R 4 m a z I G A a i u + 3 l f x E g y M D G I l 5 W d d k Q i K T M M L H / M T A + 4 a C + H o R B D n 5 m k C L p V Q 9 S b p T 2 X w 9 R f z O H a + j E j E j 2 d P X s Z g g t c c 8 i O K G n x k 0 G + c y K K p M j L v M 2 f O i l B p 3 p a x V K 5 h t D + C E g G 4 Z 2 8 Q m W w c D e t h 8 e r 7 e y 0 F 3 6 1 v e / D T v F 9 6 D t d k S M Q C u P t o D o 8 + 9 T i K V J J s q Y K w 9 J R K H f V 2 o K 5 2 g / 1 J 1 v o p L C x d R F 8 8 g W A g A l / I g 4 C U n Y r c q J a x f 9 t + z O Y X c C W / i E q m h m M n z 2 I 0 m g L t J R S o m L / 9 5 Q s E B c 0 z K q Z 8 I r 1 c V f O C F B X q t R A M W + 8 F t e I x U x 5 R E 5 8 a N F h I H 7 c Y O g S T / C 0 B R i 9 9 Q b Z j Z F 4 H 4 w h Q e m F r m F L e z J a s 8 u F D Q Q T 6 + n H H w W G c O H c W C z k y a L u M e w / G E e 1 L 0 a Q t 4 C 2 H + n B q u o K + W B A T o 0 m U G k X E 4 3 E s N c o Y T f o w O d 9 g G i + Z u Y U h + l G F a h X Z b A 0 v X 1 o i q P x o 0 h e 8 7 l A A 8 0 s x a 4 T p v b / X W r i m G S o c 9 u O D 9 3 j w 8 i s v I 5 f P Y z q T R o Q O Q p t m U a V U R L F V R Y C m 1 H R m E R H W 9 N V i h v s 6 6 K M J V 6 8 W E Q g G U K Y / U 2 q U k K 5 K h Y H d Y 9 t R r u R p P s X R j s T x O 1 + 5 g m N n F 4 x w W j T Z 9 m 7 Z i g y d f C I K H v p d H j V 5 R 8 I E r A / E G 4 X 7 x V A S P i G x j p j J A E a W M t O O j K W X w v L h X D F Q 6 b I o d o x 5 q E t S z j + A 8 5 c X 8 M y Z N B Y q 9 M O Y 5 v b b 7 8 K u A S / q v J 6 b j m x F P E F f s J n B k 2 f L O L Q 7 i L 7 + U V T r N X T U 0 y k E g i y M i 9 M l M x 3 v v P l W X J i 8 b F 2 o r h / 1 4 P R c H W U y Y a 2 W x e 1 H w 5 h Z T D h j I X v u 8 7 U U y F D f c 0 0 y l E y c 6 / f l k Z 6 b w t z C I h W N Z g 6 V 1 U M f K U e f o t a m Q 9 + u o Z 8 + S T w 2 S h 9 h k S Y e f S E C q 9 3 k c Z p b 3 k C S N x G Y y h Y Q j f g Q o I m W K e a R m c u p w Q 1 D A 1 E 8 d 3 z O W M Z h j g C y h a I I p 9 s 7 X I M E 1 T G 2 e 5 w + k Z 9 m J H e T g N R Y Q c 1 s 8 5 h 6 S f i C 5 C 6 C O R 7 D A + 9 4 A G f P n u U x l o F g k 6 I b Y i k C l u L p G l s E T 7 5 c p Z n W x j v v O 4 I 9 4 w X s G P J i z 4 S 6 4 4 Z o y v l Q K C x h M V / B x W y L Y E n a K w B P p Y V E u A 9 1 m r r 5 S g G x S A g 3 7 R / B 8 b N Z T M / O E j A q V 5 t A S + D 2 Q 0 P 0 z + g n l u q I R J M 4 t K 9 F k z B m 5 e + 9 3 9 d K I K A + d M 0 x l B T 5 h 9 / f j 5 M v f x M N 1 s R L 6 T T 9 p j w P e b B U y N G 0 K q B G P 8 n b o K I w x d h A P 5 b m p 2 1 8 E u s g x O g n N X i 8 U a / j w v l J 6 9 D q D X o x e e k S c r U m H f w S x o d T G A m m 8 C y Z Y W A g T j O p w b Q y 5 5 g h F V 7 q 7 9 O S 2 9 p l b E N U i X M M G 2 I i M Z X 6 8 L G 8 A o q H v F C p 1 H C W 5 / G F g + i o l T A c I a O R w R S f 4 s S j y A S U e S i w q W y X F 3 H r / h S C d Q + + c K y E i w T G n j 3 b 0 W w F 4 C f D T i / 5 M T N d x v W 7 x s l K O h + Z l 3 7 U 8 O A W 6 2 X R Z s V y d F c U l 6 a W y M w + p M I e v O v W 3 f C H V S E A / f 0 J n D x 7 B v 6 O D 0 c P B n B 5 N q Z S U H T 0 2 g m e T / 7 c r z t V 2 z U k 7 3 + X F 3 M n T u H K 7 A K O z 1 5 E K t 5 n L 1 l L l S x 2 j W 9 H p p S H n / Z X N B F A O l O h 5 n s Q C 1 D x W N O H g n 7 6 F 0 l c X p h G j D X y x c v T G B 7 p p 6 I 3 U K 5 V y T x + b B k a p B K S o n w t B F j L Z 0 t V / N 6 f 5 w k W Z 9 z T 1 r 4 o 7 j j s x d e e T 2 O p E r S h 6 j X 1 5 R M o C A L F 0 3 g p 4 U / D P 2 w Q I p + S t e h x v 5 + M I Z D p p b C 6 E d V L J R 6 k 3 9 R l K Q M T A a o t m Y j y z f y R m I H k o X f u Q D / Z + D 9 / 8 R x q x N q N u w c w O 7 2 A p Z o f H / / A d f C 2 S g i F w y j T 9 C 3 X S v A z 0 q U r i x g Y G 8 E I / S o N k F S H 3 V g o i E i C P l h m l m 5 i B E u Z D B q B M A I 8 x 0 0 H D m D b r t 3 0 S y N O e a 4 h u e Y Y 6 i d + c A e e f P w b m E 9 n M F / I 0 l e q Y Z 7 + k 5 f s M E w F 6 U / 2 U U k y V G j 6 I A j T z w r Y y 9 d W u 4 J k Y g C B Z A I v n T 3 H / X G E 6 P 9 U 6 R f t G p t A n i D c m u q 3 / n 1 D w 3 2 I h y K o E Y i 1 a g t f e z G L c t V h p y D P U y T z V Z o J m l c d s k E U m U K Z y m 9 v l h i H g b W 8 G h j k D H X 0 0 s f I i 0 D T P o p a / G y W I + 7 T e K l W m Y D q i k B k L K c N Y z 0 C T e B i U h / t 0 F c u F P D N c 0 s E X B 0 H d g 5 j 7 1 g U g 9 E i h s Z 9 i L L S K F d 8 9 I m q m J p L I 9 j 2 I z I 4 R I Y e R j m 9 C L 8 3 S B M x T + J s k B i H k S t n W O q A j U y O k S n r l T J P 2 k Y 6 n 8 O J k 7 P 4 6 M N H c P K M H C r n 3 l 8 L Q a 2 1 u u f X R P j U j z 6 A c 6 d P U Q H V z a a E a C x O Y I T Q F w l j g K w j u 7 9 O H 6 d G U 6 5 a r 2 I 2 v 4 R q p Y T + a I Q K 7 M W x E 8 d x + s I F V K l w t Q p Z T A 0 L r J H V Q d b v j 6 N S 7 9 A c I s j K N Z y Y n 6 H / 1 Y c v P D Z L M P H k X T D U q e r v f 8 s A L r D W P z 1 d Q 6 p / w C m f U E B R g 4 L 9 q H G E O / 3 0 u x S 8 Z D 5 Z g G 3 G 8 5 I d f C G Z W j 7 U 1 d O C 5 b N u S k 4 W F O d c E u U d I + M M 9 a X M t x J o 9 2 x N 0 u e L Y v e W P g Q H g m T c A Y z 1 D a D c q e D s l T O Y y 2 R 5 P M z 7 0 M S V K 7 O 8 V w u o 0 q x s N e s I B E J k p h g O 7 C G b 8 f o L 5 Y q B u 8 R 7 V q z y v r A C e e z P z 5 K x i 3 j h u Z f x k Q d 3 L 9 / / a y H 4 b r u P D M W V j R 6 S c S p V b A 5 T l y 7 i 5 X P H k S d g 6 t U y l n J Z p H M 5 a m q D 7 O H H r G Y l q t X p j F N 5 g g H 0 x y N U u B C 1 O I C B / n 5 M Z W c w F B 8 m m H w I e 0 N k M R 8 W q 0 U E A z 6 U m j X L N x w J Y s z L d J E A 9 m 2 N Y / u I D / P Z C s I h D + 6 7 a R R / 8 u y M 8 G K D + 3 x c p s i M h W L R G h F c U K j 7 q 3 j G a Q A X w F j 7 0 X f R e y X r v 6 f d 3 K d m 9 0 C 7 z u K T z c h Y M g W d Q 4 4 v 9 c A D 9 + P 8 + f N k x A Y Z x m f v r w b D N d x w V z 8 m a O q i V I C X 5 Z y f I c t V f f D G w h h O J a 1 i C H r D O H n 8 F A Y S U c R o l n p 8 Q T S 8 F Z T K d d x x 2 7 3 4 4 j N f R 8 c f R p T l U Q / 4 E K 9 H P e d 3 7 x r C 6 R O T G B o J G R h r z R H 6 a r o G F W x j B 9 9 t 9 z 6 0 4 U 0 + K d n 3 v z e F x 5 / 6 K u o 0 j / x t H 8 Y H B l B p U G k I m m a 1 Q r A M I k / m k U n T 9 g k o H o z Q / C t k c q h S R d W k f X 5 q D j 6 C C K E m 3 a M O a s E W M u U i H f c + m k 3 0 J 6 p Z H B j Z g v H Y E J J b B z F H t g t F o 6 j k C 7 h 5 9 x b s 3 e b H N j L F / u 0 j m F 0 q I F t u o l C p I i + T i b 6 Q O h F t H d u C P E 1 A r 1 r 3 V H 5 V e w K H m I k / A p o A I x J T v 0 M 1 u z e 1 j w y o o 0 4 S 9 U v v Y G R 4 G C + f O G k N C g E 1 O 1 L x t w 6 m M D 4 G 9 B F c 8 U Q / y k 2 a n c x n I V P H N 5 8 9 h Y P b h l C n G c t M k Y y J j e J W v r 4 E W d r b w A I r n x 2 j O 9 B k m s v T Z + n k 0 a 8 L R z G f a 2 I o w v t J 5 l Q Z L 0 z O k 8 3 C G B 9 P 4 s B e P 6 b n 1 E i x 8 k w 2 a v D d f u + H P r 3 2 o Y 0 T / u E P 3 4 Z H H v s C s o t p p P j w L 0 x P 0 d n 3 I V 3 O 0 R w r W 6 u V J k 8 J + 6 N Y o D 8 1 P j y E y m I O f c m U s U 1 G P c x j S e t 9 E K b C Z O g r W K s a Q y Q U p u / Q x G I 7 j 4 F A P 7 x N D 0 q + C p p F 7 s v R N y P z p f p C a N A H C w c T B A I B Q H p q k M m m l + o s H c t I c K g r k D o T 5 Y o F 2 6 G m c J V d X Y / k O 2 k p I G m n 7 W N o E R T E E 9 c D Z g L 6 1 W U p q C Z 2 P 1 k n y D z b 1 g q X S N A X j H o x k A q z L M w n A A w m Y 7 i 8 s I Q 4 / b w G 7 0 k y 6 c O O X V t A M r L u U H q h r Y k 0 Z 8 m s k 8 U g z c Y K 9 3 u Y 1 x j G h o Z w / t I 5 5 C p Z q 1 i K R X V d 8 q L E S q D C e z M / P 4 f b b t i P d q C G h Z k y h g b i u O u O P T h 9 T q 2 k K 8 9 l Q 4 a f + P n f t O e 0 U W X X 1 n 5 c N 3 w B p y 9 e Q o L K d v L 8 J R v s V y k s Y a p Q w m A q i h B Z q s S K 9 s r C H M 2 v J P r i c e T S e e R o D o W p 5 H V / C H M E 3 + 6 B E S y R 4 Q a o j P l S B d t 3 b E W D / k a 6 0 S T 4 I h j t 5 / H S P N o 1 H 8 2 c F p U w g D A V t t K o I R G K 0 I w s I u 5 J 4 u D O U T x 9 / C w + / 9 Q s a j T 5 O m Q D 6 0 r U L b O W H T V M C E L y v Q g w d f n x y E 7 s R r K 2 C / I o P E 4 f O k K Q J l 0 T 9 x z Z g 9 B g P 6 Z P n 8 S h I 7 t 4 r W m a Z E F E a Z r B V 2 Z l U E N f K I 4 0 z T s / r 6 1 a L 2 C a D K S O u 8 M E 0 N b B E W S r e U y E Y m i 2 q z h F Q D T a A Z r M D U w k R p C j / x a q l z G Z z f K s N D G r H c R T 9 B 9 r D Q T o y z V q L Y z 0 + 5 B b z G N 0 o B 8 p l m V h v o R 7 7 r o Z V 7 L 7 c W V O D R c b V 3 y 3 3 / / Q h n 6 x + / 3 v i G L m y h R N m j w u X J 5 E x B d A i I 6 L l z V 6 n Z z g C 0 Y x u b h o L W A h m i g h m o P Z E p W Q / k K T p k + a J t k Q z S R 1 u 9 F o W / X v 8 5 G Z h v v V Z J x F u V Z D k M 7 5 Y D y F U C T C 2 r p M / 4 p s Q 7 9 m I J l A h 7 5 N N B m H j + Z l z B d D h / t T N C 8 D g S Z u P D y G 2 w 8 P Y I x m 3 o X L a b S Y v y t t t f A R T L o G t f Q d 3 B 5 B l k y g f R b L r s 9 p Q R O 4 1 H r 4 0 N 3 D m C D T h G s Z j I 0 G U W 3 m M M x y 7 d q + D 4 u F G W S q D U R 5 v f l 6 H X 1 9 E U y x w i i T j a 7 f s Q s T k U F M j I 7 i 9 M w Z h M h Y N e Z f y N U x N k C z l y b x T p q 1 + V o V z X I V L V Y M m s 0 2 U 6 r T 3 4 q z D B 0 S o w f J k J / l A C K B E B m d 4 C I 7 6 1 V A g n 5 Z m I X e s S u E y z N O r / m N G n y 3 3 / f w h v W h / t b 3 3 Y a L Z 5 7 G 1 J V Z z E x N Y m x k D L V a G U U q S K 3 T w Y m L k / A T S A k q k I a 0 R 2 j y i U W 2 D I y h V M v D H w x j 2 9 g A h l I J j A 5 v w 9 z i L I J 6 o U q V L j X a 1 n p W 5 J n 6 a F J V W f M X S i W 0 m 3 W e O Y j + Z A i p Y A o z 8 9 M o l e g T g W Y Z A S w f Y 3 p m A Z V y g 1 t N 6 x N X y h Z x U u O U 2 v T c C B K 9 w K U l R 1 N P L 3 X V 0 N C h + a i J V m Q G y g R 0 r l A + V 8 s j l u r g w b u H U K Z v 5 4 1 H U f C S V f w J + G R u x s a R z k 8 Z s 4 Z 9 S V 5 r 3 H y m b D F H v w o Y T 4 2 Q p Z q o 8 3 6 U q 1 X c s O 8 2 B M g y m V K R Z q O X / l w W O y b G U M z n k O x P 0 D T W t Q N j f U n U G x 7 e P 5 a P p v B A L G q N O / K b 6 r w H J c b X + z p N J j M Q Z V w y Y J H 3 4 c 6 3 3 o G z 5 3 P L z 2 i j B d 8 d G 5 S h 9 D W L A 0 N z m J q c x t L c I m t K O g 5 k n G g i h S u Z e R S K F V Q b F Z y / M E U / K U F A t H H u w h K 2 b h / G f H Y B u 3 b u Q 6 a w Q D 8 n w 5 r W g / T 8 P B p U 3 B Z r 9 0 Q 4 Q h 9 D L W t 1 + v k N V K i Q k U i M y t k H D X r 3 + j u s k Q O I q + m 5 1 a I P s Q W F S p q + m Y Z 8 l B G K J p D O l l C g W d n 2 t d A f i e P t t 4 5 j d B A 4 f P 0 B 6 9 H + 4 f v H M T D m p 8 / i x + I C z 0 W f q q U L I x h k C o 4 N D u O d 9 7 0 d M d b + c / N p 7 D 8 Q R j / B U q / W 4 G G 5 o v S r y l x f L G b p N 0 b I m n 0 I k z U q L H e h U M R I 3 6 D N c h Q g S K 8 s L X B f h m Z b l e D P I q t h K 4 0 S Q j Q N / T S T A y 0 / r 5 E V E Y O 6 J u l 1 Q b n a J N O T I V l B h M h I v L t 2 f 8 V c 6 k U S 4 P 1 o l Y t o e u l b 0 S 9 U R 9 2 t w 9 c h W z j N y q F P s d d 8 b u s 9 m M l n V 7 f B 5 I c e u g 4 X z h 5 j D a u O q E C V y i V 2 u u 3 u D + K p J x 9 F u V 5 B q V 5 F L B q D N 9 C h 4 v t w a N 8 Y d m z d i X 5 q x 8 l L F 1 A p V u W l I E B w y s x S L 4 h 2 w I M C G S R B E A S p b A P R f t S Z T 8 d H t q E i h g R c O k V J 1 t i + V g B z x S V k 0 2 m E + 1 i 7 V + r W 6 X Z k 2 / W o F T N I J o I 0 / 1 L W + z z P 8 q h x J B k K I 5 L w Y G Z J T e t 1 3 L B 7 N 9 7 7 t v 0 E S g G z S 5 r I R X 3 3 a I 4 R m C f P n M E M K 4 s P v H O Q p l w A 1 V o d Y b L q Y H K I Q E u g S N 8 o m R h C P J x E s 0 Y f i y b g I l k k l k x i i h V E L J x A r l Z E k W y s T I e i I Z q q L S R 5 P J f L o k U z V a B c I i i T y Q F j W k 9 T w 0 M 0 / K R B p q 9 j R P e P r B W J R u 0 d G w 0 6 3 i 8 f T V 3 6 n q R S 9 S 5 R H 8 c m G T A e G 2 I l N Y e 3 H N 2 H y S v q K b / x x H f H A w + T o W S r b 5 y g 5 u Q b d 5 R w e X I K c 7 O z B J N G p n p s 7 r t i s Y O l / C W 0 W w 3 s 3 b I T k X A I w Y A G B V Y x S J D M Z e d Q p t 9 U b d B 5 T 6 W I R L J P P I w L 0 5 c x M j S K U b K Q 6 m P N w 1 f X p P 5 U m C h N n o V 0 k T p J / y g Y Y 1 X V p q m 3 i E K z g i E y I q k A Y Z 4 j v V i i 2 U S V a 6 m J O 4 N 5 s l 8 s O o x z U 2 c x S B O q U K r S + R / C E M G Y Z F m G G M K R K M q F G r c D u O l g H 1 6 5 s E D f T s 3 i q h L 1 3 8 S Z s x X k C J 6 R w Y S 9 I 0 o m y U g a c 8 V Y T Z p f Y w O D V O 4 W p t W q N z y M S K M J e k L 0 n 1 p O u k Q M M X 8 E / S O D 9 A 9 9 y N H M C w a i B E / D v u Q R 5 v q V m S u I h m P 0 r 4 K Y G B k l W 7 c I a r J h 2 I s C W d v f I m N F + + g r V s h 0 9 L E I o k i M 4 G q T O Q k 2 V U h 9 q X 7 k s 2 m y F S u 3 5 r C N n 1 r r + a 3 n Q J N P P t T G k o 8 / e A C X z r 5 M M 6 a M G f p P c S p o v V G 1 F 6 h 7 D x 9 F N T d L J Q / g S n Y e s 9 k s / S f N + B p C v l l m L V 9 D k z V s y B + y d y z 5 d g V j w 2 M 0 f e h k 0 5 S q E 2 g t K t J A X 5 9 1 i F X j g 7 5 0 k S A D e a g g y W A c J e 6 L 0 + R J E F z + s J 8 K q X k h 6 m i w l v b R L w o G G t b d K B K j 6 S P G Y 2 2 / s C j G i t L 3 W L Q J L c N k v 1 y l R C U m 0 D J z m J 6 b x m K H 5 4 3 Q b 2 p H u b 9 G h t C b p 7 b 1 G t + 7 x Y + v P 7 2 I 9 9 5 6 G P 6 Q B / P p A s E d R o e M u U A 2 q l T y q O Q z G A x 4 0 Y w M k r 0 K V p m 0 C b x B s k y b D D c / O 0 V m q c N H s K g H i T 6 P U y i W r f l 8 a H A U c 3 M z y J P l 6 2 S q 2 U L O p i S r t z t I x U N I e n m 9 V K j Z 9 K K 9 I P f T C d T w T L p h q N M y F I u n C 2 k M x n n f a A b u 3 D G C K / P d B 7 a B x H f n A x / e U A w l d j o y k c H c U g 6 z M 5 M E B u 1 / m i 2 J e E q W n w 0 i D E e D + P p z T 2 v w q 8 n W s V G C q m U P O s g a m e q A E h W n 0 m h g 6 / h 2 E k w Q f T T 7 W j Q N 8 x o u T u V I E i h V N Y 2 z 9 s 4 2 8 m Q p T f P l x 8 i Y e m v 7 a G p m o I k w B + J x x O j 4 z 8 x N E p 9 N 5 A g B D Z k I s D z 6 V l S Y y h q i G T U x N I 4 i m S H V P 0 R A e D G 9 O E P f p Y V Z O v c e s s K O k Q n s 3 r I X d f o 5 u c o 8 D u 7 p x 4 F t o 2 S 3 L G 4 9 E s e O n W G 8 e 8 9 W N C I 1 N E p t p G m u V s h g L b J M n G Z f o F P C r u 1 7 M b b 1 E D K t R e Q W 5 n H b k V v t x b a X R J t v 0 M 8 h 4 I M E h t 6 9 F Y t F 5 E o 5 3 q 8 K R l k h F X h e t Z T 2 8 3 o q L F e R L K 5 r 8 9 X b y L G M / g j h o + 5 b G l H M 8 z Z 5 r d t G x + 2 9 m B p x U O 9 Y 7 / W g l / e L J m Q i 7 q e l 0 P + q 5 7 f e g 5 l 8 j l p t D P m h h 4 7 g 7 M n n s T h / B S G y i n w C m v i 8 W P U 7 K y N H h 1 + + Q 5 p K H Y n F E f V q r g j 6 H j R L d o y N 2 a y w T S p A m L W + O n 2 W 6 g 0 q c Q 2 Z c h 6 J / n 7 s G d t G c 6 W O + W I F d d b e Y r 8 a G S s W C 1 m L V o I M l a I z n 6 R 5 s 5 D N 4 M r C g k 3 U M j J K 8 5 J g L R N 8 a j 2 U 0 v E f c 7 m 0 z S j U p q n k i Y g V 6 c R T W S v q L R H y W 5 O 1 l 2 y 6 l M / i i 1 9 7 E e V a k H 5 L n V W h B 3 / 2 p O b H 8 2 F p C d b D o U J z 7 X O P T q K / z 4 9 A q I 0 Q 2 X C E r N d i J Z A i g O n i o V x a w l J 6 w d o c S z V N M j O E D 3 z w B 3 H / 7 e / C s 8 8 9 j m h y E H f d / k 6 a j m V c n r m M f V s O s k J I E W A V G 5 m 8 S O a r t p w Z b o N + m n P x G F K x J C s D M j s r C L 1 6 G B 8 Z N 7 M R L T / y 9 M U a L Z Y l H K C J T H D T t + v Q 3 K y w Y j t 8 3 R H M z j s v t z e K + O 5 8 + 8 Z i q E O j V O L Z a e s R U 6 E y z i 8 6 U 3 h p g s o + m m n w 8 g B N M 1 + H p l q F D 9 i n + b 2 H s S A F a H t Q p n 0 y t z B n P S L U 7 Y a Z s n a n A l A p k 9 E I 5 u a n W f t 2 b F L 9 v r 4 U Z t L z 1 o d N L K j P 1 b T a 6 k p U J F c F k a 8 W M Z w a w F x 6 i f 7 S L D r 0 p T Q f h M 8 b B C 0 v Z E t F n R I L l T K u 5 P M 2 f 0 U 6 W 6 B f U 8 L 2 b b t Z K S y B O o x s 3 o 8 n X 8 o j X 6 F Z l m u S / W p k 3 i D 9 v b Z d m y q N 4 5 f y O H 5 u k c r u R 1 / C g 4 Q f G O 4 f x h K v q 0 2 T c v v O Q 5 h K X 6 T Z C R w 6 + F Z W J v T V e D 9 u u u 0 e v P D y S f z C L / 0 r Y j m M g 3 s P 4 T / 8 1 n 8 h q F v 4 8 P u / D 7 F k m B V I g 6 Z w h T 5 X A + V 8 C Q O p I X h i X u Q z O Z R K e a b j N d F H r J G t l l h g M X E 6 s 4 h t 9 L X O X 5 m i 3 z l g 8 / q F e N 1 D Q z t R q x U M Z M P 9 Q c x n a S q v e o b r O R i g 7 K l s g L B v R x 8 8 t c u 4 N D 1 p c 9 7 p h U 1 2 a R E p 1 r A 2 + p V K 3 K J J k s 8 u 2 k t S T V g Z 9 A X Q I K j K p b Q x m f w h H 3 2 A e h D m V y 0 Q D G r N 0 3 D w e L g f W d b C 0 V C U N f W i D X M I 0 V m I 0 E / R H E a a H S n F Y 4 W C M 0 B x r K 8 f V S p X I E A l p 0 + 1 u D i H C E 1 Q f 4 s + T i V r T e o x p u l U W z h K 3 + 7 c + c s Y H + 7 n t Q S x d Y Q O P n 2 0 K I E R S v p x + g I B z 2 v U e 6 l q y 4 e 5 T A c D A 3 6 W S U 3 Y M q p 8 1 j p 5 5 1 v G M J D Q s J C w T R m t y s A f p j n m i y G U 6 s N T Z 7 L Y t W U E v / y f P o u n T 0 3 j i c e f x e f / + M v 0 f Y q 4 M p 3 H M 8 + f t h b E X d t H 8 f K J l / D 8 8 Z f I 6 j m M b d t O N m K F F K a J x 7 i N Q h X x g R D B 0 7 J B m s V i n u W o 2 v V M z 8 z y X t B s 5 P k n a K o 2 m z W W W 8 P 2 N f p 5 k C C a o r m t 9 2 0 e m o m 7 C F Y + m 1 X P c r 0 G e 6 u x U f 7 u v z m K a T r W 6 g d a b N B k Y i 0 Y p 4 + i F j e q F c 2 M E m 1 4 D 5 I 0 3 f w h m m h B m n U d Q q G a w X j / F p s 6 T C B i V n r 5 b 3 P n h a m Y 6 g a U U b 8 / m m U D d O B L 5 T S x 6 U E x l 0 H C F 0 K T p t Y r Z 3 J 4 5 I k 5 v C L F J 5 A F H D V b e 9 X 0 v X 0 7 N N X y j t E x z B f 8 O D H L G r r h p 5 L 7 8 f V j C 6 z h y W K T s z i 8 + 4 C B F Z 4 G T k 9 d I r B 9 N M 2 8 i B E u f r 3 z 6 Y p a 7 9 T V K J 0 h m + b U I 9 2 R 0 e E k I p E y / b F h p g q i R V A X m 8 y D N 2 R y 5 g y i V O a R C P 3 A g u b D i O L G v T f g + g M 3 k q 2 D 2 L N 9 N 0 Y G B l A k U 5 a Y 5 5 c e u 4 D n X 5 l H O g 9 c m k v j j 7 / 0 J C I 0 Y / d u u 4 6 m b 5 S K Q 7 a i n x o K R 4 z p I r w H u r 9 z u Q X 7 X I 6 G i u i D B B e n L k J D 8 E f 6 a J K y I p l L T 5 q f 5 W G Q C d m X 0 J i q j f P n u / M d G 4 O h y L b Y 2 l f E z M w U T b A R G 6 K x h W Z Z h 0 p 5 3 c H d V K I S Y h E a V f S l a n y Y S T 5 s g a X a a N v Y n x K P t 7 1 q m C B A C D L N 8 h O g b 6 N O p 5 2 m B 3 E t S V P q 4 L p A P 2 x 8 c I C O O v D M i S K e P 1 u i m U e T p 9 X B z G I D Z 2 f K S L P W P T c 1 i 6 G B C I F a p 9 l W w p 8 + O 4 f T k 3 W a i T X s 3 d W H F 0 8 v W l e m b Q M e m m 0 y R W m a 5 h Z p E p I 5 C X h a p H j k q Q W 8 f C H H G l 1 v x B y x S 9 Y 1 C 1 Z c + s m s W o 4 P B b F v 5 z a E f E 2 0 q g 2 E o j 4 k C N A O + b N E / 0 V f 1 3 j h 5 b N 4 4 u k z Z I 8 m p s 6 c R p t K / s E P P 4 z H v v Y 1 L C 4 s 8 h r 1 n o u q Q f O 1 x j R Z m p w l 5 h U O R D A 1 N 4 + p y + f g 5 3 2 5 4 e h N 2 L F 7 P 1 K R K K b m p 1 B l 5 b N t c I j A 3 I l c m + Y h L Y C 9 4 x P o G + w n 8 N M Y S v R j 9 9 7 r s C S W 1 r X R 7 4 z S / y y T x R q d s e 5 F r f / g u 0 s + 1 N r H 1 l W 4 8 6 Y J d G r z y C / O U 8 N i m M / Q 7 M s V E A m G M T m r z / L V r X t R i Q 9 a d n 8 o F K G p U k E h m 4 E v G q e Z k 6 P v Q g 0 O y c f p E G i s y Z t V j B B 0 9 U 6 T / o 8 c 6 w h K N H G O X y z i 2 Z e X c G n W S 4 V w 2 I J J W A 6 H O z Q Y M Z d v o F I L 0 l G v w u s v 4 k v P 0 b + p B g n a t v V O O H c p S x M q h H f c v p s M u o B k P O V 8 + T 0 Y Q D T Z h y 8 + M Y 3 j J z M o E I j 6 i I B y d o Z v O N f r i q 0 T T R p L t Z h p 4 s b r t p L g W P t 3 e N 5 I H 3 I L G S T D Y T x 9 7 A T O z S 1 i c r p p T P G u t 7 8 b 9 X o J k 2 c u 4 M n H H z c f y Y a A G F J Z 0 z L o n J r m u c k K Z f t E D B e m c j Q N O 2 S Z E h q 1 H L L Z O Z w 4 d Q n V Z o h s 5 L E x Y W q N 1 H S B G i + 2 m M 1 i J 7 d P z m q + v 0 H E w k M 0 K y 9 Z A w 7 x S n M 5 j E i Y / l 7 / V g J M 9 b t z P e s 5 + O 5 6 x 0 f I U F x d 5 + H G w w 1 c O v U K F r J p J F P j 9 I W W 6 C M l y S x h L O T y 2 L 5 9 G 1 L x Q X h p O q n T p l o t J p f m k W 2 X c G V 2 B i X S w w D N k g B r 7 s U s T R l 9 2 K z e w s B Q P 2 Y y G b R I F 3 2 R J H L F M i 5 P t a m U B B 4 N G 5 6 d Q S D S X B B c s + J o r / Z 1 s F R s 4 8 K s j q l z j r 7 5 F K K y 1 X D n d S n s 3 d e P 5 5 6 / y P M 1 c O J E G o W m 3 z r Y f u n r F 1 A p k V f k B 9 J s 7 T A o L z n + E j V k 6 H w B n x c N 5 / L N v P 3 B D 9 + G 3 / j s N w l 0 T f 5 P x p i I o 0 4 2 b v I 6 v D E P b r r h B p y 6 e I 6 V h R f n T 5 / F w u X L v B c y z s y 9 Z O l Z f q L B H a Q o 0 Z V 4 2 h 3 M L l S Z T w U e 1 h x t s m U 4 E q e f N c 6 K w I M a 8 8 g u t l C k 6 T w 0 k C K Y m 8 j T H C 4 x v n r z V 8 i 8 c / N X 7 O u O i 7 k l G + w 4 2 p 9 C h l a B W Q n t G F o d p w F o v Q f P p / 7 P 3 3 H v 3 b q W 6 / Z M o T g 5 i S W a Y / u v v x c v P v 9 l l C o l j E d T m M n l r B v P + A R r w k L O R s q W 9 J A z V / D S z F l M x P v p d + x E U + z l b 9 k U Y n G a O B W C L h z w 0 I + o 0 U / o t / c y u U o V T 7 1 Q N I X T s A b N L O S 1 O c k J J 6 7 X / a z d e V C M 5 c y z J w J R F 5 w A 4 d d C K h b A v T c O o L 8 v g t / + 4 m k b w t 6 u + m z 4 h C Z U a V I Z P f T Z b E i 7 q n G K 2 4 I U i I b g o b n U + 8 A 0 c a Z G / T r r b i 2 v 7 k F N D A 3 F k C f D t R o B H N l W w E I h j t 1 7 E n j m + X m y d w O t Y g 7 g d V p a + 3 V E 7 + N s a r I e 0 f k F Z F 8 X b B 0 f z y J Q 0 w L Q n I K 3 H C X b c L k w P Y 2 7 b r y J Z u 9 l j I 9 N Y G s i i V c u X n F e A N O X K z X U Y 9 6 H O F k q G A 1 g M D a K U n A Q k c T t z o n W u V A L r k b Y e g y j I 2 E E + c D y 5 Y q N m m 3 w o Q X 5 s B M E j g Y M 9 t G J j s f 6 U S h m C Z Y m n j 1 3 A q e n T 2 O e t e X R L X u x e 3 i 7 v a y t 0 / e o 0 X + a G B l D K E F F o 5 J 7 6 L D H a I b p Y 2 q t M E F R K + D + t 4 1 j b E S + C 8 0 q m n A N m k W a a 1 z 8 I z C p T C Q B B x B k D m / H j 0 S 0 j O + 5 f x w P 3 B K 3 A X + / 8 5 X T q J U I 3 n Q d t U o Z D d b a D f l u Q S / 9 G s 1 y 5 H T L k W h d o a F p w 8 i M L t A 6 6 o J E 5 W w T A F J q B w L i S 6 U N Y y l d Q a v p s G e C / s 1 s u o H n j q U J Y D J b P m N x n C / S d y H a X S q + + V L u e b h U I H Y N 6 H o B r K n L 2 r y u G k 3 a c j m H p 5 7 X 8 B Y v m k G / N c j U y a 6 x m h c v X 7 x A J q / j I + 9 / 2 I b M j C V T O H r w E E a H R u g / O m A e j P G + E a C 6 b + s 9 6 P 1 i t 1 Z b v + H g f i p m v U 1 G a i C v Y Q d 0 9 D W H Q a e t G U 0 L N i a p w 2 p 8 c T 5 N J c t i y 8 g o Q k H 1 l 0 u g P 0 L m q V X N l P G T j W r N G q Z m r y C 9 l K b f 5 E U 2 v 4 Q w m c E X j 6 D J / E P h O J K B E E E 3 g k N b E 9 Y n U A o p o D o a x 0 B l C 6 i f G s u g L w / 2 9 9 V Y x h C r 9 x Y d + h D 9 q w J u v X 4 C z Y K + + u 7 A w B T W S + C 2 u n N G r B J T a u Z Z J d s e 3 r U L O 0 Z H 8 Y 6 3 3 Y 6 / / u D 7 u T 6 C 9 9 7 / d j z 4 v u / m / d A d o X g a L A 7 Z p B P C g V 0 h n D t b 5 v l 9 Z C u C n a z l E 5 i I R 0 2 4 a c p A o N h y W X g d e t W g o C 2 V j + s C o L 6 Y 2 G 4 0 y c w 8 h 6 U N s H J I 4 / F j e d x 9 w 8 3 4 8 9 M v 4 b 5 b 7 q D v W S F r B e C j / / n o o 4 9 g K D G M 4 b E x 3 h + a 1 / Q T q / R Z w / 4 g 0 x L c z b m r n u l 6 D b 6 3 v v O j 6 9 6 H 2 r O z Q Y U 5 j 0 K O 4 K F f 8 Y 3 n v k L w L G J 4 a N j p u k O l U a f P 2 X L W G h p 2 T G x j b e 5 D k u Z g k j V l g m B Z y i 4 Q L C G a j D m k + l I I + E M I + 4 J 8 + A Q r a 8 9 c q U w n v m 6 t g 5 l C E e V 8 C 4 M D Y V y a o k l F B d H 3 o u 5 9 2 z 2 4 T L N T p p 6 C j 2 X R X b 7 l x h g C L c 2 u F M U r l 8 7 j w Q 9 8 L 7 7 6 t W e x s N C g o t K f 6 5 p X f v p P f p b M Z a j X k q X 5 O W S z G V y e n c M r p 0 7 x P C G 8 8 P I J v H L 2 l J m A P K V J i 6 A K e 6 t 4 z 3 1 3 4 o l j 5 7 j f j 2 o h i 0 6 Z Q D Y g 6 f b J d O O 5 d C + X z 6 n 1 7 j E G s Z I A Z 0 d l 2 o o B C X o 7 7 k S 0 / a 1 a k z 5 j E W M p P 9 L 0 O 2 u 8 1 6 M D Y 6 z Q W n b v V F k F P D 6 y 0 w B y L P / Y + D i v V b z u f A e r 5 R 3 u 5 r V + g + 9 u A o q r u o X r N m w Z q e D E 8 Z P 2 c l H j c e r V i s 3 / o K + q B / Q e i S b H p f S C f Z 5 m m D Z 9 O p 2 2 7 k Q N 1 r A a 5 l 6 W k v F B n 5 q e t A w H 6 F h 7 A 3 7 6 P e p U 0 c A 2 m o D V a g n b + o b Q I k g e f W I K 7 7 h t F / 7 w a x f w r n d + l 3 V z u v O 2 2 + i Y z + G D D 3 4 Q z z 3 7 H A I d q h p v 8 F C C t f G Q H 8 M p m l y L 8 4 j T B / q t z z 6 K 2 c m 8 G h 6 d x g D p p F o z q O Q N + m i m u K 8 j t G 6 p 8 P S 3 1 N u b L N g Q O y q w 8 A 5 A H B 8 u S h N 2 1 3 g U f / 7 8 R b K F H 0 3 6 g G 2 y Y q c L J g M J W U e A 0 f d 6 J Q 5 I V s T A R F l m T W 5 b C 6 B F U l x 3 X R j 0 o t j 0 Y s t E D I 0 6 7 / X Q G M I I Q F 9 S z B R L 6 E v E s W V 0 A i f P n 8 X U l S v M i + y n K a 1 9 A Y w O J 1 B o j N i 5 1 3 N Y 9 z 6 U e i G k F 9 N W y / a l 9 D 4 p j 1 K t g r 3 b t 7 O 2 p l / B / e Q A H B z d g o i n Z l N p l V t 1 h G I B T L G W L N J U y V R r N p Q 9 F o 1 i + 9 A o v O U m A l T W I H U p 7 A 9 j g a Z i e m 4 W k 7 l p f O 3 Z y z Z 2 K l d V z / M O v v D F P y a Q y 8 j k s t i z e y / + 4 P f / i O x G X 4 v F U z N 0 M h l G v B P D 2 f O v O H O j D 6 a Q z 7 D G L t Z Z / A b 8 N C s 1 r 7 o 9 D f p s d l 1 v Q M R g 4 o o W y 1 G h G V s r V a y B Q 2 B q I Q J f Q M N P Y j h x p U q f k v v S 8 2 h n c 3 z i A e d 8 E p 5 L F Y / M P u U l E O r b U 2 b e d d n K g M R 4 B q z u P j M / a d a q U U L H 1 J 1 K 5 d e o s W a h h A t T N s y S P t s c G n Q q + / s G M T 6 y x X q l Z I v 6 l G h Q f W U x T L / O S 5 N X v U 0 K N I P t 2 t d 5 8 N 3 9 L j L U 2 s f W R f j Q e 2 7 E 9 N Q x L C 3 N o k w Q l N W K R A h 5 + M S i w T B a d P K 9 r A i P T W c x s W U X 9 h w 8 i m p l C R W y Q 5 h s o 4 + T y W Q L R 0 L W 7 U h T G 1 d a e n f E Z a O O b C n L + B 3 E + / p o u n j x w u k K b j z i x 6 V J D U d o 0 a + g s l I 5 Z h c W c P b c W a Q S C d x 9 y y 3 Y v W 8 P z t E h 3 7 l N U 5 K V b G j G S y + V 8 N T T F 4 A q F Z J l V 3 f 3 o f E h a F J Z D T L U j L D U Y F N a a j C v j x l T 2 R X V P n + j F Y p Y R M J k z j 4 q v V o I 9 b V 4 v a s K 0 F / U v B n p k h f N X A Z N A k l d p 7 x e D e d w 0 x O Q X O q c Z l 6 q E c L M O U r 3 P H a D B a 7 u p i u M b c d c s 9 T y s y w U 1 0 P T m y x I l z E Z 9 + P E w j Q 8 t B h U M Q U I 3 o p a N d t 1 m t 0 7 U C q X U G J l p m y G B k a x f d 9 O L K b 1 U T n n 1 O s x d J / e + p X R w R D N i Q q q t M 8 b B I h q 0 o D N s + D F d G n R B r T l y g t 4 6 e Q s / u e f n s I t h + 7 n s w 8 j n 1 t E n L 5 T J B q i D 5 W w e c r D Q T I L A R Y N B Q y I G t q g X h L B a B u L r H m / / P Q V 1 r Y t b O 3 f g q W F A k / R d d h 5 L r F R j Y o x S f / m C 1 9 7 F F / 6 y p + x B q d 6 U b E 7 v j B e P l M g 8 J d M s e U j g W Z Q h 2 y 5 M D k H 1 M r W U 7 1 X e Y 0 Z q K D e J k G r 9 Y j z D q p X 1 F x u r Y o 8 L j + x L Y h 1 K k j F 6 P M t 0 b e b n U I 7 X 2 E + K o e P 5 9 M M f m I W Z 8 4 K 3 S s X F M 4 3 p 5 r c r + P O P p l 3 p u 2 u r L H u z L v O d Q a V X U F 5 T c u i 8 0 Z w z 7 7 D N u 3 a m a n z Z M o G E p p V K j G A W q 2 K u Y V Z X K b p p 9 c K G q 8 W 6 i x Z n u t Z W E n x Z q / j U K 4 u m I P b o P I V a N b 4 q O Q j / S M 2 i 5 F m M 4 3 S z K p 7 4 q i 2 w j S D P P j F X / 3 n + P E f / F k D y y x B V a e + q V v S U m b e + v m l a 1 7 M M L 8 6 F X F 2 d t Z q 9 V M X s v j a U 3 S y G y E M 0 Y T 7 g z + / h C W Z P A 3 6 M b S T O g w + K p R f r g y V V 9 0 + h Z k 2 9 D I 0 i 7 N n 5 z F 5 k Q x E 5 9 y n f m x S Z 5 V f 3 Z m o g Q 0 y q 9 5 D e c J + g p 3 H 5 a i L O f i A 2 u q l Q Q D I w D N l 7 y q w Q o t p W z 4 y h d 4 J U S k 1 K j j I u m T m A o F E f 7 J t r Y w E o g D J H K T 3 + p H C u 0 C S u O t a 6 p h M O b 1 T 8 8 m k 6 4 q B R W V 2 N q 8 S N b E r X 1 2 T l a 1 N Z q Q v + M S T V z C T I x t t 3 4 P t u 7 b h 1 O U L N q R G n + z p j 6 c Q j i U Q j c W s R 8 X C w g w G o s 4 H t 9 d z o M n 3 1 9 b 1 e K i 3 H O z H y R P P 8 6 F k E C W I N M 4 m l e i j m Z a 3 o e / j Q y O I x a I Y 6 v f R B K t h a q Z M 0 z C D u 2 + + D a + 8 8 o L p Q b F R 4 k O m j U L H v d T I I l M q I U J F 9 I f H 8 f g 3 z + G i e j N R k 4 Y H / Z h Z q j M N G Y F + i T 5 q p v Q y y t S q Z + a X e h o I C u 0 G Q j Q j s 0 t V L N C n 8 L S Y g K A X p 6 l G V p c e m W d S Z Z 9 8 k G a D i q h h 5 D F E 4 9 3 J V v S Q C H J r U W N 5 3 K + 9 W 1 8 7 B t Y e 8 I X D 8 I e C 9 C U 9 r A T y a M j c I n A 1 b b L i u W L x e 0 T b v a C S u P v s v N 1 9 u k A 3 n + U 0 3 e 3 l p d K I j Q 2 4 M n s I S F U 2 9 D U v X F p E m w z t 7 Z Q Q o 9 k 7 O z m F J r c 1 N E a W g q d d s t l 3 Z W 5 v H d + B u a K m J V u / 4 r v n 3 d + 7 r s d D p V I Z n D 9 7 l s + 0 B X 2 O M h L T B 5 R L 6 O N S Q 7 w 1 Q J A 6 j U K 2 g 6 n 0 I h + i B 1 W a g I f 3 7 c X k 5 f P I V w t 4 5 p k c j p + a R S f q w X b W n G N D 2 / G l r 5 7 E S 8 f T q L R D 9 h 5 F X 2 H f P k E G W 6 y h q p Y y 5 q v 3 T z K P Z J Y J X G Y q s W b 3 + / w I x M I 2 V L x a J J A I c j H Y S n 1 P U V q a f J r 4 3 8 w t 6 S a V s l k p O e O m Q u p J E C G 5 E E g E j Z i 2 V i 1 a 8 7 z m w I g k I v Z t 4 E 6 9 h l a 5 g i a d + r b 5 I 2 I / A d U B i + 6 R s Y b K 9 g b E j S + x X 2 4 r v 1 e J 9 t u i u 7 Q 0 r K F V Z d R p f G r 6 M + b Q b L Q x d 2 U e c 7 k S o r 4 A T s 7 m b c x Z H 0 3 r 3 / z y 8 9 g y N o Z I M k l 3 s o H B w V G U W i O W 5 3 o N B N T 6 Z S h d A N r n M L + 0 g J o + 4 c m a r s 5 a M U k r J x 7 u Q 6 5 V s t G 0 f / g o b f W F P G 7 c s w / z m T m 8 7 c Z + P H / q F N 7 5 w F 9 H L D S C r z 3 z A h U i i P m Z I s 5 N p n H s + Y u 0 8 V n r 0 y w U Q 3 j 9 U Y K z h P l F m o + a R U n M J F a h y A 9 x v + g n f 0 I t Z q q J y 9 m C K T l 4 f t I f w b S i 1 G p r E I C c j 6 z p 7 Z B z T N e j l r a W v v 5 O l m k S k J p h K B B m e v o f 8 o P g a d K U q 6 K e y 6 L O c 9 T L Z Q J K c / Y x T / l h e l s r H X f 0 3 L l H b 1 B W 4 n I p E L m b K v c a o F q O r y X / f Q S R B h c a o P X S V z u V 1 q u h M z 7 M 5 c v I V 3 y Y n S s g H O r g l i P 7 8 d T T J 3 n P Z U 1 4 s X f X G O r e L U 6 e 6 1 T W t Q 8 V D P j p o 5 R t A F u V C q e W M H 2 3 V r O 8 1 o J c 5 7 b 1 P a M z r h a t n / r x H y N 7 x G n i U c d Z 8 / / T f / Y Z 7 D 9 w C L / 2 S / / c 8 j P 2 q v r N m f Y S m J p / 3 F r a U M e h Q 2 P M g 3 4 O z U q J Y 9 4 w f 5 l / b n l Y A 6 s X Q T V b Q o t s 6 C N z 2 W y S B J 8 L G C m Y x V e 2 9 J U 0 4 0 J T L X x S P O 3 S M b K Q n D D 7 A i H B U p t b Q D 1 N v y 6 z i B Z 9 u 1 a + S o A x n Z I o L h l L 3 Y / U M N L x E r q W u S P L 5 3 0 N 6 T 2 m u F Y O F z z M j z t Y 1 p X 8 1 h T 5 U D R X 2 7 x e u y s y e + 0 a 5 V t x W 9 2 v 1 L W q S C Z v q F W m g y e O X c E j 3 3 g e 7 3 v g C A b i H v u k 6 K W 5 D C L 2 9 U T n f q 7 H 8 O p q Z 5 1 J o 1 p h L d 6 x 2 U o j k T 4 s T p 1 H m b V 0 s c 4 H h x A W C w I a L 5 O O 8 s f / 3 k / j 1 3 7 x f 6 c S h 1 C j N q o h 4 y c + 9 U 9 w 8 s w p 3 H V 0 P 2 + G v s T u P N C W T y 9 K v Y j H w 9 i 9 3 U d z a 4 b n k e K z 5 q W p p i x 9 Q Z p x Q S o L 0 8 S S c R J X C 0 F 1 D 8 o s U c n D P C X j i c 3 M c 3 I U l r f d U V p n B z G l Z m J n n 5 l + 2 i 2 2 4 z 5 r M r c G B + m g f D O C W Q 0 G P J 9 9 I Z G i a 3 8 j o n O s J V a m V c f U E u g s V V 5 H 1 B g i 8 X a X E u c 6 a P L K H 9 R q t / y u u M e 1 J P y N w d v l B l p 1 r X d Q L r U w k 2 Z l d W A H h g d i u H g + j a p e U K 1 j U c V t D 2 y 9 h l J L c 4 n 7 k b R e 2 G 2 a W 0 n I 6 p i c v o Q c a / f F p R o f p V r T 2 q g 1 A v j M v / w F H N l 5 B I 0 K w U h Q e O g b / b / / 7 j d x 3 S 2 3 2 p R e U g l T M l 8 L 2 / Y M 4 S 0 3 J Z G K 1 l H O F T H S 7 0 F I w 9 J T U R 7 b i X A y S m t O U 3 6 F U K b Z 2 S x k 0 S h n a e H 4 4 W v 1 A K d X 1 H v S D R S Z i K t j u d s G M G 7 0 5 t M L v j X z X 0 M U 7 7 X i r g U 0 x e 3 e i e X j + n X B 5 D K W t Q Y S T J Z / t z w q 1 1 V l Y x q n F Z B x b R f z 5 P E Q r 7 t V a + C R r x 7 D Y 8 + e x d x 8 l t Y G 4 / B E 6 z l I p X i R 6 z U A C 0 t N l A p 1 V O j o L i w u y G a i H V 9 G m I c 1 o L B J 8 0 0 9 E u Q i D y a 8 G J 6 I 4 O S 5 4 7 j 3 9 v v J V K w t e R f U W + C / / v b v w 8 + l p g x W P 7 9 O K 2 j v n x 5 / 6 g r 8 4 S R C / m E c u W 7 U Z v p p U j P m p 6 Z Q n J p D a 2 4 R 5 Y V p K k e V w A 4 S I d 0 x S z S 9 1 h J T v m 6 Q u O a e l E 0 s I C W 1 t j / W 4 N p 3 d X z H r C M 9 r Y S / o K z k z f M 7 C 5 O r z 7 t q m + U U u G T e u O B x 4 / W K u 8 / A y V V V e P b Y u F 6 n 6 e e m q 9 P c 6 9 g 9 l 1 X h P t v 1 G d Y 1 Q / F x 4 t x 0 G + W m M 9 Z I Q x h s D B K V c a B / y I Z Z z 9 J x 9 6 v W J C M U y V j P H V 8 i M 7 X w 5 a e f x F e / 8 P s E T R Q 3 X 7 c P N x / a a x 0 4 9 Y C l p / E R P w J 1 T U c c w L H n q j h 5 q o B H / u g 0 y o s Z V G f n 6 N f M 2 J C N N t n R G 4 4 S i C E b v v F 6 z K E i G 3 B 6 D s v n s h 7 f E u e i r k r v X K t j n 7 u y s v a d k 9 4 y 9 c r q a 5 F 5 a 8 L 9 5 j O t X W 8 s i 8 p t S i Z h G u X H O 8 R l F 4 i 6 G t s v 2 M n c d q 9 5 f Y Z 1 z V B 6 G B o s O L 2 Y R V 9 y 0 J p q m 3 X 6 T G S a U p H m V 7 u C X J Z K z y s N q G k b f t D v x Z 8 + O Y 0 X z s z g o 5 / 4 J G 3 / N o 6 f O I W / + y M f w 6 / + P 7 9 A g u F D D f m w b 2 c S i Q E / f R z y W L m A Z q a A d r 5 s c / h 5 2 l S S U N w G 5 8 n 8 a Q l Y B A Z / l g H T 4 b 5 X y V p K q / T d 9 0 t 6 H M Z A W n J h q 1 c 9 M W d f b z b u + X r D t y M u c N Z K 7 x 4 z A P S s s y h O G d + A O P F 6 M 3 d 8 w + 4 q D + n 5 u B v r N 6 x z h i J E a K L l y s D l + b p N / K 8 5 8 j Q n R C P Q j x f O V h n H e V B S f L 3 B V z 8 / z S Y U 8 1 X o J + X Q C b R Q 9 s X w v Z / 6 W f z p I 1 / E L / / 8 P 8 L e H Q M I t k p k P H 1 Q u k J A l Z h e Q A t b g 4 C U S S B Q 0 7 B M S V c J 3 a U p m 2 p y N R h 0 T T c F V x l 7 R f H M 1 O z W / L 1 M J J H a r o T X F + X v K P r V j P a G h A y + D O J V o r K J R Z X n s o n H / W 5 5 1 g K h K y q G 5 i s 0 0 U J m r a 0 7 Z q C z r i r E M Q c V f z 2 H d c 2 x A b 8 H f f E A G q U W v v n K H E G U Q D A U I 8 D C + J P H z q F Q D P D h 6 y L 5 U D U i l M o t S L 3 9 z h 3 Y s 2 M Y 1 + 8 b w t F d G o 5 d x N 0 3 b U O 6 c A V / 9 J X P 4 u / 8 0 E c Q j w / j m 8 8 t o l 2 l X a 9 u R t Z P U A 5 2 V z l W i Q G G p 3 A 0 x B E p 4 F W K v Z b S q k y M Y w z 3 F 5 V u 2 a T u r 1 X O X u k t x u u J y u a y q M D q i n s d a 4 H Q h N d 1 d S m 6 W y p b b / n s H n l Y G d L / 1 P o 6 D t b W t F 6 D Z h c K B 6 X o v B A C 5 s t f P 4 M v P n 0 Z T 7 4 4 z Y q Q T O V 0 9 L F f K X Z N k 7 N 4 G 5 h L n 0 W m V E A m V 0 G l E c W h 7 S H u v k J / I M t 6 c h 6 / / r n / h i d f m r N e 5 J 4 y m Y z L 3 q 8 L G g N 0 9 W F 1 7 a x N F z S v q W g 9 o g l Q 1 E R u 3 Z C + R T q d a y X I v F S Z x B g C O q 9 S + Z B N W E s 6 C V 5 H r N w K q 0 Q p l V 7 5 a N 2 t F A y g Y t x V Q H 3 N s i q d V r r g c d b 1 o 6 V z L 4 3 n 7 B i v h Y 6 r 6 j w 7 5 z o O 6 5 q h 9 C j 6 g n 3 Y v n W L f b G 9 3 Q 6 g 2 Q 4 j 4 K 3 x C B 8 a / / U 8 9 W i b p Z o 9 / E Q s i u l L X m T S w K n z c y j r K x J V L + o d d d b 0 4 c Y j t + L i R Q I t x 1 o 5 k 7 d T K R 3 / V 6 S r V F L K 1 w O A x D 1 u e T A z h V 7 R f j G A e k S 8 G T H T T v e g W x Y D Q H d 7 N T u 5 I F x L e v e 7 I L v K r F N e X b N V Y t f Q X X 8 t c a 5 R 5 X C A Y 1 f M f L R 0 1 x m J 6 8 7 9 k N V g + a p v o n p 7 K P 0 6 D e u a o T S t 8 q 2 3 3 I R S o Y D r D 1 8 P z U b q r V d x + G A U z W I B / k 6 d r N N G t a L 5 F K h 0 z Y Y N C p y Z K y E 3 v 4 S l K x 2 C p 4 j j r 6 T x 9 D c n c f x k C Y 9 + 5 S W k l w i + c h a B h q N Y k j V 1 S I X o i g s q R 5 n W l r W U 3 R 6 C + S d r + 1 C r p T e 9 1 p X O p v 1 i A V z g u m V 5 0 / I 6 6 d y y v 6 r 8 F C V z Q a a v n 5 h o + 7 W u x f Y L T O 6 q x n G p g S l E M K 8 A b z 2 G L q + v 3 / D k C 8 f s c y p X r k w j G Y 7 Y E P K z L 8 8 j w A e k 7 9 5 W u W 1 m k G p w a l r 2 y r x 9 3 w l 1 j b W o g H Y g m p U W a g U P p u c b e O r 5 8 2 h k C u Y 3 1 a k c h B R P t L a s d W Q t h e u V V w G G m / Z F w F W 5 u f H M r B N 7 u Q z W V W r r n q T 2 f Q P i q j y / T X F L I K Z Y L c Y g P W V 3 1 1 x W c 9 e X e 2 4 o g s r J N F Z e p e 0 m 6 s 1 H z e 4 y 9 / y 8 1 9 F I x I m z j o P 4 d e 0 j 6 y R k 8 h 0 c 3 b c b A w M D S K v L D 5 / n w p w X j U I G Q Z p 3 w V A U C c 2 4 L 8 V U 3 7 x a w 8 B l x o g e p l S Z D 1 Q f O d M g P 1 O H p r o d K X 9 H e m v 8 b 2 X u v J b 0 K l G v C E i h k I a O O B m 7 g O w F 5 l W K v M q 0 0 9 9 r i c q q s B Z r u d t 2 H m X R N e s s b j d v V 1 a n N e H h 1 f d C 8 Z y y 8 c Y q P c G u + + y W V 0 u n t V X H 7 Q n Q c p C Z p J f r X p u a m b H X d V j X z e Y K w 0 N D m L w 0 i Q J N P J v o p C P z p 2 l T b j X T B F i 1 g P L i E l p L i 2 g W i j Y 3 n J R Q 8 y A I W G q 9 0 k N u M 6 l G l H r p 3 H t 9 j M F j a 8 m a y t U j q 5 X M l E g F 7 U q v o k o U v 1 V v U L H W P h 9 j O J C x f L S i r a v z s M t m U F 6 9 4 X V F i u 2 W p a d M 3 + L y l m X 1 d f S C y a 7 X C u v E c e I 6 5 7 M G G N 7 b X l 7 V t s 8 X t F m Q 3 K T r N a x 7 h g p F k t b T / O z J U 7 y g N j R A 1 X 2 g M u 1 q u Z y N H u 2 0 / d z l p / L S d G o 4 J p Y e s M W l D 6 P J U t T J U 1 2 I 9 G 7 J W r S 6 t f Z q c R V 4 T d G p m c b S u e Y P Z b U C L g v P L y C 7 x 3 v B J 7 F O s j L r V N u b 2 a d 4 a + f l l s k U t x t e J a 7 5 6 D J E V 1 a f d y 3 p v W 4 3 f u 8 5 3 P X l f Y z j t E R y 2 / k 3 0 X E l l 7 / l g K m D c C i I W L y f R 5 X v + g 3 r n q G G k g k E I z H U C R 6 N U j 1 0 s N 8 x M x j U I 1 x L d N Q i 0 U E k m u A D 1 v g j H V g x Q z T B i b 0 H E o C s 7 h T 4 r m a W N y z q R k S 2 k R 9 i y u K X r 6 M 8 V a q u c q 2 S 1 U r 5 W u d 9 M + W x u L y u N Y H f P Z 9 7 j S q n C 5 Z X l 8 6 R t f K R 6 e a W y f l 1 U m u y G I k D J v c 8 2 t b 9 t W J 1 4 0 s B e Y + 8 A T N 7 + w Y G n X j r O H R V b v 2 G m c U 2 k v S f N E l l K N B B L F G 3 I e U a G K j n a z 0 W K F 5 S R r m W B 4 I y 8 5 w H L e U 1 E m G w O R z 0 8 l I 7 e j 4 d s 6 Z C v p b o j n Z f T r r O u f r q 6 d w r 8 u o M l / v y d c X T Z p l t L o i V c p i I q e j v 2 e x E z L I 3 q H V J Y b X 0 g k Z H 1 R P e a V V c i d s L 6 G 9 X e n N w 8 l v Z 4 + Z v Z e F + q z R U H h Z B l 6 Q v d U S j E S w U N T W z y r V + w 7 p n K P 4 j 1 d + P H / + x j 8 E b 0 D B x g s W v B y d F k k L K X q f 5 1 2 w i 4 P O j U 6 u h o x k s b W J I i j 1 7 1 Z w M G i Q n s H V 7 f P Y q w h s R m 1 e h 1 i Q Z C s R O J 1 C i 1 / G R u n m t F p 1 j d S 8 J 7 Z P S C w S 9 4 h S V 5 W R 5 e t l B 4 u b j H p c Y 8 / T s U 3 o B 3 e 0 v + G b F 6 g V L 7 1 y L V V b M y q l 0 V q 7 P 5 k p n U D w 3 r s T Z V h I l U J n E Z j 6 b W 1 G f a 9 X 2 e g / d a m J 9 h 4 m J c f y 3 z / 0 x U j F 9 j p L K 6 A / a f v f d j m p 0 L 5 9 6 s y m w s O Z v t l g r B u w d l R 6 s q b 9 1 n l U z t N W h l q 5 X Y V 0 z R t K 7 X + D R x 9 k k S i X l U q 8 K m / 5 Z z K O d 1 r w t F l r J o 1 d 6 8 5 M o i c B h r L L q m M Q A I r C s U t b V Y k D t p l / p g L u 2 G F h e Q 1 w W N O k 9 J 7 N 2 t q 5 O v L r E 2 n b L p 3 U V S a B y z D 2 v f b 5 0 b G y 0 e 2 B 9 B x l G z k W u 4 z A 6 v h V + m k h / 8 6 9 / G L 5 k m H p L J Q / q o 1 5 O L W 5 / V G 4 9 V K v 1 a U p p Y k n Z 9 F Q 7 m m U d k p o H g U j E T B A N I T d w d U X p l r 9 Q Q d G 2 q + j a 7 X Q d c h o 9 N O T d E 3 J M t W + l x B I p q k 3 2 w h P 7 n a q e Z W U 5 2 z J B y a J k X Y / A r 1 l w C d x l A H N b 8 7 h r U K S u w R m q f z X T v a 7 0 X M M b E V 2 z X X c X 5 N 2 i L u f h 3 G c u b Y v x u m u u K J r t 0 b K 7 4 a P 2 q X O z z L 0 t 2 / f a 8 f U e Z A 2 t f W Q d h V o t g r H t E / j c n 3 0 N E w n 5 U 2 I E 4 U q 1 u J T a X T q K Y a I X o x Q p o p S k q b h U Z D P 9 D E x O P L d m X k 5 H M Y X q b t t L U L 8 U W z M Y y X + i 4 m m S l S 6 Y X M V 7 T e F x X y I K b 0 S z S 7 C k R i r M 3 0 w 1 B h 6 3 w P O 0 g z 6 6 d y y n A M v z q Z d 6 R 8 O T e 8 R V 8 N W i C q M / l c B 9 D 9 y L D / 6 1 D + O 7 P q g v d a w t 7 j W v l l f n z Y j u f V m + P 7 x / t n u N T J j c c t C y y 0 4 a f h O P J 1 D x j j g H 1 3 l g H b H + / 9 Q K f M O h P h Q L d d x 1 6 + 2 I J i P w 1 l s 4 c O S w o w Q e G / r X B Z j z o L X U n A / S V j X b M i K a 1 Q o 8 f M D y M X T I l d U K 1 q s s 6 n r L X B 3 m 8 w k I A s U a y v Q a Y u 5 a s W I z H d k E M G G C k q L n 4 7 C p 8 5 S 4 Y f 6 G 9 m n i G X 3 N s N V s 2 P D / 1 W I g Z h j f s R 3 j I + M Y o U l 8 5 I a 3 Y M u + Q + g b 3 W p z + e 0 7 c B B h L n t B o u t 8 o 2 C y F j v F d e + n 9 r k r P d K b S u v K R 3 / G T r Q a Q q E g R k e G b N 9 G + N s Q D K W w a 9 t 2 h K l s X / r G Y / j Y w x 8 y 5 b z u 6 A 3 w y w T j Q 5 R J p u 5 E U k h 7 q N 1 g N p 5 A Q A b Q V y U Q D t L N a s s Q Z M a O r F X b u u l 1 T H O j 2 / s r A t J M t W 6 c N y I a Y S y T T 5 h u M S 1 L a 2 Z e h y a s A C / 2 9 I d D x o J t z d u u C T F b D D y f f B D 1 i L e p o H U d j G 9 g o m j x v g 9 8 D 4 Z 4 X 3 7 8 U 5 / C z b f f h m q 5 g D / + n f + B P / q t / 4 7 P / I t f R J n l d f 3 F 1 W L Z 6 L r X r B y u 3 u c A 0 T E J 1 x L l Z e r W v W d 6 B l Y x a H 5 B m n s 7 9 x x y I 6 3 7 4 P k / f v V L a 9 + F d S Y y 3 Z 5 8 / L M 4 d / I U R r Y P o T V X x n M v H M e 7 H 3 4 Q f / K 7 n 0 O 9 r p e n j M g f t a C 5 L W J 6 B + U J U o E F P D E U 9 + l j Y g K X M z B O d 0 m G o C O 9 N b i r v B L t N + V k X F d c w L 0 R U Q O G 9 d p Q + q 7 C S Q n N D 7 Q y E H D d + S c k r n L q e n r 9 O 1 d U i p 1 7 9 2 H 6 9 D m 0 i U c 1 y u g 7 U h 5 f H e 9 4 3 4 c x N t q P z / / e 7 2 N 2 e s Y p 9 5 u S 1 f G 7 2 1 z o v M v 3 h U u t q p g G J A b 1 J t d H A 8 S O i V Q S u 3 f u w n s e / i F U G q 9 m 2 v U o G 4 a h 5 P n c f Z f M v R R y u S y u u / 4 Q f a k g w f S 7 e P e D D 0 r v H G F c t 5 l a M y G Z j d Y g c w l g T S p w 1 V F q K a 7 z f o g J u 4 p i C t y z 7 B V H Y X g 7 3 f N 8 G x J g j a 1 8 P G I h z Q h L F h I j t Z p c 5 3 Y v O L W u 6 1 g L T B I x 2 8 z 0 N G 5 7 x w N 4 8 C P f h 3 d 8 4 A P 4 1 M / / P P b e e C s O 3 3 A j n n 3 y K W Q W l + y 6 d I H u m K p v X Q G s P s 5 t 7 V J g Z g 6 Y n B 0 r 1 R A P c d W u j f f I Y S c / I g T V 2 P g Y K k 2 C S e k 2 Q N g Q P p T 7 N 9 o X x k A y R u V r 4 / c + / w j + 3 k / + O B X E i 8 e / 9 G d 4 z 0 M P m h M s L N j 8 e l R G P W R 1 f + l 4 a N 4 R V 6 o 9 N f G + u l i 0 Z U 6 R M V w T 0 X R D 7 2 C 4 k N K t V j z C 0 U I v a y n O W u B b S 3 Q u d U G S 6 N w K L B D z l F o 6 J p 2 V V 1 d 6 9 a m t X O 5 + 9 2 z W q M E w N D q M V 1 5 5 G a V i A f / 8 0 z + P l 5 9 4 H P / i H / 8 s j j 3 1 r M 3 9 r i Z + 6 8 z a l d c v 7 + o T 8 3 r t n v S c 2 I 3 T 3 d a C V 2 L 5 K u h + q / e I p p O O x + M 4 d O Q G l X z j / P 2 z X / u z 1 X d p X U u r d A G f / 8 P f Q L l S x f S F N G q 1 B p q t O m 6 4 4 S Y M 7 d i C R z 7 3 h 3 A + Q 0 n h j w D T Z m 2 p p T S y r Y n 2 6 Z g I H B L H N 1 h R C H f / G x X L l + K y 4 u u J l a U n n s 7 X C 9 x e I L n A V R w V U A / T j d s L a p X f 8 l W r I 0 G 5 f K z r G 1 l 6 X p X E q Q B 6 / L C r L v W q D Y o D J q u Q d M j S r M S x b G 1 J E K l 0 r K j U C G H m H v 2 m P p p 7 + / b t x 1 3 v + b g T c Y M I b 4 d z L z Z K i C e j i I T 6 E U 2 o e 4 3 j 1 O v h H j t 2 D E 9 8 8 S t 4 + G M / S C X o N u F x v 9 W u X a X T r L B y l H u V z d 4 x q f V N c U 3 h d J Y 3 L m a W r Q K T C 7 J v J S 5 A X u + c T p y r g S d R G k s n M G k H l f k q o O m 6 7 N 5 c n X d v n B X p y Z v n s X N p l w s m k 6 v P L x H I L T s V Q + d j U F O / m s p j s T j 2 7 9 t n x z d S c L R t A 4 W B 4 V 2 4 / u j N N P v C 0 i E z 8 2 z a Y j 7 8 U r 2 K z / / W / 0 C Y t e N g / y A v X w r E d L w N p i O s x F t q h h Z + e h R U C m R K Z A r k g G q 1 I q 7 e 7 p X V 8 d d i K x 3 X / r X y W Q Y L z 2 9 9 F B U o y 3 G 5 U M U g M K w G x O p z L w t 3 i W 0 V l q / P d v d U G s T 9 V X k q H h d W + V y V 5 c q 9 k i y f T s v u + R X 0 H P Q i V w 0 S A / 3 9 2 L b / F i f y B g r r v y / f q j A z X 0 E w H k A o M o B g K G j N 4 W o y d 1 u Y q n T 0 G 7 k 8 P v i 9 H 0 a q r 7 + r L W I i a o 9 9 V Y P b G v B n q i V s O S B S 5 v J J g m o R 7 F F A V 1 Z v L 4 v Y r i f + a y m 4 e / w 1 8 + m K / A / L Q + t U U K 3 b s s s 2 q 4 M r W u 9 l p N 6 z q K G g 9 7 i t d 5 d u T E F J Z X P 2 9 K T u d d y 6 w p R O P r Y u A D p 5 + 9 X C x / u n 7 3 X t 2 r k D N U Q Z T + f f O E G O Q / e y N 0 7 Y s + 8 t i E R C N s + 5 W s 6 k c F 6 P n G 8 n h r 7 8 9 x u / 8 u 9 x 9 w P 3 m m 2 v n a b I v C M + m n 3 a Y T n J 4 W Y 6 p 1 s P t 6 k U N g i R S 1 d c B X S U 7 2 p Z 3 q e s n S z s P K 8 F m t f K x x W l c x s u V B b L a 5 V J q Y Z L H j G G f b 2 8 e s V 6 L R g t i 3 m U h i Y w l X 9 Z 1 G G 4 N 7 9 u + Z 0 q 5 2 p R F A H O Y v L H v S Z V Z v q e c Y j s 1 N + X w p F b 3 + 5 E 2 G B h w z G U Q q E c w t E b D i J O s 0 J z v e n z o H 5 v 2 E Z D u E q h 1 r w / + d z n o K 9 G a N y O n 9 t m y n B b j V 6 a l k z s I h P L a T 6 X H j l K Z S 2 E 3 X x 6 R f u U x z L g 3 o R S S 1 4 P b L 3 i + m V q a H C Z S c y l l D Y i O R R F y 0 + W D U Y Q i M e 4 r / t R t 5 7 8 r f O u F I D p R c o 2 h b X K z 6 D G B n v n 1 W B c 3 Q P u 0 5 8 r y m F N M K 1 e K j / d P 5 5 D X 8 a X x Z C I x b B n z x 6 y U 0 y n 2 3 B h Q z K U w t b t N 2 F w c B C R e N R a l j x B 1 s L e E D x a 1 5 / 8 E E 3 u r 7 s g R Z O C K q W 1 R l E 5 1 Z + J x / Q l T + X o g s r 8 H A G G p i J j 2 r 5 l Y T 5 S c o v D t K Z y P M / V / o Y j p q Q 6 9 1 9 A e l X a n T d Q 5 9 Y 7 L D + v x t u s o q l e F d w f S / T D q 8 6 / a t F k s G 8 Q k 8 X t x b Z u R Z j 3 g p e l z 5 j 6 C M p Q j N c W 1 E e u V 0 T X 4 X x 7 6 t V g M n E j 2 7 X p 0 h 0 w y W + S p R D h + Y e G B n H o 5 o 3 J T g o b k q E U m q w B j + z b j Y l 9 Y 1 Q S f Y c 2 g G Q y b m a H B t l p p h 2 N w 7 H e 3 G G / d R 8 i m p i W W l X X N 6 c M X t S d N m t r 1 t L U I Z d 9 j E l A 0 8 / n f N v J 0 6 F y d k R / q p / W B o o L K h d I b 5 S N v p U o D 7 3 D s i / C s 7 z 6 V I y g r F c D j U Y T 7 X I N 6 h J V L q X R q p X R o f m m o S r q D a J O v N 5 G C 0 F V I P o Q G t P U N W 6 M T B L i P b r j l g P d s 7 j i l P f V V 7 e y T 0 s L v E a 7 X z L 1 x E 7 h E J L x O A 4 c O I C W L 6 7 b t C H D h m U o h Y n 9 9 2 B k a A L R R A J R A q d S L J p / 4 d e n P h W F W 3 5 9 Q I 3 2 j p f 2 o K b m U p O 6 l J H q w N q m Y 6 a U 2 M l q f j F Q d 0 m 7 i l g T U 4 n J 6 u S D q i m z 1 8 O a 3 g Y Y O r I a N N p e v a 9 X a M B Z h 1 k L b w J v Y i g L V h E 4 4 g D b 2 f Z p 6 E d D V + X c H Z W h q X 6 H Z K i 6 e m Y w m j 6 m o G 8 0 1 X M 5 3 q s a n v v m O U v r y N p g c u 5 0 T + A 5 D U w M x k 6 8 p 4 F Q y K Y I 0 5 i n n T e 8 a 6 1 U G y Z s W I Z S E G P c e / u d G N 6 6 h U Q U s m H y d k y K H w q b H 9 V C A C g V q Z E N B G T f V U v 2 m R Z X G W U K N l l r m 4 K o c Y N K Y q J v 3 V I L O 2 Q m D 8 H F z A w B I R v C 4 Z h 8 A f o x T M V j 3 d Y z u + k r 4 p y j R 6 j k N j a K t b q Z V 9 z l x n l V 3 D X E j b M M e o r O H 6 D / 2 C K g O h 4 y k c p s O T u s q + u z H u + q F 5 h G s z 7 p v j V 5 D + q a u 9 B k b T A 5 + 5 m P s 8 H z O 0 H 3 S v d J 9 0 t f q F c X I z W T v / W t b 2 U E W Q E r c T d a 2 N A M p V D 2 b s P h f T s w v n u C 5 l 7 A 8 a f M b O P F s / b 0 a C w T H W V 5 5 j L 7 2 j W y k 8 Y c K b n y 4 F 2 S o k r R 3 Q G D q n l d 0 f C N t o a H M G q n 7 U O V Z p X T K s j 9 a j E U u A g 0 N c c v q 2 W X w V a U n m X p 5 q n e 8 Q H 1 L i e o B C y d + w 2 B y d h S + T m M p L w d d 4 c V Q q v G / A U y l p P 7 3 e A c 7 7 6 L Y j n 1 2 V G B c W W Y v M J K G V 1 x 3 t E 5 + 0 3 c q P x R W d 3 u R f 4 g T U e G R C K O P b t 3 I T B 8 Q 0 / k j R l k Y a y 1 f 0 O F A 9 e / m + b G C O L 0 o d R s K 1 D 5 Z e 4 Q I F J j G 6 h H R e i Q U d q 0 9 4 1 L B C I p j S k P p b u U I j o d U p W 5 I 6 a c U n o C R 4 z g K q P N C K s a v 6 v k Y j W P V 9 s r a U 2 Y n R T Z S 8 C L O a t c 9 0 d j 8 E a j A M 1 T v 9 6 L d W v 8 1 x T Z b J J u 7 x B 7 i c r g 9 N M T u O U j O n E E J A W X q x j J r m F F V L 6 e b R 2 3 p d K t 7 L e r 6 I L d B Z I F 3 V 9 e S 5 B l 1 z u n s d F R 3 P C 2 h 5 w E G z z w 8 t f c v 6 F C m w r + 4 D u / G / v e s g t x s p G c b i l n w E P T j s e l M I F o h H e D / w Y u 1 f b S Y Y c 1 D C x k i 1 7 F k y 9 m k S y s N D I I G G 6 8 5 c l Q u E t z B i o L + V y W n 1 J x q b D c y 5 y h q f d M Z I h m v W 6 T u 7 R r d f v I m 8 q i P F e n d a W N h g H P R 0 b Q y 1 M 7 P 5 + u r R u O V G L W n 0 7 x T Z R 8 J Q e u 8 5 g T e i L p + r r x X I 6 V W D p 3 v 5 Y W Z B a z A p A l w G C t e g O D u P + + e 3 n 6 Y D e P j R 1 k U 3 B t 4 4 e 5 a g r X b T m M w 3 f s s A c t c 0 T z w U n R b Q p m s o m P 7 O Q N y g z k f i o w 9 d r 8 A a v l u 0 r G 3 K h W / K P m C W + q k c R o 5 i d Z O 5 s i S b F W 2 M R p Z r d U d t y + T 6 u 8 1 Y Q d j z C p D 7 6 A 5 s B w 4 u u c U s 4 O f T c N P P T y g N 4 L C V Q K d g 7 u c 8 G h / P 2 s E M R C r W q Z / k / D i a M W v b p T a R i 2 l 4 U J u y f T f v f Y 2 k 3 i d n W U V f u 5 U 0 d Y T C u r y u W j C S 2 2 V + t p h G Z r f 1 8 f D h 0 8 A P 8 I T T 0 n 4 o Y P 1 w R D u W F w z 1 0 I B 7 d g c O c 2 P v A I m Y o P n z W q h r 2 r d c 9 m Q S K K v B q G z u P q X K s J X K Q 4 A o M J b 5 q p m D B m P h V 9 J J l T D O q G q m Y O G 1 d E x L g M Z 2 r K J C q D 6 b F W K G q 6 1 h d D N F d g 2 5 C j S E 7 Q + y z r q C u w M 6 5 A 5 i i r w w B 6 j 6 Z G l U A s Y u + Q N O m M T T z D u D b P h J r G u W 0 g V p l V O / D k z p 9 T H i 0 d s T 0 O Q B m n 1 9 T t Z S V X r I j 6 s 6 I 6 Z p 4 1 Q J i p 5 0 e Y T J l M J b F r x 3 Y c f u t D V q Z r J V w z D O W G B + 5 / F 8 Y G h 7 D t 8 B D B 5 Z h I m s B E x 1 Y G H K o H A p A Y Y Z x E m A r G b e 6 X E j O m o 2 z 8 1 9 t / w c 1 M K a V v N + E n k I y n i D W Z f 7 a f 8 T U C u N 0 U U z H w s N R U C q x p o t u l M j q V C s 9 b g 0 c g J b P o m F o b X c V W X h q / p C A G U q u l y t w s V 9 A q V w 1 E P q L E Q M E f 6 0 K k C o F n 4 h V x X W V x u i 1 d L U 7 + l q 4 r K r P K y H 8 e t t 8 V 0 S a P W x T + G N A J J g M U w a Q 5 I p K J O L Z O T O C 7 3 v 8 h u z / d y N d E 8 P z S b z 7 W c y u v D f G 0 F v H l r 3 6 e / v 4 0 n v z q v M 2 N 3 q w 1 0 K C 5 Z K 1 c U m r 1 U x J j E C C t a t 3 M Q U 2 K o m 4 5 Y i U F f c + o z r R O Q 4 R z G x 2 z i U q m O S z I O p o 4 0 z h B 7 K c j z F J o b a t V r i t 6 3 + W k p 4 L y t 6 W J O v V w p I x M p 5 e x E k e 3 n f N o 1 e L S f L R t 7 n Z M R f G k A y P L U x E t i d 6 r a c C i K 0 4 + r q w A y m F k O 5 n t 7 B 5 Q P t q l P y 3 5 o / M J S G J S g S l C k C e S C U y M j + O D H / o o 2 v H t T t p r S J z q 8 h o L H d 8 w 7 r 7 j b S i V R 3 D b f V s Q 8 Y f M 7 p c p 5 f Y 9 8 6 h 1 j g D y U 0 G t F o 6 G b G l Z E E D o B N H g c d X 8 j h H l i I b B S w l b N A H 1 L k c M o w H B 2 i t T S B l o 3 W e j h O s 8 j 0 B a Y 7 w 6 0 2 p d + 6 n 2 L E f v x w F W N 1 W 7 j R T u u s 6 j b f d L i F 6 P 5 v K j K d s J M y 1 N R A M 9 z 6 5 L s G t Y E b s r 3 f 1 a N 5 9 R 5 R P N 2 k E n 2 E J L / j h N 4 1 0 w 0 d Q L 0 2 y O x 2 M Y I 6 v f / 8 D 9 B N O O l Y T X U H B 0 5 B o M o f g e 3 H b T H c R M E j f f P U y 2 8 d o b f T V W q L + f N f 8 y Y q N G U 4 y a W C + X u w 0 Z B B v j S u F M n / V C V 4 q u 2 p w + j V r W o m r u 5 j 5 N J 6 Y a X P 0 D O 1 x W a z V j P / V m M L X n P r G V h + B U 8 L b V O s f 9 3 K c X r g K W t R p S X P C 4 o j y W g c x j 6 u w K + o F q o W z b O z U n b Q d q L r d I T t C / m 5 d M R F t h a d T 6 a O s O A 9 n 1 G P S 1 b n u 5 3 w l O p a N m e T V C + B A K a j h 7 D C M j I 7 j z r f c g s e 3 W 5 f t 8 r Y X u H b s 2 Z W D 0 K G 4 4 c r t 1 T f r I 9 9 6 F C B 3 8 e H / K m E r A 0 Z A D + U P G A F T S h h x 9 g k P j p j T d s / r w r Z h K F C q w 3 n E 1 W c P L N x P A m q 0 m 4 1 L R 1 U t D D R 0 + f W k i 4 t R k F F l W a s A Q 6 b X U Z U F g F c u I 3 S j K X 0 o s p b Y G E 2 0 T E C q X 4 5 8 4 T S E O R r h H u / j j B O 2 T d A t p 2 Y h x 5 f O p 0 U R g 0 3 k U k f k o E 2 k E g 5 O P g l O x a F 1 L a 8 0 T m H h N 1 g D B 6 0 w I T K O j u P P O O z B 6 4 G 0 6 0 z U r n n / 5 3 7 / R v d v X r i z N f B O n T n 8 V + 7 c e x G 9 8 7 k s o l / S J 0 J z 5 T m I K 1 f b q 6 d C W p U d l N A U V c X S V T m a a 0 4 C g 3 K j U V L o V F i C P M J I A K m U 0 H 4 0 h F o + j W C y a w g o o / L X M x C n L w l X B x l 0 X I 1 G 1 L R 8 l 0 z R n 7 n k E M s u L o l 1 a l S n W b L o M p f 0 C k U 6 n f J g H / 4 z / G N k + P a N 4 S k i 2 0 l F X l k H V v Y a A w E R G 1 C d o 4 g m B a R x v v e t O j B 9 + o J v i 2 p V N Q H U l M / 8 S 8 n M v I J k Y w i O P P Y l L l 9 I o 6 6 V q O k 0 A O I r b k k m l y M 4 b W s c s M 8 U j D B o E l I B B x X P N N M X R c X s n x W g y k T R A 0 A W c F F v + i o e A 9 K h P 4 b I Z a Y k d 4 X F r j B A I P M z H V l c i O C B i P i v 6 7 7 B f N 4 q V U c d o p j n 7 t O G 0 P l o i s o z A r g Y X 5 2 g X X I x s 6 4 x i r K R r 5 r p j 5 v k R C Y U N T K O j Y 7 j 7 b f d g e N 8 9 l v 5 a F 8 + / + h + P 9 z 6 + a 1 o a x X N 4 9 v l H s W V 0 A N 9 8 5 m W c O D u L u j 5 / 0 2 i i X i z T 0 y B f C D D q / y f l N u B Q 4 W U 1 6 X 2 S l N / e S b n M I e X l r 3 S 3 u 2 1 T l d m q z D S t M G 6 L I K M P p a 5 J t k v n M Y W W u O D U l o A s s U i W f p m V n I X J i h n q r i g e 1 3 m O D s 8 h s X Q y / e x a m L N O Q + A 7 c 6 W 3 H J O S c R w z z 2 F F l V 0 t m + F w A I l E C u P j Y 3 j H O 9 + J 6 J a b L c 9 N 4 S 1 8 z 8 O f + H R 3 / Z o X X 3 A A W y a 2 4 8 T p s w g E 2 3 j / O + 6 l C v s x P b + I Q D S K d r X K W N Q + + k a O Q o o x H P Z x A v e L j a i 7 9 o 5 K j r 7 2 9 4 g Y I x w J m x l p L 2 f J a k r s Z u F A g G t d L A h a r 8 q k K 1 J y i Q G I U d w 8 H H E A a d t u F h 2 Z b N r p n I / Q N j b y a i 4 N 2 8 N 1 A k y j l f U i 2 P 0 K o 7 2 w Z V B H 1 y j L 3 t 8 3 g B 0 7 t u P d D 3 4 v Q k O r x 0 x d 2 + L 5 1 7 / 9 R P f R b Y o r P t b i z z z + e z h / 4 T z 2 b Z 1 A h G D 6 v T 9 6 F E 3 u r 2 Q L B A P r c P V U p w 7 K O m q p l Y w + l l 7 I a u C h Q O L R u y M d N N b i U s B h A v V w l 0 m o T r r V a s 3 y k P 8 j o E n N x V B S b / 0 7 a F g R I x n t Y 5 C C i 6 F a 9 N 1 s v 2 F L i Z x 4 y 6 L 4 y t R e W n f B 3 x X F s 5 7 w W r e G C p a A I N e f J v P X P k 2 s Y m A K C U x R 9 A / 0 Y / f u 3 b j r P T 9 A d t N r g E 3 p l U 1 A v Y 7 M n f 0 K v v H 0 8 6 h U 0 l i a X k R w M I p S o Y j s Q s W M I m H I s E I w 2 G x J a p x o O Q 0 Z A t A y M C g 2 v E L A Q 9 P 6 D n Y b 8 U x s l D A z E g i t h 4 M A x m D D 9 H u f j m k + g 7 K y r M U w z g H 3 k M T y 6 B E n j o w 4 D T N x j h m Q l Z G Z g G Q i F 1 A M M v H 8 9 B f 1 n k l d n c L h k H U q H h o e x t E b b s D + 2 z 9 o e W z K q 8 X z m f + 5 C a j X k / F E B v / 1 v / w 2 y o 0 l T E / l U V h Y R K N Z R 8 v r R 4 N K r 5 7 s G m i o h g u 1 9 N m X M Q x g B F V X R B B S X 2 v D 0 + c y B A B Z i x J u S r F N z z V / u c D F j W X / S M z W F a d N z g G P i Y 6 v H F 4 R y 2 x F r t r i M Q F m x f 9 S A 4 W m W Z M J 6 b R G W j c i h m A o h A h N v G Q y i Y m J C d z 3 3 g 8 h 3 K c X t p v y W u L 5 z O 8 8 u d Y j 2 Z R V 8 u L j f 4 D T p 1 5 B t l h C f j G N C p f B v i C K R Q 3 g c 5 r W 1 U v B O q R y a Z 8 Y F X 1 R n e 0 G m 6 3 G b S m y r Y k N H D x Y x 1 W t t d S Z t R u / K 7 3 m 2 9 V H r s a S / C F 3 e 5 m h u N D a c h 6 2 3 w G S / R F A 2 u U 0 P K g / n k w 8 s h J 9 J Z l 4 m n t 8 o H 8 A B w 4 f w g 3 3 f d T J Y 1 N e V z z / Z h N Q b 1 g a p c v 4 + i N / g r n 5 e W S y O Z S L 9 K e 4 v 9 6 s o d 4 g f 1 B B m w Y o g q t B p u q C y 9 F 0 D T U P 8 r f G d S / N R U f p j S n 4 F 9 B L 4 C 5 D m Q / G 4 z r W K 6 s B 1 S s a 4 i H M W o x u 3 s r X Q C w Q 6 c / 2 y 7 z j u o G p Y + a n j 2 w r I O m F t h o e 9 M 2 m V C q F L V u 2 4 J 4 H 3 k 1 T d 5 + y 2 5 Q 3 I J 5 / 8 9 m n N g H 1 J m X m w t N 4 7 h v f Q L Z Q Q H p p C Z V y E Y j 4 U S 0 0 U O f d 1 F B 6 m 1 1 I w J L 5 R 7 b S F z / U c u B R 7 4 Q 2 / S + y l w D j 3 H x L R J V v k y U C l m b l X V Y X J J R e t j L p + l I S B 0 K O 2 L p + e G x 5 k k 6 P z 2 n B C / i t 8 Y R r 9 J H o W a k V j 4 B S I 4 l 8 J Z l 3 Q y M j u P H G m 7 D l e k 3 3 t S l v R j y / v A m o b 1 t O H 3 s E J 1 9 8 C Y s E V D l X Q E W 9 K 6 i g z W b H O s b W 9 b k Y g o v 2 F H W Y t 1 m M Y 0 A i p s Q W a i 4 U 4 K T 5 X F q H X P l Q A p R O o C e z i q U k X a z Y i r t u u O G G f K F l s W 3 H P x O g 9 E 0 m s Z Q Y S u t B N T o Q w N b o E E 9 g a H g I h w 4 d w r 7 b P 9 D N Y F P e r H h + + X e f f v U T 2 5 Q 3 I R 2 c O / Y l n D 5 x A g v z C y i W y 6 i V q 2 j 7 W z Q J u S Q 4 G g 0 y l D V c 0 K + y 1 j b 6 X U p q 1 h h v f 7 s B T V 1 m y D B / 6 t X m n s Q h m y 6 E u J C J 5 5 q B 2 m t L o Y c i n 8 i A p H W a d T Z T b J C m H c 8 f D A c Z I g i r U y u X Q 0 P D O H j o I H b f + j 7 l Y O k 3 5 d s T z 6 9 s A u o 7 J B 0 U r r y A M 6 d P 4 9 z 5 M 8 i k 8 6 g S X P V K F f V W n Y z k t / k i n D F V b T K W m t i J K A J o e e w S g 7 3 o l R 8 l o N i / H o / 8 H Z 1 C 6 x L 5 W L L 3 e K Q L I H V b 8 k K z v 9 I v U n x S l f N S V s z E Q I Z y G h t C C M e i S E X j G C Y j 3 X z L L U j t u l 0 Z O P l s y l 9 I P L / y e 8 + 4 T 2 l T v k P S b p R x / q W v I 5 d e w u m T p 1 C k 6 V d r N l G j z 6 V v + d Y 0 y p a M Z N M 2 q 3 W Q S w O U w K X Q 1 W 3 X x 1 p u o C D L u Q C y J Y P + 1 N w t s 1 I T z D h 9 z 9 X 8 7 f Q I V 4 8 N m z C F P l I 8 E U e q r w 8 7 d + 7 C g V v f C V 8 4 a X l t y n d O P P 9 2 E 1 B / q d K o 5 n H p x O N Y n J 9 H P p f D 7 N w c 6 u 0 m z c G K d Z T V X H / W C C F Q c e l 0 R X I m Z V l u m B B w C B j J C m P J F + I a N 5 2 e 7 A Q R A S S f S S x k L 2 S 5 1 I f N + v p S 2 L l r N 7 Y f v g v B + I D l s y l / O e L 5 t 5 9 7 d h N Q f 0 U S g L 5 N d Q k n T 5 5 E Z i m N T D 6 P U q m M a q W C W q 0 G z R X h v M / S y F u Z g Q w E j o G I D C X m c c B F 8 A h Q B J J e w m r + O 8 2 L E f K R i W j O q a V u e G g I e / f u R X R M c 4 n H u i X Y l L 9 s 8 f y 7 3 9 8 E 1 P 8 y 0 Z 1 v O O + z K p l L m J t b I s A K K F d K x l R N s R Z 9 I z V m N G u w e f c 0 + j d i U 4 5 1 D D x R m n I T w 8 M I 9 W 9 F J J q A J 0 I G c q z C T f k r F + D / A 2 1 K i u f d q i c f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 G u i d = " 9 c 7 5 9 5 3 d - 2 6 3 f - 4 a f b - 9 8 a e - e c f 4 d 8 2 0 b 2 5 c "   R e v = " 1 "   R e v G u i d = " 3 e 2 f 2 b 8 1 - 9 2 9 2 - 4 2 8 6 - b 3 9 c - 1 1 c b 3 0 f f d 4 4 c " 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BCDCE39-2059-49A1-BA78-0DB6F6BFAA8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A839613-C162-4A76-9A9D-70BB97E51EA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32</vt:i4>
      </vt:variant>
    </vt:vector>
  </HeadingPairs>
  <TitlesOfParts>
    <vt:vector size="45" baseType="lpstr">
      <vt:lpstr>Sheet1</vt:lpstr>
      <vt:lpstr>Sheet2</vt:lpstr>
      <vt:lpstr>Sheet3</vt:lpstr>
      <vt:lpstr>Sheet4</vt:lpstr>
      <vt:lpstr>Sheet7</vt:lpstr>
      <vt:lpstr>Sheet5</vt:lpstr>
      <vt:lpstr>Sheet6</vt:lpstr>
      <vt:lpstr>Sheet8</vt:lpstr>
      <vt:lpstr>Sheet9</vt:lpstr>
      <vt:lpstr>Sheet10</vt:lpstr>
      <vt:lpstr>Sheet11</vt:lpstr>
      <vt:lpstr>Sheet12</vt:lpstr>
      <vt:lpstr>Sheet13</vt:lpstr>
      <vt:lpstr>_2010</vt:lpstr>
      <vt:lpstr>_2014</vt:lpstr>
      <vt:lpstr>_2015</vt:lpstr>
      <vt:lpstr>Attack</vt:lpstr>
      <vt:lpstr>bikes</vt:lpstr>
      <vt:lpstr>cars</vt:lpstr>
      <vt:lpstr>cvars</vt:lpstr>
      <vt:lpstr>Defense</vt:lpstr>
      <vt:lpstr>Eng</vt:lpstr>
      <vt:lpstr>English</vt:lpstr>
      <vt:lpstr>five</vt:lpstr>
      <vt:lpstr>four</vt:lpstr>
      <vt:lpstr>HP</vt:lpstr>
      <vt:lpstr>id</vt:lpstr>
      <vt:lpstr>m\</vt:lpstr>
      <vt:lpstr>Name</vt:lpstr>
      <vt:lpstr>name1</vt:lpstr>
      <vt:lpstr>one</vt:lpstr>
      <vt:lpstr>onee</vt:lpstr>
      <vt:lpstr>regn</vt:lpstr>
      <vt:lpstr>right</vt:lpstr>
      <vt:lpstr>seven</vt:lpstr>
      <vt:lpstr>six</vt:lpstr>
      <vt:lpstr>sls</vt:lpstr>
      <vt:lpstr>slstable</vt:lpstr>
      <vt:lpstr>slstable2</vt:lpstr>
      <vt:lpstr>ss</vt:lpstr>
      <vt:lpstr>three</vt:lpstr>
      <vt:lpstr>two</vt:lpstr>
      <vt:lpstr>Type_1</vt:lpstr>
      <vt:lpstr>Type_2</vt:lpstr>
      <vt:lpstr>upper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2024-07-10T03:56:38Z</dcterms:created>
  <dcterms:modified xsi:type="dcterms:W3CDTF">2024-09-13T08:31:16Z</dcterms:modified>
</cp:coreProperties>
</file>