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ilalb\OneDrive\Рабочий стол\Эконом Культура\"/>
    </mc:Choice>
  </mc:AlternateContent>
  <xr:revisionPtr revIDLastSave="0" documentId="13_ncr:1_{BB7C5887-03CC-42F6-91C2-0E00B3118862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Зарплата" sheetId="1" r:id="rId1"/>
    <sheet name="Круговая диаграмма" sheetId="2" r:id="rId2"/>
    <sheet name="Гистограмма" sheetId="3" r:id="rId3"/>
    <sheet name="Зарплата фильтр стаж" sheetId="4" r:id="rId4"/>
    <sheet name="Зарплата фильтр оклад" sheetId="5" r:id="rId5"/>
    <sheet name="Зарплата фильтр налог" sheetId="6" r:id="rId6"/>
  </sheets>
  <definedNames>
    <definedName name="_xlnm._FilterDatabase" localSheetId="0" hidden="1">Зарплата!$A$4:$J$17</definedName>
    <definedName name="_xlnm._FilterDatabase" localSheetId="5" hidden="1">'Зарплата фильтр налог'!$A$4:$J$17</definedName>
    <definedName name="_xlnm._FilterDatabase" localSheetId="4" hidden="1">'Зарплата фильтр оклад'!$A$4:$J$17</definedName>
    <definedName name="_xlnm._FilterDatabase" localSheetId="3" hidden="1">'Зарплата фильтр стаж'!$A$4:$J$17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6" l="1"/>
  <c r="I14" i="6" s="1"/>
  <c r="E13" i="6"/>
  <c r="I13" i="6" s="1"/>
  <c r="F12" i="6"/>
  <c r="E12" i="6"/>
  <c r="G12" i="6" s="1"/>
  <c r="F11" i="6"/>
  <c r="E11" i="6"/>
  <c r="I11" i="6" s="1"/>
  <c r="F10" i="6"/>
  <c r="E10" i="6"/>
  <c r="G10" i="6" s="1"/>
  <c r="F9" i="6"/>
  <c r="E9" i="6"/>
  <c r="I9" i="6" s="1"/>
  <c r="F8" i="6"/>
  <c r="E8" i="6"/>
  <c r="G8" i="6" s="1"/>
  <c r="E7" i="6"/>
  <c r="I7" i="6" s="1"/>
  <c r="I6" i="6"/>
  <c r="E6" i="6"/>
  <c r="E5" i="6"/>
  <c r="I5" i="6" s="1"/>
  <c r="I14" i="5"/>
  <c r="F14" i="5"/>
  <c r="G14" i="5" s="1"/>
  <c r="E14" i="5"/>
  <c r="E13" i="5"/>
  <c r="F13" i="5" s="1"/>
  <c r="G13" i="5" s="1"/>
  <c r="F12" i="5"/>
  <c r="G12" i="5" s="1"/>
  <c r="E12" i="5"/>
  <c r="I12" i="5" s="1"/>
  <c r="G11" i="5"/>
  <c r="F11" i="5"/>
  <c r="E11" i="5"/>
  <c r="I11" i="5" s="1"/>
  <c r="F10" i="5"/>
  <c r="G10" i="5" s="1"/>
  <c r="E10" i="5"/>
  <c r="I10" i="5" s="1"/>
  <c r="E9" i="5"/>
  <c r="F9" i="5" s="1"/>
  <c r="G9" i="5" s="1"/>
  <c r="F8" i="5"/>
  <c r="G8" i="5" s="1"/>
  <c r="E8" i="5"/>
  <c r="I8" i="5" s="1"/>
  <c r="E7" i="5"/>
  <c r="F7" i="5" s="1"/>
  <c r="G7" i="5" s="1"/>
  <c r="F6" i="5"/>
  <c r="G6" i="5" s="1"/>
  <c r="E6" i="5"/>
  <c r="I6" i="5" s="1"/>
  <c r="E5" i="5"/>
  <c r="F5" i="5" s="1"/>
  <c r="E14" i="4"/>
  <c r="I14" i="4" s="1"/>
  <c r="E13" i="4"/>
  <c r="I13" i="4" s="1"/>
  <c r="F12" i="4"/>
  <c r="E12" i="4"/>
  <c r="I12" i="4" s="1"/>
  <c r="F11" i="4"/>
  <c r="E11" i="4"/>
  <c r="F10" i="4"/>
  <c r="E10" i="4"/>
  <c r="I10" i="4" s="1"/>
  <c r="E9" i="4"/>
  <c r="F9" i="4" s="1"/>
  <c r="F8" i="4"/>
  <c r="E8" i="4"/>
  <c r="I8" i="4" s="1"/>
  <c r="E7" i="4"/>
  <c r="I7" i="4" s="1"/>
  <c r="E6" i="4"/>
  <c r="I6" i="4" s="1"/>
  <c r="E5" i="4"/>
  <c r="E6" i="1"/>
  <c r="F6" i="1" s="1"/>
  <c r="E9" i="1"/>
  <c r="E11" i="1"/>
  <c r="I11" i="1" s="1"/>
  <c r="F8" i="1"/>
  <c r="E8" i="1"/>
  <c r="I8" i="1" s="1"/>
  <c r="E13" i="1"/>
  <c r="F13" i="1" s="1"/>
  <c r="E7" i="1"/>
  <c r="I7" i="1" s="1"/>
  <c r="E5" i="1"/>
  <c r="I5" i="1" s="1"/>
  <c r="F12" i="1"/>
  <c r="E12" i="1"/>
  <c r="E10" i="1"/>
  <c r="I10" i="1" s="1"/>
  <c r="E14" i="1"/>
  <c r="I14" i="1" s="1"/>
  <c r="F5" i="6" l="1"/>
  <c r="I12" i="6"/>
  <c r="I10" i="6"/>
  <c r="I8" i="6"/>
  <c r="F13" i="6"/>
  <c r="G13" i="6" s="1"/>
  <c r="H10" i="6"/>
  <c r="J10" i="6" s="1"/>
  <c r="I17" i="6"/>
  <c r="I15" i="6"/>
  <c r="I16" i="6"/>
  <c r="H12" i="6"/>
  <c r="J12" i="6" s="1"/>
  <c r="G6" i="6"/>
  <c r="H8" i="6"/>
  <c r="J8" i="6" s="1"/>
  <c r="E16" i="6"/>
  <c r="F6" i="6"/>
  <c r="F17" i="6" s="1"/>
  <c r="F14" i="6"/>
  <c r="G14" i="6" s="1"/>
  <c r="F16" i="6"/>
  <c r="E15" i="6"/>
  <c r="E17" i="6"/>
  <c r="F15" i="6"/>
  <c r="G5" i="6"/>
  <c r="G7" i="6"/>
  <c r="G9" i="6"/>
  <c r="G11" i="6"/>
  <c r="F7" i="6"/>
  <c r="F17" i="5"/>
  <c r="F15" i="5"/>
  <c r="F16" i="5"/>
  <c r="G5" i="5"/>
  <c r="H10" i="5"/>
  <c r="J10" i="5" s="1"/>
  <c r="H6" i="5"/>
  <c r="J6" i="5" s="1"/>
  <c r="H7" i="5"/>
  <c r="J7" i="5" s="1"/>
  <c r="H12" i="5"/>
  <c r="J12" i="5" s="1"/>
  <c r="H13" i="5"/>
  <c r="J13" i="5" s="1"/>
  <c r="H8" i="5"/>
  <c r="J8" i="5" s="1"/>
  <c r="H9" i="5"/>
  <c r="J9" i="5" s="1"/>
  <c r="H14" i="5"/>
  <c r="J14" i="5" s="1"/>
  <c r="H11" i="5"/>
  <c r="J11" i="5" s="1"/>
  <c r="I5" i="5"/>
  <c r="I7" i="5"/>
  <c r="I9" i="5"/>
  <c r="I13" i="5"/>
  <c r="E16" i="5"/>
  <c r="E15" i="5"/>
  <c r="E17" i="5"/>
  <c r="G12" i="4"/>
  <c r="H12" i="4" s="1"/>
  <c r="J12" i="4" s="1"/>
  <c r="E17" i="4"/>
  <c r="G11" i="4"/>
  <c r="H11" i="4" s="1"/>
  <c r="I11" i="4"/>
  <c r="G10" i="4"/>
  <c r="H10" i="4" s="1"/>
  <c r="J10" i="4" s="1"/>
  <c r="F5" i="4"/>
  <c r="G5" i="4" s="1"/>
  <c r="H5" i="4" s="1"/>
  <c r="F6" i="4"/>
  <c r="G6" i="4" s="1"/>
  <c r="I9" i="4"/>
  <c r="F13" i="4"/>
  <c r="G13" i="4" s="1"/>
  <c r="G9" i="4"/>
  <c r="H9" i="4" s="1"/>
  <c r="J9" i="4" s="1"/>
  <c r="G8" i="4"/>
  <c r="H8" i="4" s="1"/>
  <c r="J8" i="4" s="1"/>
  <c r="I5" i="4"/>
  <c r="I17" i="4" s="1"/>
  <c r="F14" i="4"/>
  <c r="G14" i="4" s="1"/>
  <c r="F7" i="4"/>
  <c r="E16" i="4"/>
  <c r="E15" i="4"/>
  <c r="G13" i="1"/>
  <c r="F10" i="1"/>
  <c r="G10" i="1" s="1"/>
  <c r="F9" i="1"/>
  <c r="G9" i="1" s="1"/>
  <c r="H9" i="1" s="1"/>
  <c r="F7" i="1"/>
  <c r="G7" i="1" s="1"/>
  <c r="G12" i="1"/>
  <c r="H12" i="1" s="1"/>
  <c r="H13" i="1"/>
  <c r="I9" i="1"/>
  <c r="I12" i="1"/>
  <c r="F5" i="1"/>
  <c r="G5" i="1" s="1"/>
  <c r="G6" i="1"/>
  <c r="F14" i="1"/>
  <c r="G14" i="1" s="1"/>
  <c r="F11" i="1"/>
  <c r="G11" i="1" s="1"/>
  <c r="I13" i="1"/>
  <c r="I6" i="1"/>
  <c r="G8" i="1"/>
  <c r="E16" i="1"/>
  <c r="E15" i="1"/>
  <c r="E17" i="1"/>
  <c r="H9" i="6" l="1"/>
  <c r="J9" i="6" s="1"/>
  <c r="H13" i="6"/>
  <c r="J13" i="6" s="1"/>
  <c r="H6" i="6"/>
  <c r="J6" i="6" s="1"/>
  <c r="H14" i="6"/>
  <c r="J14" i="6" s="1"/>
  <c r="H11" i="6"/>
  <c r="J11" i="6" s="1"/>
  <c r="H7" i="6"/>
  <c r="J7" i="6" s="1"/>
  <c r="H5" i="6"/>
  <c r="G17" i="6"/>
  <c r="G15" i="6"/>
  <c r="G16" i="6"/>
  <c r="G16" i="5"/>
  <c r="H5" i="5"/>
  <c r="J5" i="5" s="1"/>
  <c r="G17" i="5"/>
  <c r="G15" i="5"/>
  <c r="I16" i="5"/>
  <c r="I17" i="5"/>
  <c r="I15" i="5"/>
  <c r="J11" i="4"/>
  <c r="F15" i="4"/>
  <c r="H13" i="4"/>
  <c r="J13" i="4" s="1"/>
  <c r="H14" i="4"/>
  <c r="J14" i="4" s="1"/>
  <c r="G7" i="4"/>
  <c r="H7" i="4" s="1"/>
  <c r="J7" i="4" s="1"/>
  <c r="G16" i="4"/>
  <c r="F16" i="4"/>
  <c r="I16" i="4"/>
  <c r="I15" i="4"/>
  <c r="F17" i="4"/>
  <c r="H6" i="4"/>
  <c r="J6" i="4" s="1"/>
  <c r="J5" i="4"/>
  <c r="J13" i="1"/>
  <c r="J12" i="1"/>
  <c r="J9" i="1"/>
  <c r="H5" i="1"/>
  <c r="J5" i="1" s="1"/>
  <c r="H6" i="1"/>
  <c r="J6" i="1" s="1"/>
  <c r="H7" i="1"/>
  <c r="J7" i="1" s="1"/>
  <c r="H14" i="1"/>
  <c r="J14" i="1" s="1"/>
  <c r="H10" i="1"/>
  <c r="J10" i="1" s="1"/>
  <c r="H11" i="1"/>
  <c r="J11" i="1" s="1"/>
  <c r="H8" i="1"/>
  <c r="J8" i="1" s="1"/>
  <c r="F15" i="1"/>
  <c r="F16" i="1"/>
  <c r="I15" i="1"/>
  <c r="I16" i="1"/>
  <c r="I17" i="1"/>
  <c r="F17" i="1"/>
  <c r="G16" i="1"/>
  <c r="H17" i="6" l="1"/>
  <c r="H15" i="6"/>
  <c r="H16" i="6"/>
  <c r="J5" i="6"/>
  <c r="J16" i="5"/>
  <c r="J17" i="5"/>
  <c r="J15" i="5"/>
  <c r="H16" i="5"/>
  <c r="H17" i="5"/>
  <c r="H15" i="5"/>
  <c r="G17" i="4"/>
  <c r="H16" i="4"/>
  <c r="G15" i="4"/>
  <c r="H17" i="4"/>
  <c r="H15" i="4"/>
  <c r="J17" i="4"/>
  <c r="J15" i="4"/>
  <c r="J16" i="4"/>
  <c r="G17" i="1"/>
  <c r="G15" i="1"/>
  <c r="J17" i="6" l="1"/>
  <c r="J15" i="6"/>
  <c r="J16" i="6"/>
  <c r="H16" i="1"/>
  <c r="H17" i="1"/>
  <c r="H15" i="1"/>
  <c r="J15" i="1"/>
  <c r="J16" i="1"/>
  <c r="J17" i="1"/>
</calcChain>
</file>

<file path=xl/sharedStrings.xml><?xml version="1.0" encoding="utf-8"?>
<sst xmlns="http://schemas.openxmlformats.org/spreadsheetml/2006/main" count="100" uniqueCount="26">
  <si>
    <t>Ведомость получения заработной платы ООО «ИТ Сухомлин»</t>
  </si>
  <si>
    <t>Ставка одного разряда</t>
  </si>
  <si>
    <t>№</t>
  </si>
  <si>
    <t>Фамилия И. О.</t>
  </si>
  <si>
    <t>Яковлев П. Н.</t>
  </si>
  <si>
    <t>Антонов С. О.</t>
  </si>
  <si>
    <t>Иванов И. П.</t>
  </si>
  <si>
    <t>Кузнецов Б. И.</t>
  </si>
  <si>
    <t>Михайлов К. Р.</t>
  </si>
  <si>
    <t>Баранов К. К.</t>
  </si>
  <si>
    <t>Разряд</t>
  </si>
  <si>
    <t>Стаж</t>
  </si>
  <si>
    <t>Оклад</t>
  </si>
  <si>
    <t>Премия</t>
  </si>
  <si>
    <t>Начислено</t>
  </si>
  <si>
    <t>Налог</t>
  </si>
  <si>
    <t>Аванс</t>
  </si>
  <si>
    <t>К выдаче</t>
  </si>
  <si>
    <t>Итого:</t>
  </si>
  <si>
    <t>Максимальное значение:</t>
  </si>
  <si>
    <t>Среднее значение:</t>
  </si>
  <si>
    <t>Ведомость получения заработной платы ООО «IT Албахтин»</t>
  </si>
  <si>
    <t>Симакин В.З.</t>
  </si>
  <si>
    <t>Егошина Н. П.</t>
  </si>
  <si>
    <t>Филимонихин Б.Х.</t>
  </si>
  <si>
    <t>Максимов Ч.Н.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</si>
</sst>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1" xfId="1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1" xfId="0" applyNumberFormat="1" applyBorder="1"/>
    <xf numFmtId="44" fontId="0" fillId="0" borderId="0" xfId="0" applyNumberFormat="1" applyAlignment="1">
      <alignment horizontal="center" vertical="center"/>
    </xf>
    <xf numFmtId="44" fontId="0" fillId="0" borderId="0" xfId="0" applyNumberFormat="1"/>
    <xf numFmtId="0" fontId="2" fillId="0" borderId="0" xfId="0" applyFont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Сумма к выдаче</a:t>
            </a:r>
          </a:p>
        </c:rich>
      </c:tx>
      <c:layout>
        <c:manualLayout>
          <c:xMode val="edge"/>
          <c:yMode val="edge"/>
          <c:x val="0.41903714202363374"/>
          <c:y val="2.9292929958594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24-4496-831D-ECEF257099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24-4496-831D-ECEF257099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24-4496-831D-ECEF257099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24-4496-831D-ECEF257099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24-4496-831D-ECEF257099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24-4496-831D-ECEF257099C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124-4496-831D-ECEF257099C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124-4496-831D-ECEF257099C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124-4496-831D-ECEF257099C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124-4496-831D-ECEF257099CA}"/>
              </c:ext>
            </c:extLst>
          </c:dPt>
          <c:dLbls>
            <c:dLbl>
              <c:idx val="0"/>
              <c:layout>
                <c:manualLayout>
                  <c:x val="1.7464629167847228E-2"/>
                  <c:y val="-8.3891788160384223E-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24-4496-831D-ECEF257099CA}"/>
                </c:ext>
              </c:extLst>
            </c:dLbl>
            <c:dLbl>
              <c:idx val="1"/>
              <c:layout>
                <c:manualLayout>
                  <c:x val="-8.7373336389084417E-3"/>
                  <c:y val="-1.73859719148009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24-4496-831D-ECEF257099CA}"/>
                </c:ext>
              </c:extLst>
            </c:dLbl>
            <c:dLbl>
              <c:idx val="2"/>
              <c:layout>
                <c:manualLayout>
                  <c:x val="7.2344224903280021E-3"/>
                  <c:y val="-1.811212855783077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24-4496-831D-ECEF257099CA}"/>
                </c:ext>
              </c:extLst>
            </c:dLbl>
            <c:dLbl>
              <c:idx val="3"/>
              <c:layout>
                <c:manualLayout>
                  <c:x val="-2.1566918220461526E-3"/>
                  <c:y val="-4.004741342816018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24-4496-831D-ECEF257099CA}"/>
                </c:ext>
              </c:extLst>
            </c:dLbl>
            <c:dLbl>
              <c:idx val="4"/>
              <c:layout>
                <c:manualLayout>
                  <c:x val="-6.4468162893359746E-3"/>
                  <c:y val="-4.542061274598739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124-4496-831D-ECEF257099CA}"/>
                </c:ext>
              </c:extLst>
            </c:dLbl>
            <c:dLbl>
              <c:idx val="5"/>
              <c:layout>
                <c:manualLayout>
                  <c:x val="9.9330326692531421E-3"/>
                  <c:y val="7.997387423346275E-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124-4496-831D-ECEF257099CA}"/>
                </c:ext>
              </c:extLst>
            </c:dLbl>
            <c:dLbl>
              <c:idx val="6"/>
              <c:layout>
                <c:manualLayout>
                  <c:x val="3.6341611144760752E-4"/>
                  <c:y val="-5.69084509597590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124-4496-831D-ECEF257099CA}"/>
                </c:ext>
              </c:extLst>
            </c:dLbl>
            <c:dLbl>
              <c:idx val="7"/>
              <c:layout>
                <c:manualLayout>
                  <c:x val="-3.4934013530000122E-3"/>
                  <c:y val="-5.412652546045298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124-4496-831D-ECEF257099CA}"/>
                </c:ext>
              </c:extLst>
            </c:dLbl>
            <c:dLbl>
              <c:idx val="8"/>
              <c:layout>
                <c:manualLayout>
                  <c:x val="7.4245202197958104E-3"/>
                  <c:y val="5.3008154081677066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124-4496-831D-ECEF257099CA}"/>
                </c:ext>
              </c:extLst>
            </c:dLbl>
            <c:dLbl>
              <c:idx val="9"/>
              <c:layout>
                <c:manualLayout>
                  <c:x val="4.8502477341060016E-2"/>
                  <c:y val="1.236111615080373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124-4496-831D-ECEF257099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Зарплата!$B$5:$B$14</c:f>
              <c:strCache>
                <c:ptCount val="10"/>
                <c:pt idx="0">
                  <c:v>Антонов С. О.</c:v>
                </c:pt>
                <c:pt idx="1">
                  <c:v>Баранов К. К.</c:v>
                </c:pt>
                <c:pt idx="2">
                  <c:v>Иванов И. П.</c:v>
                </c:pt>
                <c:pt idx="3">
                  <c:v>Кузнецов Б. И.</c:v>
                </c:pt>
                <c:pt idx="4">
                  <c:v>Михайлов К. Р.</c:v>
                </c:pt>
                <c:pt idx="5">
                  <c:v>Симакин В.З.</c:v>
                </c:pt>
                <c:pt idx="6">
                  <c:v>Егошина Н. П.</c:v>
                </c:pt>
                <c:pt idx="7">
                  <c:v>Филимонихин Б.Х.</c:v>
                </c:pt>
                <c:pt idx="8">
                  <c:v>Максимов Ч.Н.</c:v>
                </c:pt>
                <c:pt idx="9">
                  <c:v>Яковлев П. Н.</c:v>
                </c:pt>
              </c:strCache>
            </c:strRef>
          </c:cat>
          <c:val>
            <c:numRef>
              <c:f>Зарплата!$J$5:$J$14</c:f>
              <c:numCache>
                <c:formatCode>_("₽"* #,##0.00_);_("₽"* \(#,##0.00\);_("₽"* "-"??_);_(@_)</c:formatCode>
                <c:ptCount val="10"/>
                <c:pt idx="0">
                  <c:v>20266.875</c:v>
                </c:pt>
                <c:pt idx="1">
                  <c:v>10809</c:v>
                </c:pt>
                <c:pt idx="2">
                  <c:v>13785.75</c:v>
                </c:pt>
                <c:pt idx="3">
                  <c:v>16920</c:v>
                </c:pt>
                <c:pt idx="4">
                  <c:v>17564.625</c:v>
                </c:pt>
                <c:pt idx="5">
                  <c:v>11632.5</c:v>
                </c:pt>
                <c:pt idx="6">
                  <c:v>9517.5</c:v>
                </c:pt>
                <c:pt idx="7">
                  <c:v>8460</c:v>
                </c:pt>
                <c:pt idx="8">
                  <c:v>18798.75</c:v>
                </c:pt>
                <c:pt idx="9">
                  <c:v>16292.25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124-4496-831D-ECEF257099C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267992855188215"/>
          <c:y val="1.7418749188595727E-2"/>
          <c:w val="0.89732007144811787"/>
          <c:h val="0.801379271940536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Зарплата!$E$4</c:f>
              <c:strCache>
                <c:ptCount val="1"/>
                <c:pt idx="0">
                  <c:v>Оклад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  <a:sp3d contourW="19050">
              <a:contourClr>
                <a:schemeClr val="tx1"/>
              </a:contourClr>
            </a:sp3d>
          </c:spPr>
          <c:invertIfNegative val="0"/>
          <c:cat>
            <c:strRef>
              <c:f>Зарплата!$B$5:$B$14</c:f>
              <c:strCache>
                <c:ptCount val="10"/>
                <c:pt idx="0">
                  <c:v>Антонов С. О.</c:v>
                </c:pt>
                <c:pt idx="1">
                  <c:v>Баранов К. К.</c:v>
                </c:pt>
                <c:pt idx="2">
                  <c:v>Иванов И. П.</c:v>
                </c:pt>
                <c:pt idx="3">
                  <c:v>Кузнецов Б. И.</c:v>
                </c:pt>
                <c:pt idx="4">
                  <c:v>Михайлов К. Р.</c:v>
                </c:pt>
                <c:pt idx="5">
                  <c:v>Симакин В.З.</c:v>
                </c:pt>
                <c:pt idx="6">
                  <c:v>Егошина Н. П.</c:v>
                </c:pt>
                <c:pt idx="7">
                  <c:v>Филимонихин Б.Х.</c:v>
                </c:pt>
                <c:pt idx="8">
                  <c:v>Максимов Ч.Н.</c:v>
                </c:pt>
                <c:pt idx="9">
                  <c:v>Яковлев П. Н.</c:v>
                </c:pt>
              </c:strCache>
            </c:strRef>
          </c:cat>
          <c:val>
            <c:numRef>
              <c:f>Зарплата!$E$5:$E$14</c:f>
              <c:numCache>
                <c:formatCode>_("₽"* #,##0.00_);_("₽"* \(#,##0.00\);_("₽"* "-"??_);_(@_)</c:formatCode>
                <c:ptCount val="10"/>
                <c:pt idx="0">
                  <c:v>33750</c:v>
                </c:pt>
                <c:pt idx="1">
                  <c:v>18000</c:v>
                </c:pt>
                <c:pt idx="2">
                  <c:v>24750</c:v>
                </c:pt>
                <c:pt idx="3">
                  <c:v>36000</c:v>
                </c:pt>
                <c:pt idx="4">
                  <c:v>29250</c:v>
                </c:pt>
                <c:pt idx="5">
                  <c:v>24750</c:v>
                </c:pt>
                <c:pt idx="6">
                  <c:v>20250</c:v>
                </c:pt>
                <c:pt idx="7">
                  <c:v>18000</c:v>
                </c:pt>
                <c:pt idx="8">
                  <c:v>33750</c:v>
                </c:pt>
                <c:pt idx="9">
                  <c:v>29250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7-4A0E-9578-C57C9F460CF8}"/>
            </c:ext>
          </c:extLst>
        </c:ser>
        <c:ser>
          <c:idx val="1"/>
          <c:order val="1"/>
          <c:tx>
            <c:strRef>
              <c:f>Зарплата!$G$4</c:f>
              <c:strCache>
                <c:ptCount val="1"/>
                <c:pt idx="0">
                  <c:v>Начислено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tx1"/>
              </a:solidFill>
            </a:ln>
            <a:effectLst/>
            <a:sp3d contourW="19050">
              <a:contourClr>
                <a:schemeClr val="tx1"/>
              </a:contourClr>
            </a:sp3d>
          </c:spPr>
          <c:invertIfNegative val="0"/>
          <c:cat>
            <c:strRef>
              <c:f>Зарплата!$B$5:$B$14</c:f>
              <c:strCache>
                <c:ptCount val="10"/>
                <c:pt idx="0">
                  <c:v>Антонов С. О.</c:v>
                </c:pt>
                <c:pt idx="1">
                  <c:v>Баранов К. К.</c:v>
                </c:pt>
                <c:pt idx="2">
                  <c:v>Иванов И. П.</c:v>
                </c:pt>
                <c:pt idx="3">
                  <c:v>Кузнецов Б. И.</c:v>
                </c:pt>
                <c:pt idx="4">
                  <c:v>Михайлов К. Р.</c:v>
                </c:pt>
                <c:pt idx="5">
                  <c:v>Симакин В.З.</c:v>
                </c:pt>
                <c:pt idx="6">
                  <c:v>Егошина Н. П.</c:v>
                </c:pt>
                <c:pt idx="7">
                  <c:v>Филимонихин Б.Х.</c:v>
                </c:pt>
                <c:pt idx="8">
                  <c:v>Максимов Ч.Н.</c:v>
                </c:pt>
                <c:pt idx="9">
                  <c:v>Яковлев П. Н.</c:v>
                </c:pt>
              </c:strCache>
            </c:strRef>
          </c:cat>
          <c:val>
            <c:numRef>
              <c:f>Зарплата!$G$5:$G$14</c:f>
              <c:numCache>
                <c:formatCode>_("₽"* #,##0.00_);_("₽"* \(#,##0.00\);_("₽"* "-"??_);_(@_)</c:formatCode>
                <c:ptCount val="10"/>
                <c:pt idx="0">
                  <c:v>38812.5</c:v>
                </c:pt>
                <c:pt idx="1">
                  <c:v>20700</c:v>
                </c:pt>
                <c:pt idx="2">
                  <c:v>27225</c:v>
                </c:pt>
                <c:pt idx="3">
                  <c:v>36000</c:v>
                </c:pt>
                <c:pt idx="4">
                  <c:v>33637.5</c:v>
                </c:pt>
                <c:pt idx="5">
                  <c:v>24750</c:v>
                </c:pt>
                <c:pt idx="6">
                  <c:v>20250</c:v>
                </c:pt>
                <c:pt idx="7">
                  <c:v>18000</c:v>
                </c:pt>
                <c:pt idx="8">
                  <c:v>37125</c:v>
                </c:pt>
                <c:pt idx="9">
                  <c:v>32175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7-4A0E-9578-C57C9F460CF8}"/>
            </c:ext>
          </c:extLst>
        </c:ser>
        <c:ser>
          <c:idx val="2"/>
          <c:order val="2"/>
          <c:tx>
            <c:strRef>
              <c:f>Зарплата!$H$4</c:f>
              <c:strCache>
                <c:ptCount val="1"/>
                <c:pt idx="0">
                  <c:v>Налог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tx1"/>
              </a:solidFill>
            </a:ln>
            <a:effectLst/>
            <a:sp3d contourW="19050">
              <a:contourClr>
                <a:schemeClr val="tx1"/>
              </a:contourClr>
            </a:sp3d>
          </c:spPr>
          <c:invertIfNegative val="0"/>
          <c:cat>
            <c:strRef>
              <c:f>Зарплата!$B$5:$B$14</c:f>
              <c:strCache>
                <c:ptCount val="10"/>
                <c:pt idx="0">
                  <c:v>Антонов С. О.</c:v>
                </c:pt>
                <c:pt idx="1">
                  <c:v>Баранов К. К.</c:v>
                </c:pt>
                <c:pt idx="2">
                  <c:v>Иванов И. П.</c:v>
                </c:pt>
                <c:pt idx="3">
                  <c:v>Кузнецов Б. И.</c:v>
                </c:pt>
                <c:pt idx="4">
                  <c:v>Михайлов К. Р.</c:v>
                </c:pt>
                <c:pt idx="5">
                  <c:v>Симакин В.З.</c:v>
                </c:pt>
                <c:pt idx="6">
                  <c:v>Егошина Н. П.</c:v>
                </c:pt>
                <c:pt idx="7">
                  <c:v>Филимонихин Б.Х.</c:v>
                </c:pt>
                <c:pt idx="8">
                  <c:v>Максимов Ч.Н.</c:v>
                </c:pt>
                <c:pt idx="9">
                  <c:v>Яковлев П. Н.</c:v>
                </c:pt>
              </c:strCache>
            </c:strRef>
          </c:cat>
          <c:val>
            <c:numRef>
              <c:f>Зарплата!$H$5:$H$14</c:f>
              <c:numCache>
                <c:formatCode>_("₽"* #,##0.00_);_("₽"* \(#,##0.00\);_("₽"* "-"??_);_(@_)</c:formatCode>
                <c:ptCount val="10"/>
                <c:pt idx="0">
                  <c:v>5045.625</c:v>
                </c:pt>
                <c:pt idx="1">
                  <c:v>2691</c:v>
                </c:pt>
                <c:pt idx="2">
                  <c:v>3539.25</c:v>
                </c:pt>
                <c:pt idx="3">
                  <c:v>4680</c:v>
                </c:pt>
                <c:pt idx="4">
                  <c:v>4372.875</c:v>
                </c:pt>
                <c:pt idx="5">
                  <c:v>3217.5</c:v>
                </c:pt>
                <c:pt idx="6">
                  <c:v>2632.5</c:v>
                </c:pt>
                <c:pt idx="7">
                  <c:v>2340</c:v>
                </c:pt>
                <c:pt idx="8">
                  <c:v>4826.25</c:v>
                </c:pt>
                <c:pt idx="9">
                  <c:v>4182.75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7-4A0E-9578-C57C9F460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1956303"/>
        <c:axId val="1761957967"/>
        <c:axId val="0"/>
      </c:bar3DChart>
      <c:catAx>
        <c:axId val="1761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957967"/>
        <c:crosses val="autoZero"/>
        <c:auto val="1"/>
        <c:lblAlgn val="ctr"/>
        <c:lblOffset val="100"/>
        <c:noMultiLvlLbl val="0"/>
      </c:catAx>
      <c:valAx>
        <c:axId val="17619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956303"/>
        <c:crosses val="autoZero"/>
        <c:crossBetween val="between"/>
      </c:valAx>
      <c:spPr>
        <a:noFill/>
        <a:ln w="19050">
          <a:noFill/>
        </a:ln>
        <a:effectLst/>
      </c:spPr>
    </c:plotArea>
    <c:legend>
      <c:legendPos val="r"/>
      <c:layout>
        <c:manualLayout>
          <c:xMode val="edge"/>
          <c:yMode val="edge"/>
          <c:x val="0.8955411859186645"/>
          <c:y val="1.7178540572849774E-2"/>
          <c:w val="0.10172554371365572"/>
          <c:h val="0.1287018981423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B66654-147B-45BC-A829-53BB5C08F2EB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A3753B-904C-49BA-BE5C-35EDE5F9F31B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FB6369-978C-41DD-9CBF-848316E2F4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7F24FF-157C-4102-83B0-CCC0FFA95D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"/>
  <sheetViews>
    <sheetView topLeftCell="A4" workbookViewId="0">
      <selection activeCell="A4" sqref="A4:J17"/>
    </sheetView>
  </sheetViews>
  <sheetFormatPr defaultRowHeight="14.4" x14ac:dyDescent="0.3"/>
  <cols>
    <col min="1" max="1" width="3.109375" bestFit="1" customWidth="1"/>
    <col min="2" max="2" width="19.33203125" customWidth="1"/>
    <col min="4" max="4" width="5.33203125" bestFit="1" customWidth="1"/>
    <col min="5" max="5" width="12.6640625" bestFit="1" customWidth="1"/>
    <col min="6" max="6" width="11.6640625" bestFit="1" customWidth="1"/>
    <col min="7" max="7" width="12.6640625" bestFit="1" customWidth="1"/>
    <col min="8" max="8" width="11.6640625" bestFit="1" customWidth="1"/>
    <col min="9" max="10" width="12.6640625" bestFit="1" customWidth="1"/>
    <col min="19" max="19" width="11.6640625" bestFit="1" customWidth="1"/>
  </cols>
  <sheetData>
    <row r="1" spans="1:24" x14ac:dyDescent="0.3">
      <c r="A1" s="15" t="s">
        <v>21</v>
      </c>
      <c r="B1" s="15"/>
      <c r="C1" s="15"/>
      <c r="D1" s="15"/>
      <c r="E1" s="15"/>
      <c r="F1" s="15"/>
      <c r="G1" s="15"/>
      <c r="H1" s="15"/>
      <c r="I1" s="15"/>
      <c r="J1" s="15"/>
    </row>
    <row r="2" spans="1:24" x14ac:dyDescent="0.3">
      <c r="A2" s="16" t="s">
        <v>1</v>
      </c>
      <c r="B2" s="16"/>
      <c r="C2" s="16"/>
      <c r="D2" s="16"/>
      <c r="E2" s="1">
        <v>2250</v>
      </c>
      <c r="F2" s="18"/>
      <c r="G2" s="19"/>
      <c r="H2" s="19"/>
      <c r="I2" s="19"/>
      <c r="J2" s="20"/>
    </row>
    <row r="3" spans="1:24" x14ac:dyDescent="0.3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24" x14ac:dyDescent="0.3">
      <c r="A4" s="2" t="s">
        <v>2</v>
      </c>
      <c r="B4" s="2" t="s">
        <v>3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4"/>
    </row>
    <row r="5" spans="1:24" x14ac:dyDescent="0.3">
      <c r="A5" s="3">
        <v>1</v>
      </c>
      <c r="B5" s="3" t="s">
        <v>5</v>
      </c>
      <c r="C5" s="3">
        <v>15</v>
      </c>
      <c r="D5" s="3">
        <v>10</v>
      </c>
      <c r="E5" s="6">
        <f>$E$2*C5</f>
        <v>33750</v>
      </c>
      <c r="F5" s="7">
        <f>IF(D5&lt;5,0,E5*IF(D5&lt;7,0.1,0.15))</f>
        <v>5062.5</v>
      </c>
      <c r="G5" s="6">
        <f>E5+F5</f>
        <v>38812.5</v>
      </c>
      <c r="H5" s="6">
        <f>0.13*G5</f>
        <v>5045.625</v>
      </c>
      <c r="I5" s="6">
        <f>0.4*E5</f>
        <v>13500</v>
      </c>
      <c r="J5" s="6">
        <f>G5-H5-I5</f>
        <v>20266.875</v>
      </c>
      <c r="K5" s="5"/>
    </row>
    <row r="6" spans="1:24" x14ac:dyDescent="0.3">
      <c r="A6" s="3">
        <v>2</v>
      </c>
      <c r="B6" s="3" t="s">
        <v>9</v>
      </c>
      <c r="C6" s="3">
        <v>8</v>
      </c>
      <c r="D6" s="3">
        <v>9</v>
      </c>
      <c r="E6" s="6">
        <f>$E$2*C6</f>
        <v>18000</v>
      </c>
      <c r="F6" s="7">
        <f>IF(D6&lt;5,0,E6*IF(D6&lt;7,0.1,0.15))</f>
        <v>2700</v>
      </c>
      <c r="G6" s="6">
        <f>E6+F6</f>
        <v>20700</v>
      </c>
      <c r="H6" s="6">
        <f>0.13*G6</f>
        <v>2691</v>
      </c>
      <c r="I6" s="6">
        <f>0.4*E6</f>
        <v>7200</v>
      </c>
      <c r="J6" s="6">
        <f>G6-H6-I6</f>
        <v>10809</v>
      </c>
      <c r="K6" s="5"/>
    </row>
    <row r="7" spans="1:24" x14ac:dyDescent="0.3">
      <c r="A7" s="3">
        <v>3</v>
      </c>
      <c r="B7" s="3" t="s">
        <v>6</v>
      </c>
      <c r="C7" s="3">
        <v>11</v>
      </c>
      <c r="D7" s="3">
        <v>5</v>
      </c>
      <c r="E7" s="6">
        <f>$E$2*C7</f>
        <v>24750</v>
      </c>
      <c r="F7" s="7">
        <f>IF(D7&lt;5,0,E7*IF(D7&lt;7,0.1,0.15))</f>
        <v>2475</v>
      </c>
      <c r="G7" s="6">
        <f>E7+F7</f>
        <v>27225</v>
      </c>
      <c r="H7" s="6">
        <f>0.13*G7</f>
        <v>3539.25</v>
      </c>
      <c r="I7" s="6">
        <f>0.4*E7</f>
        <v>9900</v>
      </c>
      <c r="J7" s="6">
        <f>G7-H7-I7</f>
        <v>13785.75</v>
      </c>
      <c r="K7" s="5"/>
    </row>
    <row r="8" spans="1:24" x14ac:dyDescent="0.3">
      <c r="A8" s="3">
        <v>4</v>
      </c>
      <c r="B8" s="3" t="s">
        <v>7</v>
      </c>
      <c r="C8" s="3">
        <v>16</v>
      </c>
      <c r="D8" s="3">
        <v>1</v>
      </c>
      <c r="E8" s="6">
        <f>$E$2*C8</f>
        <v>36000</v>
      </c>
      <c r="F8" s="7">
        <f>IF(D8&lt;5,0,E8*IF(D8&lt;7,0.1,0.15))</f>
        <v>0</v>
      </c>
      <c r="G8" s="6">
        <f>E8+F8</f>
        <v>36000</v>
      </c>
      <c r="H8" s="6">
        <f>0.13*G8</f>
        <v>4680</v>
      </c>
      <c r="I8" s="6">
        <f>0.4*E8</f>
        <v>14400</v>
      </c>
      <c r="J8" s="6">
        <f>G8-H8-I8</f>
        <v>16920</v>
      </c>
      <c r="K8" s="5"/>
    </row>
    <row r="9" spans="1:24" x14ac:dyDescent="0.3">
      <c r="A9" s="3">
        <v>5</v>
      </c>
      <c r="B9" s="3" t="s">
        <v>8</v>
      </c>
      <c r="C9" s="3">
        <v>13</v>
      </c>
      <c r="D9" s="3">
        <v>8</v>
      </c>
      <c r="E9" s="6">
        <f>$E$2*C9</f>
        <v>29250</v>
      </c>
      <c r="F9" s="7">
        <f>IF(D9&lt;5,0,E9*IF(D9&lt;7,0.1,0.15))</f>
        <v>4387.5</v>
      </c>
      <c r="G9" s="6">
        <f>E9+F9</f>
        <v>33637.5</v>
      </c>
      <c r="H9" s="6">
        <f>0.13*G9</f>
        <v>4372.875</v>
      </c>
      <c r="I9" s="6">
        <f>0.4*E9</f>
        <v>11700</v>
      </c>
      <c r="J9" s="6">
        <f>G9-H9-I9</f>
        <v>17564.625</v>
      </c>
      <c r="K9" s="5"/>
    </row>
    <row r="10" spans="1:24" x14ac:dyDescent="0.3">
      <c r="A10" s="3">
        <v>6</v>
      </c>
      <c r="B10" s="3" t="s">
        <v>22</v>
      </c>
      <c r="C10" s="3">
        <v>11</v>
      </c>
      <c r="D10" s="3">
        <v>4</v>
      </c>
      <c r="E10" s="6">
        <f>$E$2*C10</f>
        <v>24750</v>
      </c>
      <c r="F10" s="7">
        <f>IF(D10&lt;5,0,E10*IF(D10&lt;7,0.1,0.15))</f>
        <v>0</v>
      </c>
      <c r="G10" s="6">
        <f>E10+F10</f>
        <v>24750</v>
      </c>
      <c r="H10" s="6">
        <f>0.13*G10</f>
        <v>3217.5</v>
      </c>
      <c r="I10" s="6">
        <f>0.4*E10</f>
        <v>9900</v>
      </c>
      <c r="J10" s="6">
        <f>G10-H10-I10</f>
        <v>11632.5</v>
      </c>
      <c r="K10" s="5"/>
    </row>
    <row r="11" spans="1:24" x14ac:dyDescent="0.3">
      <c r="A11" s="3">
        <v>7</v>
      </c>
      <c r="B11" s="3" t="s">
        <v>23</v>
      </c>
      <c r="C11" s="3">
        <v>9</v>
      </c>
      <c r="D11" s="3">
        <v>3</v>
      </c>
      <c r="E11" s="6">
        <f>$E$2*C11</f>
        <v>20250</v>
      </c>
      <c r="F11" s="7">
        <f>IF(D11&lt;5,0,E11*IF(D11&lt;7,0.1,0.15))</f>
        <v>0</v>
      </c>
      <c r="G11" s="6">
        <f>E11+F11</f>
        <v>20250</v>
      </c>
      <c r="H11" s="6">
        <f>0.13*G11</f>
        <v>2632.5</v>
      </c>
      <c r="I11" s="6">
        <f>0.4*E11</f>
        <v>8100</v>
      </c>
      <c r="J11" s="6">
        <f>G11-H11-I11</f>
        <v>9517.5</v>
      </c>
      <c r="K11" s="5"/>
    </row>
    <row r="12" spans="1:24" x14ac:dyDescent="0.3">
      <c r="A12" s="3">
        <v>8</v>
      </c>
      <c r="B12" s="3" t="s">
        <v>24</v>
      </c>
      <c r="C12" s="3">
        <v>8</v>
      </c>
      <c r="D12" s="3">
        <v>4</v>
      </c>
      <c r="E12" s="6">
        <f>$E$2*C12</f>
        <v>18000</v>
      </c>
      <c r="F12" s="7">
        <f>IF(D12&lt;5,0,E12*IF(D12&lt;7,0.1,0.15))</f>
        <v>0</v>
      </c>
      <c r="G12" s="6">
        <f>E12+F12</f>
        <v>18000</v>
      </c>
      <c r="H12" s="6">
        <f>0.13*G12</f>
        <v>2340</v>
      </c>
      <c r="I12" s="6">
        <f>0.4*E12</f>
        <v>7200</v>
      </c>
      <c r="J12" s="6">
        <f>G12-H12-I12</f>
        <v>8460</v>
      </c>
      <c r="K12" s="5"/>
    </row>
    <row r="13" spans="1:24" x14ac:dyDescent="0.3">
      <c r="A13" s="3">
        <v>9</v>
      </c>
      <c r="B13" s="3" t="s">
        <v>25</v>
      </c>
      <c r="C13" s="3">
        <v>15</v>
      </c>
      <c r="D13" s="3">
        <v>6</v>
      </c>
      <c r="E13" s="6">
        <f>$E$2*C13</f>
        <v>33750</v>
      </c>
      <c r="F13" s="7">
        <f>IF(D13&lt;5,0,E13*IF(D13&lt;7,0.1,0.15))</f>
        <v>3375</v>
      </c>
      <c r="G13" s="6">
        <f>E13+F13</f>
        <v>37125</v>
      </c>
      <c r="H13" s="6">
        <f>0.13*G13</f>
        <v>4826.25</v>
      </c>
      <c r="I13" s="6">
        <f>0.4*E13</f>
        <v>13500</v>
      </c>
      <c r="J13" s="6">
        <f>G13-H13-I13</f>
        <v>18798.75</v>
      </c>
      <c r="K13" s="5"/>
    </row>
    <row r="14" spans="1:24" x14ac:dyDescent="0.3">
      <c r="A14" s="3">
        <v>10</v>
      </c>
      <c r="B14" s="3" t="s">
        <v>4</v>
      </c>
      <c r="C14" s="3">
        <v>13</v>
      </c>
      <c r="D14" s="3">
        <v>5</v>
      </c>
      <c r="E14" s="6">
        <f>$E$2*C14</f>
        <v>29250</v>
      </c>
      <c r="F14" s="7">
        <f>IF(D14&lt;5,0,E14*IF(D14&lt;7,0.1,0.15))</f>
        <v>2925</v>
      </c>
      <c r="G14" s="6">
        <f>E14+F14</f>
        <v>32175</v>
      </c>
      <c r="H14" s="6">
        <f>0.13*G14</f>
        <v>4182.75</v>
      </c>
      <c r="I14" s="6">
        <f>0.4*E14</f>
        <v>11700</v>
      </c>
      <c r="J14" s="6">
        <f>G14-H14-I14</f>
        <v>16292.25</v>
      </c>
      <c r="K14" s="5"/>
      <c r="O14" s="11"/>
      <c r="P14" s="11"/>
      <c r="Q14" s="11"/>
      <c r="R14" s="11"/>
      <c r="S14" s="9"/>
      <c r="T14" s="9"/>
      <c r="U14" s="9"/>
      <c r="V14" s="9"/>
      <c r="W14" s="9"/>
      <c r="X14" s="9"/>
    </row>
    <row r="15" spans="1:24" x14ac:dyDescent="0.3">
      <c r="A15" s="12" t="s">
        <v>18</v>
      </c>
      <c r="B15" s="13"/>
      <c r="C15" s="13"/>
      <c r="D15" s="14"/>
      <c r="E15" s="6">
        <f>SUM(E5:E14)</f>
        <v>267750</v>
      </c>
      <c r="F15" s="6">
        <f t="shared" ref="F15:J15" si="0">SUM(F5:F14)</f>
        <v>20925</v>
      </c>
      <c r="G15" s="6">
        <f t="shared" si="0"/>
        <v>288675</v>
      </c>
      <c r="H15" s="6">
        <f t="shared" si="0"/>
        <v>37527.75</v>
      </c>
      <c r="I15" s="6">
        <f t="shared" si="0"/>
        <v>107100</v>
      </c>
      <c r="J15" s="6">
        <f t="shared" si="0"/>
        <v>144047.25</v>
      </c>
      <c r="O15" s="11"/>
      <c r="P15" s="11"/>
      <c r="Q15" s="11"/>
      <c r="R15" s="11"/>
      <c r="S15" s="10"/>
      <c r="T15" s="10"/>
      <c r="U15" s="10"/>
      <c r="V15" s="10"/>
      <c r="W15" s="10"/>
      <c r="X15" s="10"/>
    </row>
    <row r="16" spans="1:24" x14ac:dyDescent="0.3">
      <c r="A16" s="12" t="s">
        <v>19</v>
      </c>
      <c r="B16" s="13"/>
      <c r="C16" s="13"/>
      <c r="D16" s="14"/>
      <c r="E16" s="8">
        <f>MAX(E5:E14)</f>
        <v>36000</v>
      </c>
      <c r="F16" s="8">
        <f t="shared" ref="F16:J16" si="1">MAX(F5:F14)</f>
        <v>5062.5</v>
      </c>
      <c r="G16" s="8">
        <f t="shared" si="1"/>
        <v>38812.5</v>
      </c>
      <c r="H16" s="8">
        <f t="shared" si="1"/>
        <v>5045.625</v>
      </c>
      <c r="I16" s="8">
        <f t="shared" si="1"/>
        <v>14400</v>
      </c>
      <c r="J16" s="8">
        <f t="shared" si="1"/>
        <v>20266.875</v>
      </c>
      <c r="O16" s="11"/>
      <c r="P16" s="11"/>
      <c r="Q16" s="11"/>
      <c r="R16" s="11"/>
      <c r="S16" s="9"/>
      <c r="T16" s="9"/>
      <c r="U16" s="9"/>
      <c r="V16" s="9"/>
      <c r="W16" s="9"/>
      <c r="X16" s="9"/>
    </row>
    <row r="17" spans="1:10" x14ac:dyDescent="0.3">
      <c r="A17" s="12" t="s">
        <v>20</v>
      </c>
      <c r="B17" s="13"/>
      <c r="C17" s="13"/>
      <c r="D17" s="14"/>
      <c r="E17" s="6">
        <f>AVERAGE(E5:E14)</f>
        <v>26775</v>
      </c>
      <c r="F17" s="6">
        <f t="shared" ref="F17:J17" si="2">AVERAGE(F5:F14)</f>
        <v>2092.5</v>
      </c>
      <c r="G17" s="6">
        <f t="shared" si="2"/>
        <v>28867.5</v>
      </c>
      <c r="H17" s="6">
        <f t="shared" si="2"/>
        <v>3752.7750000000001</v>
      </c>
      <c r="I17" s="6">
        <f t="shared" si="2"/>
        <v>10710</v>
      </c>
      <c r="J17" s="6">
        <f t="shared" si="2"/>
        <v>14404.725</v>
      </c>
    </row>
  </sheetData>
  <sortState xmlns:xlrd2="http://schemas.microsoft.com/office/spreadsheetml/2017/richdata2" ref="A5:J14">
    <sortCondition ref="B5:B14"/>
  </sortState>
  <mergeCells count="7">
    <mergeCell ref="A15:D15"/>
    <mergeCell ref="A16:D16"/>
    <mergeCell ref="A17:D17"/>
    <mergeCell ref="A1:J1"/>
    <mergeCell ref="A2:D2"/>
    <mergeCell ref="A3:J3"/>
    <mergeCell ref="F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24EB-1DC1-4C56-AE48-5F33FFDBEBF0}">
  <sheetPr filterMode="1"/>
  <dimension ref="A1:X17"/>
  <sheetViews>
    <sheetView workbookViewId="0">
      <selection activeCell="J17" sqref="A4:J17"/>
    </sheetView>
  </sheetViews>
  <sheetFormatPr defaultRowHeight="14.4" x14ac:dyDescent="0.3"/>
  <cols>
    <col min="1" max="1" width="3.109375" bestFit="1" customWidth="1"/>
    <col min="2" max="2" width="14.33203125" bestFit="1" customWidth="1"/>
    <col min="4" max="4" width="5.33203125" bestFit="1" customWidth="1"/>
    <col min="5" max="5" width="12.6640625" bestFit="1" customWidth="1"/>
    <col min="6" max="6" width="11.6640625" bestFit="1" customWidth="1"/>
    <col min="7" max="7" width="12.6640625" bestFit="1" customWidth="1"/>
    <col min="8" max="8" width="11.6640625" bestFit="1" customWidth="1"/>
    <col min="9" max="10" width="12.6640625" bestFit="1" customWidth="1"/>
    <col min="19" max="19" width="11.6640625" bestFit="1" customWidth="1"/>
  </cols>
  <sheetData>
    <row r="1" spans="1:24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24" x14ac:dyDescent="0.3">
      <c r="A2" s="16" t="s">
        <v>1</v>
      </c>
      <c r="B2" s="16"/>
      <c r="C2" s="16"/>
      <c r="D2" s="16"/>
      <c r="E2" s="1">
        <v>2250</v>
      </c>
      <c r="F2" s="18"/>
      <c r="G2" s="19"/>
      <c r="H2" s="19"/>
      <c r="I2" s="19"/>
      <c r="J2" s="20"/>
    </row>
    <row r="3" spans="1:24" x14ac:dyDescent="0.3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24" x14ac:dyDescent="0.3">
      <c r="A4" s="2" t="s">
        <v>2</v>
      </c>
      <c r="B4" s="2" t="s">
        <v>3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4"/>
    </row>
    <row r="5" spans="1:24" hidden="1" x14ac:dyDescent="0.3">
      <c r="A5" s="3">
        <v>1</v>
      </c>
      <c r="B5" s="3" t="s">
        <v>5</v>
      </c>
      <c r="C5" s="3">
        <v>15</v>
      </c>
      <c r="D5" s="3">
        <v>10</v>
      </c>
      <c r="E5" s="6">
        <f>$E$2*C5</f>
        <v>33750</v>
      </c>
      <c r="F5" s="7">
        <f>IF(D5&lt;5,0,E5*IF(D5&lt;7,0.1,0.15))</f>
        <v>5062.5</v>
      </c>
      <c r="G5" s="6">
        <f>E5+F5</f>
        <v>38812.5</v>
      </c>
      <c r="H5" s="6">
        <f>0.13*G5</f>
        <v>5045.625</v>
      </c>
      <c r="I5" s="6">
        <f>0.4*E5</f>
        <v>13500</v>
      </c>
      <c r="J5" s="6">
        <f>G5-H5-I5</f>
        <v>20266.875</v>
      </c>
      <c r="K5" s="5"/>
    </row>
    <row r="6" spans="1:24" hidden="1" x14ac:dyDescent="0.3">
      <c r="A6" s="3">
        <v>2</v>
      </c>
      <c r="B6" s="3" t="s">
        <v>9</v>
      </c>
      <c r="C6" s="3">
        <v>8</v>
      </c>
      <c r="D6" s="3">
        <v>9</v>
      </c>
      <c r="E6" s="6">
        <f>$E$2*C6</f>
        <v>18000</v>
      </c>
      <c r="F6" s="7">
        <f>IF(D6&lt;5,0,E6*IF(D6&lt;7,0.1,0.15))</f>
        <v>2700</v>
      </c>
      <c r="G6" s="6">
        <f>E6+F6</f>
        <v>20700</v>
      </c>
      <c r="H6" s="6">
        <f>0.13*G6</f>
        <v>2691</v>
      </c>
      <c r="I6" s="6">
        <f>0.4*E6</f>
        <v>7200</v>
      </c>
      <c r="J6" s="6">
        <f>G6-H6-I6</f>
        <v>10809</v>
      </c>
      <c r="K6" s="5"/>
    </row>
    <row r="7" spans="1:24" hidden="1" x14ac:dyDescent="0.3">
      <c r="A7" s="3">
        <v>3</v>
      </c>
      <c r="B7" s="3" t="s">
        <v>6</v>
      </c>
      <c r="C7" s="3">
        <v>11</v>
      </c>
      <c r="D7" s="3">
        <v>5</v>
      </c>
      <c r="E7" s="6">
        <f>$E$2*C7</f>
        <v>24750</v>
      </c>
      <c r="F7" s="7">
        <f>IF(D7&lt;5,0,E7*IF(D7&lt;7,0.1,0.15))</f>
        <v>2475</v>
      </c>
      <c r="G7" s="6">
        <f>E7+F7</f>
        <v>27225</v>
      </c>
      <c r="H7" s="6">
        <f>0.13*G7</f>
        <v>3539.25</v>
      </c>
      <c r="I7" s="6">
        <f>0.4*E7</f>
        <v>9900</v>
      </c>
      <c r="J7" s="6">
        <f>G7-H7-I7</f>
        <v>13785.75</v>
      </c>
      <c r="K7" s="5"/>
    </row>
    <row r="8" spans="1:24" x14ac:dyDescent="0.3">
      <c r="A8" s="3">
        <v>4</v>
      </c>
      <c r="B8" s="3" t="s">
        <v>7</v>
      </c>
      <c r="C8" s="3">
        <v>16</v>
      </c>
      <c r="D8" s="3">
        <v>1</v>
      </c>
      <c r="E8" s="6">
        <f>$E$2*C8</f>
        <v>36000</v>
      </c>
      <c r="F8" s="7">
        <f>IF(D8&lt;5,0,E8*IF(D8&lt;7,0.1,0.15))</f>
        <v>0</v>
      </c>
      <c r="G8" s="6">
        <f>E8+F8</f>
        <v>36000</v>
      </c>
      <c r="H8" s="6">
        <f>0.13*G8</f>
        <v>4680</v>
      </c>
      <c r="I8" s="6">
        <f>0.4*E8</f>
        <v>14400</v>
      </c>
      <c r="J8" s="6">
        <f>G8-H8-I8</f>
        <v>16920</v>
      </c>
      <c r="K8" s="5"/>
    </row>
    <row r="9" spans="1:24" hidden="1" x14ac:dyDescent="0.3">
      <c r="A9" s="3">
        <v>5</v>
      </c>
      <c r="B9" s="3" t="s">
        <v>8</v>
      </c>
      <c r="C9" s="3">
        <v>13</v>
      </c>
      <c r="D9" s="3">
        <v>8</v>
      </c>
      <c r="E9" s="6">
        <f>$E$2*C9</f>
        <v>29250</v>
      </c>
      <c r="F9" s="7">
        <f>IF(D9&lt;5,0,E9*IF(D9&lt;7,0.1,0.15))</f>
        <v>4387.5</v>
      </c>
      <c r="G9" s="6">
        <f>E9+F9</f>
        <v>33637.5</v>
      </c>
      <c r="H9" s="6">
        <f>0.13*G9</f>
        <v>4372.875</v>
      </c>
      <c r="I9" s="6">
        <f>0.4*E9</f>
        <v>11700</v>
      </c>
      <c r="J9" s="6">
        <f>G9-H9-I9</f>
        <v>17564.625</v>
      </c>
      <c r="K9" s="5"/>
    </row>
    <row r="10" spans="1:24" x14ac:dyDescent="0.3">
      <c r="A10" s="3">
        <v>6</v>
      </c>
      <c r="B10" s="3" t="s">
        <v>22</v>
      </c>
      <c r="C10" s="3">
        <v>11</v>
      </c>
      <c r="D10" s="3">
        <v>4</v>
      </c>
      <c r="E10" s="6">
        <f>$E$2*C10</f>
        <v>24750</v>
      </c>
      <c r="F10" s="7">
        <f>IF(D10&lt;5,0,E10*IF(D10&lt;7,0.1,0.15))</f>
        <v>0</v>
      </c>
      <c r="G10" s="6">
        <f>E10+F10</f>
        <v>24750</v>
      </c>
      <c r="H10" s="6">
        <f>0.13*G10</f>
        <v>3217.5</v>
      </c>
      <c r="I10" s="6">
        <f>0.4*E10</f>
        <v>9900</v>
      </c>
      <c r="J10" s="6">
        <f>G10-H10-I10</f>
        <v>11632.5</v>
      </c>
      <c r="K10" s="5"/>
    </row>
    <row r="11" spans="1:24" x14ac:dyDescent="0.3">
      <c r="A11" s="3">
        <v>7</v>
      </c>
      <c r="B11" s="3" t="s">
        <v>23</v>
      </c>
      <c r="C11" s="3">
        <v>9</v>
      </c>
      <c r="D11" s="3">
        <v>3</v>
      </c>
      <c r="E11" s="6">
        <f>$E$2*C11</f>
        <v>20250</v>
      </c>
      <c r="F11" s="7">
        <f>IF(D11&lt;5,0,E11*IF(D11&lt;7,0.1,0.15))</f>
        <v>0</v>
      </c>
      <c r="G11" s="6">
        <f>E11+F11</f>
        <v>20250</v>
      </c>
      <c r="H11" s="6">
        <f>0.13*G11</f>
        <v>2632.5</v>
      </c>
      <c r="I11" s="6">
        <f>0.4*E11</f>
        <v>8100</v>
      </c>
      <c r="J11" s="6">
        <f>G11-H11-I11</f>
        <v>9517.5</v>
      </c>
      <c r="K11" s="5"/>
    </row>
    <row r="12" spans="1:24" x14ac:dyDescent="0.3">
      <c r="A12" s="3">
        <v>8</v>
      </c>
      <c r="B12" s="3" t="s">
        <v>24</v>
      </c>
      <c r="C12" s="3">
        <v>8</v>
      </c>
      <c r="D12" s="3">
        <v>4</v>
      </c>
      <c r="E12" s="6">
        <f>$E$2*C12</f>
        <v>18000</v>
      </c>
      <c r="F12" s="7">
        <f>IF(D12&lt;5,0,E12*IF(D12&lt;7,0.1,0.15))</f>
        <v>0</v>
      </c>
      <c r="G12" s="6">
        <f>E12+F12</f>
        <v>18000</v>
      </c>
      <c r="H12" s="6">
        <f>0.13*G12</f>
        <v>2340</v>
      </c>
      <c r="I12" s="6">
        <f>0.4*E12</f>
        <v>7200</v>
      </c>
      <c r="J12" s="6">
        <f>G12-H12-I12</f>
        <v>8460</v>
      </c>
      <c r="K12" s="5"/>
    </row>
    <row r="13" spans="1:24" hidden="1" x14ac:dyDescent="0.3">
      <c r="A13" s="3">
        <v>9</v>
      </c>
      <c r="B13" s="3" t="s">
        <v>25</v>
      </c>
      <c r="C13" s="3">
        <v>15</v>
      </c>
      <c r="D13" s="3">
        <v>6</v>
      </c>
      <c r="E13" s="6">
        <f>$E$2*C13</f>
        <v>33750</v>
      </c>
      <c r="F13" s="7">
        <f>IF(D13&lt;5,0,E13*IF(D13&lt;7,0.1,0.15))</f>
        <v>3375</v>
      </c>
      <c r="G13" s="6">
        <f>E13+F13</f>
        <v>37125</v>
      </c>
      <c r="H13" s="6">
        <f>0.13*G13</f>
        <v>4826.25</v>
      </c>
      <c r="I13" s="6">
        <f>0.4*E13</f>
        <v>13500</v>
      </c>
      <c r="J13" s="6">
        <f>G13-H13-I13</f>
        <v>18798.75</v>
      </c>
      <c r="K13" s="5"/>
    </row>
    <row r="14" spans="1:24" hidden="1" x14ac:dyDescent="0.3">
      <c r="A14" s="3">
        <v>10</v>
      </c>
      <c r="B14" s="3" t="s">
        <v>4</v>
      </c>
      <c r="C14" s="3">
        <v>13</v>
      </c>
      <c r="D14" s="3">
        <v>5</v>
      </c>
      <c r="E14" s="6">
        <f>$E$2*C14</f>
        <v>29250</v>
      </c>
      <c r="F14" s="7">
        <f>IF(D14&lt;5,0,E14*IF(D14&lt;7,0.1,0.15))</f>
        <v>2925</v>
      </c>
      <c r="G14" s="6">
        <f>E14+F14</f>
        <v>32175</v>
      </c>
      <c r="H14" s="6">
        <f>0.13*G14</f>
        <v>4182.75</v>
      </c>
      <c r="I14" s="6">
        <f>0.4*E14</f>
        <v>11700</v>
      </c>
      <c r="J14" s="6">
        <f>G14-H14-I14</f>
        <v>16292.25</v>
      </c>
      <c r="K14" s="5"/>
      <c r="O14" s="11"/>
      <c r="P14" s="11"/>
      <c r="Q14" s="11"/>
      <c r="R14" s="11"/>
      <c r="S14" s="9"/>
      <c r="T14" s="9"/>
      <c r="U14" s="9"/>
      <c r="V14" s="9"/>
      <c r="W14" s="9"/>
      <c r="X14" s="9"/>
    </row>
    <row r="15" spans="1:24" x14ac:dyDescent="0.3">
      <c r="A15" s="12" t="s">
        <v>18</v>
      </c>
      <c r="B15" s="13"/>
      <c r="C15" s="13"/>
      <c r="D15" s="14"/>
      <c r="E15" s="6">
        <f>SUM(E5:E14)</f>
        <v>267750</v>
      </c>
      <c r="F15" s="6">
        <f>SUM(F5:F14)</f>
        <v>20925</v>
      </c>
      <c r="G15" s="6">
        <f>SUM(G5:G14)</f>
        <v>288675</v>
      </c>
      <c r="H15" s="6">
        <f>SUM(H5:H14)</f>
        <v>37527.75</v>
      </c>
      <c r="I15" s="6">
        <f>SUM(I5:I14)</f>
        <v>107100</v>
      </c>
      <c r="J15" s="6">
        <f>SUM(J5:J14)</f>
        <v>144047.25</v>
      </c>
      <c r="O15" s="11"/>
      <c r="P15" s="11"/>
      <c r="Q15" s="11"/>
      <c r="R15" s="11"/>
      <c r="S15" s="10"/>
      <c r="T15" s="10"/>
      <c r="U15" s="10"/>
      <c r="V15" s="10"/>
      <c r="W15" s="10"/>
      <c r="X15" s="10"/>
    </row>
    <row r="16" spans="1:24" x14ac:dyDescent="0.3">
      <c r="A16" s="12" t="s">
        <v>19</v>
      </c>
      <c r="B16" s="13"/>
      <c r="C16" s="13"/>
      <c r="D16" s="14"/>
      <c r="E16" s="8">
        <f>MAX(E5:E14)</f>
        <v>36000</v>
      </c>
      <c r="F16" s="8">
        <f>MAX(F5:F14)</f>
        <v>5062.5</v>
      </c>
      <c r="G16" s="8">
        <f>MAX(G5:G14)</f>
        <v>38812.5</v>
      </c>
      <c r="H16" s="8">
        <f>MAX(H5:H14)</f>
        <v>5045.625</v>
      </c>
      <c r="I16" s="8">
        <f>MAX(I5:I14)</f>
        <v>14400</v>
      </c>
      <c r="J16" s="8">
        <f>MAX(J5:J14)</f>
        <v>20266.875</v>
      </c>
      <c r="O16" s="11"/>
      <c r="P16" s="11"/>
      <c r="Q16" s="11"/>
      <c r="R16" s="11"/>
      <c r="S16" s="9"/>
      <c r="T16" s="9"/>
      <c r="U16" s="9"/>
      <c r="V16" s="9"/>
      <c r="W16" s="9"/>
      <c r="X16" s="9"/>
    </row>
    <row r="17" spans="1:10" x14ac:dyDescent="0.3">
      <c r="A17" s="12" t="s">
        <v>20</v>
      </c>
      <c r="B17" s="13"/>
      <c r="C17" s="13"/>
      <c r="D17" s="14"/>
      <c r="E17" s="6">
        <f>AVERAGE(E5:E14)</f>
        <v>26775</v>
      </c>
      <c r="F17" s="6">
        <f>AVERAGE(F5:F14)</f>
        <v>2092.5</v>
      </c>
      <c r="G17" s="6">
        <f>AVERAGE(G5:G14)</f>
        <v>28867.5</v>
      </c>
      <c r="H17" s="6">
        <f>AVERAGE(H5:H14)</f>
        <v>3752.7750000000001</v>
      </c>
      <c r="I17" s="6">
        <f>AVERAGE(I5:I14)</f>
        <v>10710</v>
      </c>
      <c r="J17" s="6">
        <f>AVERAGE(J5:J14)</f>
        <v>14404.725</v>
      </c>
    </row>
  </sheetData>
  <autoFilter ref="A4:J17" xr:uid="{E9B724EB-1DC1-4C56-AE48-5F33FFDBEBF0}">
    <filterColumn colId="3">
      <filters blank="1">
        <filter val="1"/>
        <filter val="3"/>
        <filter val="4"/>
      </filters>
    </filterColumn>
  </autoFilter>
  <mergeCells count="7">
    <mergeCell ref="A17:D17"/>
    <mergeCell ref="A1:J1"/>
    <mergeCell ref="A2:D2"/>
    <mergeCell ref="F2:J2"/>
    <mergeCell ref="A3:J3"/>
    <mergeCell ref="A15:D15"/>
    <mergeCell ref="A16:D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3C12-70F1-4C61-B493-980F4DDBF7B1}">
  <sheetPr filterMode="1"/>
  <dimension ref="A1:X17"/>
  <sheetViews>
    <sheetView workbookViewId="0">
      <selection activeCell="J17" sqref="A4:J17"/>
    </sheetView>
  </sheetViews>
  <sheetFormatPr defaultRowHeight="14.4" x14ac:dyDescent="0.3"/>
  <cols>
    <col min="1" max="1" width="3.109375" bestFit="1" customWidth="1"/>
    <col min="2" max="2" width="14.33203125" bestFit="1" customWidth="1"/>
    <col min="4" max="4" width="5.33203125" bestFit="1" customWidth="1"/>
    <col min="5" max="5" width="12.6640625" bestFit="1" customWidth="1"/>
    <col min="6" max="6" width="11.6640625" bestFit="1" customWidth="1"/>
    <col min="7" max="7" width="12.6640625" bestFit="1" customWidth="1"/>
    <col min="8" max="8" width="11.6640625" bestFit="1" customWidth="1"/>
    <col min="9" max="10" width="12.6640625" bestFit="1" customWidth="1"/>
    <col min="19" max="19" width="11.6640625" bestFit="1" customWidth="1"/>
  </cols>
  <sheetData>
    <row r="1" spans="1:24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24" x14ac:dyDescent="0.3">
      <c r="A2" s="16" t="s">
        <v>1</v>
      </c>
      <c r="B2" s="16"/>
      <c r="C2" s="16"/>
      <c r="D2" s="16"/>
      <c r="E2" s="1">
        <v>2250</v>
      </c>
      <c r="F2" s="18"/>
      <c r="G2" s="19"/>
      <c r="H2" s="19"/>
      <c r="I2" s="19"/>
      <c r="J2" s="20"/>
    </row>
    <row r="3" spans="1:24" x14ac:dyDescent="0.3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24" x14ac:dyDescent="0.3">
      <c r="A4" s="2" t="s">
        <v>2</v>
      </c>
      <c r="B4" s="2" t="s">
        <v>3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4"/>
    </row>
    <row r="5" spans="1:24" x14ac:dyDescent="0.3">
      <c r="A5" s="3">
        <v>1</v>
      </c>
      <c r="B5" s="3" t="s">
        <v>5</v>
      </c>
      <c r="C5" s="3">
        <v>15</v>
      </c>
      <c r="D5" s="3">
        <v>10</v>
      </c>
      <c r="E5" s="6">
        <f>$E$2*C5</f>
        <v>33750</v>
      </c>
      <c r="F5" s="7">
        <f>IF(D5&lt;5,0,E5*IF(D5&lt;7,0.1,0.15))</f>
        <v>5062.5</v>
      </c>
      <c r="G5" s="6">
        <f>E5+F5</f>
        <v>38812.5</v>
      </c>
      <c r="H5" s="6">
        <f>0.13*G5</f>
        <v>5045.625</v>
      </c>
      <c r="I5" s="6">
        <f>0.4*E5</f>
        <v>13500</v>
      </c>
      <c r="J5" s="6">
        <f>G5-H5-I5</f>
        <v>20266.875</v>
      </c>
      <c r="K5" s="5"/>
    </row>
    <row r="6" spans="1:24" hidden="1" x14ac:dyDescent="0.3">
      <c r="A6" s="3">
        <v>2</v>
      </c>
      <c r="B6" s="3" t="s">
        <v>9</v>
      </c>
      <c r="C6" s="3">
        <v>8</v>
      </c>
      <c r="D6" s="3">
        <v>9</v>
      </c>
      <c r="E6" s="6">
        <f>$E$2*C6</f>
        <v>18000</v>
      </c>
      <c r="F6" s="7">
        <f>IF(D6&lt;5,0,E6*IF(D6&lt;7,0.1,0.15))</f>
        <v>2700</v>
      </c>
      <c r="G6" s="6">
        <f>E6+F6</f>
        <v>20700</v>
      </c>
      <c r="H6" s="6">
        <f>0.13*G6</f>
        <v>2691</v>
      </c>
      <c r="I6" s="6">
        <f>0.4*E6</f>
        <v>7200</v>
      </c>
      <c r="J6" s="6">
        <f>G6-H6-I6</f>
        <v>10809</v>
      </c>
      <c r="K6" s="5"/>
    </row>
    <row r="7" spans="1:24" x14ac:dyDescent="0.3">
      <c r="A7" s="3">
        <v>3</v>
      </c>
      <c r="B7" s="3" t="s">
        <v>6</v>
      </c>
      <c r="C7" s="3">
        <v>11</v>
      </c>
      <c r="D7" s="3">
        <v>5</v>
      </c>
      <c r="E7" s="6">
        <f>$E$2*C7</f>
        <v>24750</v>
      </c>
      <c r="F7" s="7">
        <f>IF(D7&lt;5,0,E7*IF(D7&lt;7,0.1,0.15))</f>
        <v>2475</v>
      </c>
      <c r="G7" s="6">
        <f>E7+F7</f>
        <v>27225</v>
      </c>
      <c r="H7" s="6">
        <f>0.13*G7</f>
        <v>3539.25</v>
      </c>
      <c r="I7" s="6">
        <f>0.4*E7</f>
        <v>9900</v>
      </c>
      <c r="J7" s="6">
        <f>G7-H7-I7</f>
        <v>13785.75</v>
      </c>
      <c r="K7" s="5"/>
    </row>
    <row r="8" spans="1:24" x14ac:dyDescent="0.3">
      <c r="A8" s="3">
        <v>4</v>
      </c>
      <c r="B8" s="3" t="s">
        <v>7</v>
      </c>
      <c r="C8" s="3">
        <v>16</v>
      </c>
      <c r="D8" s="3">
        <v>1</v>
      </c>
      <c r="E8" s="6">
        <f>$E$2*C8</f>
        <v>36000</v>
      </c>
      <c r="F8" s="7">
        <f>IF(D8&lt;5,0,E8*IF(D8&lt;7,0.1,0.15))</f>
        <v>0</v>
      </c>
      <c r="G8" s="6">
        <f>E8+F8</f>
        <v>36000</v>
      </c>
      <c r="H8" s="6">
        <f>0.13*G8</f>
        <v>4680</v>
      </c>
      <c r="I8" s="6">
        <f>0.4*E8</f>
        <v>14400</v>
      </c>
      <c r="J8" s="6">
        <f>G8-H8-I8</f>
        <v>16920</v>
      </c>
      <c r="K8" s="5"/>
    </row>
    <row r="9" spans="1:24" x14ac:dyDescent="0.3">
      <c r="A9" s="3">
        <v>5</v>
      </c>
      <c r="B9" s="3" t="s">
        <v>8</v>
      </c>
      <c r="C9" s="3">
        <v>13</v>
      </c>
      <c r="D9" s="3">
        <v>8</v>
      </c>
      <c r="E9" s="6">
        <f>$E$2*C9</f>
        <v>29250</v>
      </c>
      <c r="F9" s="7">
        <f>IF(D9&lt;5,0,E9*IF(D9&lt;7,0.1,0.15))</f>
        <v>4387.5</v>
      </c>
      <c r="G9" s="6">
        <f>E9+F9</f>
        <v>33637.5</v>
      </c>
      <c r="H9" s="6">
        <f>0.13*G9</f>
        <v>4372.875</v>
      </c>
      <c r="I9" s="6">
        <f>0.4*E9</f>
        <v>11700</v>
      </c>
      <c r="J9" s="6">
        <f>G9-H9-I9</f>
        <v>17564.625</v>
      </c>
      <c r="K9" s="5"/>
    </row>
    <row r="10" spans="1:24" x14ac:dyDescent="0.3">
      <c r="A10" s="3">
        <v>6</v>
      </c>
      <c r="B10" s="3" t="s">
        <v>22</v>
      </c>
      <c r="C10" s="3">
        <v>11</v>
      </c>
      <c r="D10" s="3">
        <v>4</v>
      </c>
      <c r="E10" s="6">
        <f>$E$2*C10</f>
        <v>24750</v>
      </c>
      <c r="F10" s="7">
        <f>IF(D10&lt;5,0,E10*IF(D10&lt;7,0.1,0.15))</f>
        <v>0</v>
      </c>
      <c r="G10" s="6">
        <f>E10+F10</f>
        <v>24750</v>
      </c>
      <c r="H10" s="6">
        <f>0.13*G10</f>
        <v>3217.5</v>
      </c>
      <c r="I10" s="6">
        <f>0.4*E10</f>
        <v>9900</v>
      </c>
      <c r="J10" s="6">
        <f>G10-H10-I10</f>
        <v>11632.5</v>
      </c>
      <c r="K10" s="5"/>
    </row>
    <row r="11" spans="1:24" x14ac:dyDescent="0.3">
      <c r="A11" s="3">
        <v>7</v>
      </c>
      <c r="B11" s="3" t="s">
        <v>23</v>
      </c>
      <c r="C11" s="3">
        <v>9</v>
      </c>
      <c r="D11" s="3">
        <v>3</v>
      </c>
      <c r="E11" s="6">
        <f>$E$2*C11</f>
        <v>20250</v>
      </c>
      <c r="F11" s="7">
        <f>IF(D11&lt;5,0,E11*IF(D11&lt;7,0.1,0.15))</f>
        <v>0</v>
      </c>
      <c r="G11" s="6">
        <f>E11+F11</f>
        <v>20250</v>
      </c>
      <c r="H11" s="6">
        <f>0.13*G11</f>
        <v>2632.5</v>
      </c>
      <c r="I11" s="6">
        <f>0.4*E11</f>
        <v>8100</v>
      </c>
      <c r="J11" s="6">
        <f>G11-H11-I11</f>
        <v>9517.5</v>
      </c>
      <c r="K11" s="5"/>
    </row>
    <row r="12" spans="1:24" hidden="1" x14ac:dyDescent="0.3">
      <c r="A12" s="3">
        <v>8</v>
      </c>
      <c r="B12" s="3" t="s">
        <v>24</v>
      </c>
      <c r="C12" s="3">
        <v>8</v>
      </c>
      <c r="D12" s="3">
        <v>4</v>
      </c>
      <c r="E12" s="6">
        <f>$E$2*C12</f>
        <v>18000</v>
      </c>
      <c r="F12" s="7">
        <f>IF(D12&lt;5,0,E12*IF(D12&lt;7,0.1,0.15))</f>
        <v>0</v>
      </c>
      <c r="G12" s="6">
        <f>E12+F12</f>
        <v>18000</v>
      </c>
      <c r="H12" s="6">
        <f>0.13*G12</f>
        <v>2340</v>
      </c>
      <c r="I12" s="6">
        <f>0.4*E12</f>
        <v>7200</v>
      </c>
      <c r="J12" s="6">
        <f>G12-H12-I12</f>
        <v>8460</v>
      </c>
      <c r="K12" s="5"/>
    </row>
    <row r="13" spans="1:24" x14ac:dyDescent="0.3">
      <c r="A13" s="3">
        <v>9</v>
      </c>
      <c r="B13" s="3" t="s">
        <v>25</v>
      </c>
      <c r="C13" s="3">
        <v>15</v>
      </c>
      <c r="D13" s="3">
        <v>6</v>
      </c>
      <c r="E13" s="6">
        <f>$E$2*C13</f>
        <v>33750</v>
      </c>
      <c r="F13" s="7">
        <f>IF(D13&lt;5,0,E13*IF(D13&lt;7,0.1,0.15))</f>
        <v>3375</v>
      </c>
      <c r="G13" s="6">
        <f>E13+F13</f>
        <v>37125</v>
      </c>
      <c r="H13" s="6">
        <f>0.13*G13</f>
        <v>4826.25</v>
      </c>
      <c r="I13" s="6">
        <f>0.4*E13</f>
        <v>13500</v>
      </c>
      <c r="J13" s="6">
        <f>G13-H13-I13</f>
        <v>18798.75</v>
      </c>
      <c r="K13" s="5"/>
    </row>
    <row r="14" spans="1:24" x14ac:dyDescent="0.3">
      <c r="A14" s="3">
        <v>10</v>
      </c>
      <c r="B14" s="3" t="s">
        <v>4</v>
      </c>
      <c r="C14" s="3">
        <v>13</v>
      </c>
      <c r="D14" s="3">
        <v>5</v>
      </c>
      <c r="E14" s="6">
        <f>$E$2*C14</f>
        <v>29250</v>
      </c>
      <c r="F14" s="7">
        <f>IF(D14&lt;5,0,E14*IF(D14&lt;7,0.1,0.15))</f>
        <v>2925</v>
      </c>
      <c r="G14" s="6">
        <f>E14+F14</f>
        <v>32175</v>
      </c>
      <c r="H14" s="6">
        <f>0.13*G14</f>
        <v>4182.75</v>
      </c>
      <c r="I14" s="6">
        <f>0.4*E14</f>
        <v>11700</v>
      </c>
      <c r="J14" s="6">
        <f>G14-H14-I14</f>
        <v>16292.25</v>
      </c>
      <c r="K14" s="5"/>
      <c r="O14" s="11"/>
      <c r="P14" s="11"/>
      <c r="Q14" s="11"/>
      <c r="R14" s="11"/>
      <c r="S14" s="9"/>
      <c r="T14" s="9"/>
      <c r="U14" s="9"/>
      <c r="V14" s="9"/>
      <c r="W14" s="9"/>
      <c r="X14" s="9"/>
    </row>
    <row r="15" spans="1:24" x14ac:dyDescent="0.3">
      <c r="A15" s="12" t="s">
        <v>18</v>
      </c>
      <c r="B15" s="13"/>
      <c r="C15" s="13"/>
      <c r="D15" s="14"/>
      <c r="E15" s="6">
        <f>SUM(E5:E14)</f>
        <v>267750</v>
      </c>
      <c r="F15" s="6">
        <f>SUM(F5:F14)</f>
        <v>20925</v>
      </c>
      <c r="G15" s="6">
        <f>SUM(G5:G14)</f>
        <v>288675</v>
      </c>
      <c r="H15" s="6">
        <f>SUM(H5:H14)</f>
        <v>37527.75</v>
      </c>
      <c r="I15" s="6">
        <f>SUM(I5:I14)</f>
        <v>107100</v>
      </c>
      <c r="J15" s="6">
        <f>SUM(J5:J14)</f>
        <v>144047.25</v>
      </c>
      <c r="O15" s="11"/>
      <c r="P15" s="11"/>
      <c r="Q15" s="11"/>
      <c r="R15" s="11"/>
      <c r="S15" s="10"/>
      <c r="T15" s="10"/>
      <c r="U15" s="10"/>
      <c r="V15" s="10"/>
      <c r="W15" s="10"/>
      <c r="X15" s="10"/>
    </row>
    <row r="16" spans="1:24" x14ac:dyDescent="0.3">
      <c r="A16" s="12" t="s">
        <v>19</v>
      </c>
      <c r="B16" s="13"/>
      <c r="C16" s="13"/>
      <c r="D16" s="14"/>
      <c r="E16" s="8">
        <f>MAX(E5:E14)</f>
        <v>36000</v>
      </c>
      <c r="F16" s="8">
        <f>MAX(F5:F14)</f>
        <v>5062.5</v>
      </c>
      <c r="G16" s="8">
        <f>MAX(G5:G14)</f>
        <v>38812.5</v>
      </c>
      <c r="H16" s="8">
        <f>MAX(H5:H14)</f>
        <v>5045.625</v>
      </c>
      <c r="I16" s="8">
        <f>MAX(I5:I14)</f>
        <v>14400</v>
      </c>
      <c r="J16" s="8">
        <f>MAX(J5:J14)</f>
        <v>20266.875</v>
      </c>
      <c r="O16" s="11"/>
      <c r="P16" s="11"/>
      <c r="Q16" s="11"/>
      <c r="R16" s="11"/>
      <c r="S16" s="9"/>
      <c r="T16" s="9"/>
      <c r="U16" s="9"/>
      <c r="V16" s="9"/>
      <c r="W16" s="9"/>
      <c r="X16" s="9"/>
    </row>
    <row r="17" spans="1:10" x14ac:dyDescent="0.3">
      <c r="A17" s="12" t="s">
        <v>20</v>
      </c>
      <c r="B17" s="13"/>
      <c r="C17" s="13"/>
      <c r="D17" s="14"/>
      <c r="E17" s="6">
        <f>AVERAGE(E5:E14)</f>
        <v>26775</v>
      </c>
      <c r="F17" s="6">
        <f>AVERAGE(F5:F14)</f>
        <v>2092.5</v>
      </c>
      <c r="G17" s="6">
        <f>AVERAGE(G5:G14)</f>
        <v>28867.5</v>
      </c>
      <c r="H17" s="6">
        <f>AVERAGE(H5:H14)</f>
        <v>3752.7750000000001</v>
      </c>
      <c r="I17" s="6">
        <f>AVERAGE(I5:I14)</f>
        <v>10710</v>
      </c>
      <c r="J17" s="6">
        <f>AVERAGE(J5:J14)</f>
        <v>14404.725</v>
      </c>
    </row>
  </sheetData>
  <autoFilter ref="A4:J17" xr:uid="{E9B724EB-1DC1-4C56-AE48-5F33FFDBEBF0}">
    <filterColumn colId="4">
      <filters>
        <filter val="20 250,00 ₽"/>
        <filter val="24 750,00 ₽"/>
        <filter val="26 775,00 ₽"/>
        <filter val="267 750,00 ₽"/>
        <filter val="29 250,00 ₽"/>
        <filter val="33 750,00 ₽"/>
        <filter val="36 000,00 ₽"/>
      </filters>
    </filterColumn>
  </autoFilter>
  <mergeCells count="7">
    <mergeCell ref="A17:D17"/>
    <mergeCell ref="A1:J1"/>
    <mergeCell ref="A2:D2"/>
    <mergeCell ref="F2:J2"/>
    <mergeCell ref="A3:J3"/>
    <mergeCell ref="A15:D15"/>
    <mergeCell ref="A16:D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84AE-705F-42A7-8C61-BF887E719C3E}">
  <sheetPr filterMode="1"/>
  <dimension ref="A1:X17"/>
  <sheetViews>
    <sheetView tabSelected="1" workbookViewId="0">
      <selection activeCell="I28" sqref="I28"/>
    </sheetView>
  </sheetViews>
  <sheetFormatPr defaultRowHeight="14.4" x14ac:dyDescent="0.3"/>
  <cols>
    <col min="1" max="1" width="3.109375" bestFit="1" customWidth="1"/>
    <col min="2" max="2" width="14.33203125" bestFit="1" customWidth="1"/>
    <col min="4" max="4" width="5.33203125" bestFit="1" customWidth="1"/>
    <col min="5" max="5" width="12.6640625" bestFit="1" customWidth="1"/>
    <col min="6" max="6" width="11.6640625" bestFit="1" customWidth="1"/>
    <col min="7" max="7" width="12.6640625" bestFit="1" customWidth="1"/>
    <col min="8" max="8" width="11.6640625" bestFit="1" customWidth="1"/>
    <col min="9" max="10" width="12.6640625" bestFit="1" customWidth="1"/>
    <col min="19" max="19" width="11.6640625" bestFit="1" customWidth="1"/>
  </cols>
  <sheetData>
    <row r="1" spans="1:24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24" x14ac:dyDescent="0.3">
      <c r="A2" s="16" t="s">
        <v>1</v>
      </c>
      <c r="B2" s="16"/>
      <c r="C2" s="16"/>
      <c r="D2" s="16"/>
      <c r="E2" s="1">
        <v>2250</v>
      </c>
      <c r="F2" s="18"/>
      <c r="G2" s="19"/>
      <c r="H2" s="19"/>
      <c r="I2" s="19"/>
      <c r="J2" s="20"/>
    </row>
    <row r="3" spans="1:24" x14ac:dyDescent="0.3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24" x14ac:dyDescent="0.3">
      <c r="A4" s="2" t="s">
        <v>2</v>
      </c>
      <c r="B4" s="2" t="s">
        <v>3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4"/>
    </row>
    <row r="5" spans="1:24" hidden="1" x14ac:dyDescent="0.3">
      <c r="A5" s="3">
        <v>1</v>
      </c>
      <c r="B5" s="3" t="s">
        <v>5</v>
      </c>
      <c r="C5" s="3">
        <v>15</v>
      </c>
      <c r="D5" s="3">
        <v>10</v>
      </c>
      <c r="E5" s="6">
        <f>$E$2*C5</f>
        <v>33750</v>
      </c>
      <c r="F5" s="7">
        <f>IF(D5&lt;5,0,E5*IF(D5&lt;7,0.1,0.15))</f>
        <v>5062.5</v>
      </c>
      <c r="G5" s="6">
        <f>E5+F5</f>
        <v>38812.5</v>
      </c>
      <c r="H5" s="6">
        <f>0.13*G5</f>
        <v>5045.625</v>
      </c>
      <c r="I5" s="6">
        <f>0.4*E5</f>
        <v>13500</v>
      </c>
      <c r="J5" s="6">
        <f>G5-H5-I5</f>
        <v>20266.875</v>
      </c>
      <c r="K5" s="5"/>
    </row>
    <row r="6" spans="1:24" x14ac:dyDescent="0.3">
      <c r="A6" s="3">
        <v>2</v>
      </c>
      <c r="B6" s="3" t="s">
        <v>9</v>
      </c>
      <c r="C6" s="3">
        <v>8</v>
      </c>
      <c r="D6" s="3">
        <v>9</v>
      </c>
      <c r="E6" s="6">
        <f>$E$2*C6</f>
        <v>18000</v>
      </c>
      <c r="F6" s="7">
        <f>IF(D6&lt;5,0,E6*IF(D6&lt;7,0.1,0.15))</f>
        <v>2700</v>
      </c>
      <c r="G6" s="6">
        <f>E6+F6</f>
        <v>20700</v>
      </c>
      <c r="H6" s="6">
        <f>0.13*G6</f>
        <v>2691</v>
      </c>
      <c r="I6" s="6">
        <f>0.4*E6</f>
        <v>7200</v>
      </c>
      <c r="J6" s="6">
        <f>G6-H6-I6</f>
        <v>10809</v>
      </c>
      <c r="K6" s="5"/>
    </row>
    <row r="7" spans="1:24" x14ac:dyDescent="0.3">
      <c r="A7" s="3">
        <v>3</v>
      </c>
      <c r="B7" s="3" t="s">
        <v>6</v>
      </c>
      <c r="C7" s="3">
        <v>11</v>
      </c>
      <c r="D7" s="3">
        <v>5</v>
      </c>
      <c r="E7" s="6">
        <f>$E$2*C7</f>
        <v>24750</v>
      </c>
      <c r="F7" s="7">
        <f>IF(D7&lt;5,0,E7*IF(D7&lt;7,0.1,0.15))</f>
        <v>2475</v>
      </c>
      <c r="G7" s="6">
        <f>E7+F7</f>
        <v>27225</v>
      </c>
      <c r="H7" s="6">
        <f>0.13*G7</f>
        <v>3539.25</v>
      </c>
      <c r="I7" s="6">
        <f>0.4*E7</f>
        <v>9900</v>
      </c>
      <c r="J7" s="6">
        <f>G7-H7-I7</f>
        <v>13785.75</v>
      </c>
      <c r="K7" s="5"/>
    </row>
    <row r="8" spans="1:24" hidden="1" x14ac:dyDescent="0.3">
      <c r="A8" s="3">
        <v>4</v>
      </c>
      <c r="B8" s="3" t="s">
        <v>7</v>
      </c>
      <c r="C8" s="3">
        <v>16</v>
      </c>
      <c r="D8" s="3">
        <v>1</v>
      </c>
      <c r="E8" s="6">
        <f>$E$2*C8</f>
        <v>36000</v>
      </c>
      <c r="F8" s="7">
        <f>IF(D8&lt;5,0,E8*IF(D8&lt;7,0.1,0.15))</f>
        <v>0</v>
      </c>
      <c r="G8" s="6">
        <f>E8+F8</f>
        <v>36000</v>
      </c>
      <c r="H8" s="6">
        <f>0.13*G8</f>
        <v>4680</v>
      </c>
      <c r="I8" s="6">
        <f>0.4*E8</f>
        <v>14400</v>
      </c>
      <c r="J8" s="6">
        <f>G8-H8-I8</f>
        <v>16920</v>
      </c>
      <c r="K8" s="5"/>
    </row>
    <row r="9" spans="1:24" hidden="1" x14ac:dyDescent="0.3">
      <c r="A9" s="3">
        <v>5</v>
      </c>
      <c r="B9" s="3" t="s">
        <v>8</v>
      </c>
      <c r="C9" s="3">
        <v>13</v>
      </c>
      <c r="D9" s="3">
        <v>8</v>
      </c>
      <c r="E9" s="6">
        <f>$E$2*C9</f>
        <v>29250</v>
      </c>
      <c r="F9" s="7">
        <f>IF(D9&lt;5,0,E9*IF(D9&lt;7,0.1,0.15))</f>
        <v>4387.5</v>
      </c>
      <c r="G9" s="6">
        <f>E9+F9</f>
        <v>33637.5</v>
      </c>
      <c r="H9" s="6">
        <f>0.13*G9</f>
        <v>4372.875</v>
      </c>
      <c r="I9" s="6">
        <f>0.4*E9</f>
        <v>11700</v>
      </c>
      <c r="J9" s="6">
        <f>G9-H9-I9</f>
        <v>17564.625</v>
      </c>
      <c r="K9" s="5"/>
    </row>
    <row r="10" spans="1:24" x14ac:dyDescent="0.3">
      <c r="A10" s="3">
        <v>6</v>
      </c>
      <c r="B10" s="3" t="s">
        <v>22</v>
      </c>
      <c r="C10" s="3">
        <v>11</v>
      </c>
      <c r="D10" s="3">
        <v>4</v>
      </c>
      <c r="E10" s="6">
        <f>$E$2*C10</f>
        <v>24750</v>
      </c>
      <c r="F10" s="7">
        <f>IF(D10&lt;5,0,E10*IF(D10&lt;7,0.1,0.15))</f>
        <v>0</v>
      </c>
      <c r="G10" s="6">
        <f>E10+F10</f>
        <v>24750</v>
      </c>
      <c r="H10" s="6">
        <f>0.13*G10</f>
        <v>3217.5</v>
      </c>
      <c r="I10" s="6">
        <f>0.4*E10</f>
        <v>9900</v>
      </c>
      <c r="J10" s="6">
        <f>G10-H10-I10</f>
        <v>11632.5</v>
      </c>
      <c r="K10" s="5"/>
    </row>
    <row r="11" spans="1:24" x14ac:dyDescent="0.3">
      <c r="A11" s="3">
        <v>7</v>
      </c>
      <c r="B11" s="3" t="s">
        <v>23</v>
      </c>
      <c r="C11" s="3">
        <v>9</v>
      </c>
      <c r="D11" s="3">
        <v>3</v>
      </c>
      <c r="E11" s="6">
        <f>$E$2*C11</f>
        <v>20250</v>
      </c>
      <c r="F11" s="7">
        <f>IF(D11&lt;5,0,E11*IF(D11&lt;7,0.1,0.15))</f>
        <v>0</v>
      </c>
      <c r="G11" s="6">
        <f>E11+F11</f>
        <v>20250</v>
      </c>
      <c r="H11" s="6">
        <f>0.13*G11</f>
        <v>2632.5</v>
      </c>
      <c r="I11" s="6">
        <f>0.4*E11</f>
        <v>8100</v>
      </c>
      <c r="J11" s="6">
        <f>G11-H11-I11</f>
        <v>9517.5</v>
      </c>
      <c r="K11" s="5"/>
    </row>
    <row r="12" spans="1:24" x14ac:dyDescent="0.3">
      <c r="A12" s="3">
        <v>8</v>
      </c>
      <c r="B12" s="3" t="s">
        <v>24</v>
      </c>
      <c r="C12" s="3">
        <v>8</v>
      </c>
      <c r="D12" s="3">
        <v>4</v>
      </c>
      <c r="E12" s="6">
        <f>$E$2*C12</f>
        <v>18000</v>
      </c>
      <c r="F12" s="7">
        <f>IF(D12&lt;5,0,E12*IF(D12&lt;7,0.1,0.15))</f>
        <v>0</v>
      </c>
      <c r="G12" s="6">
        <f>E12+F12</f>
        <v>18000</v>
      </c>
      <c r="H12" s="6">
        <f>0.13*G12</f>
        <v>2340</v>
      </c>
      <c r="I12" s="6">
        <f>0.4*E12</f>
        <v>7200</v>
      </c>
      <c r="J12" s="6">
        <f>G12-H12-I12</f>
        <v>8460</v>
      </c>
      <c r="K12" s="5"/>
    </row>
    <row r="13" spans="1:24" hidden="1" x14ac:dyDescent="0.3">
      <c r="A13" s="3">
        <v>9</v>
      </c>
      <c r="B13" s="3" t="s">
        <v>25</v>
      </c>
      <c r="C13" s="3">
        <v>15</v>
      </c>
      <c r="D13" s="3">
        <v>6</v>
      </c>
      <c r="E13" s="6">
        <f>$E$2*C13</f>
        <v>33750</v>
      </c>
      <c r="F13" s="7">
        <f>IF(D13&lt;5,0,E13*IF(D13&lt;7,0.1,0.15))</f>
        <v>3375</v>
      </c>
      <c r="G13" s="6">
        <f>E13+F13</f>
        <v>37125</v>
      </c>
      <c r="H13" s="6">
        <f>0.13*G13</f>
        <v>4826.25</v>
      </c>
      <c r="I13" s="6">
        <f>0.4*E13</f>
        <v>13500</v>
      </c>
      <c r="J13" s="6">
        <f>G13-H13-I13</f>
        <v>18798.75</v>
      </c>
      <c r="K13" s="5"/>
    </row>
    <row r="14" spans="1:24" hidden="1" x14ac:dyDescent="0.3">
      <c r="A14" s="3">
        <v>10</v>
      </c>
      <c r="B14" s="3" t="s">
        <v>4</v>
      </c>
      <c r="C14" s="3">
        <v>13</v>
      </c>
      <c r="D14" s="3">
        <v>5</v>
      </c>
      <c r="E14" s="6">
        <f>$E$2*C14</f>
        <v>29250</v>
      </c>
      <c r="F14" s="7">
        <f>IF(D14&lt;5,0,E14*IF(D14&lt;7,0.1,0.15))</f>
        <v>2925</v>
      </c>
      <c r="G14" s="6">
        <f>E14+F14</f>
        <v>32175</v>
      </c>
      <c r="H14" s="6">
        <f>0.13*G14</f>
        <v>4182.75</v>
      </c>
      <c r="I14" s="6">
        <f>0.4*E14</f>
        <v>11700</v>
      </c>
      <c r="J14" s="6">
        <f>G14-H14-I14</f>
        <v>16292.25</v>
      </c>
      <c r="K14" s="5"/>
      <c r="O14" s="11"/>
      <c r="P14" s="11"/>
      <c r="Q14" s="11"/>
      <c r="R14" s="11"/>
      <c r="S14" s="9"/>
      <c r="T14" s="9"/>
      <c r="U14" s="9"/>
      <c r="V14" s="9"/>
      <c r="W14" s="9"/>
      <c r="X14" s="9"/>
    </row>
    <row r="15" spans="1:24" x14ac:dyDescent="0.3">
      <c r="A15" s="12" t="s">
        <v>18</v>
      </c>
      <c r="B15" s="13"/>
      <c r="C15" s="13"/>
      <c r="D15" s="14"/>
      <c r="E15" s="6">
        <f>SUM(E5:E14)</f>
        <v>267750</v>
      </c>
      <c r="F15" s="6">
        <f>SUM(F5:F14)</f>
        <v>20925</v>
      </c>
      <c r="G15" s="6">
        <f>SUM(G5:G14)</f>
        <v>288675</v>
      </c>
      <c r="H15" s="6">
        <f>SUM(H5:H14)</f>
        <v>37527.75</v>
      </c>
      <c r="I15" s="6">
        <f>SUM(I5:I14)</f>
        <v>107100</v>
      </c>
      <c r="J15" s="6">
        <f>SUM(J5:J14)</f>
        <v>144047.25</v>
      </c>
      <c r="O15" s="11"/>
      <c r="P15" s="11"/>
      <c r="Q15" s="11"/>
      <c r="R15" s="11"/>
      <c r="S15" s="10"/>
      <c r="T15" s="10"/>
      <c r="U15" s="10"/>
      <c r="V15" s="10"/>
      <c r="W15" s="10"/>
      <c r="X15" s="10"/>
    </row>
    <row r="16" spans="1:24" hidden="1" x14ac:dyDescent="0.3">
      <c r="A16" s="12" t="s">
        <v>19</v>
      </c>
      <c r="B16" s="13"/>
      <c r="C16" s="13"/>
      <c r="D16" s="14"/>
      <c r="E16" s="8">
        <f>MAX(E5:E14)</f>
        <v>36000</v>
      </c>
      <c r="F16" s="8">
        <f>MAX(F5:F14)</f>
        <v>5062.5</v>
      </c>
      <c r="G16" s="8">
        <f>MAX(G5:G14)</f>
        <v>38812.5</v>
      </c>
      <c r="H16" s="8">
        <f>MAX(H5:H14)</f>
        <v>5045.625</v>
      </c>
      <c r="I16" s="8">
        <f>MAX(I5:I14)</f>
        <v>14400</v>
      </c>
      <c r="J16" s="8">
        <f>MAX(J5:J14)</f>
        <v>20266.875</v>
      </c>
      <c r="O16" s="11"/>
      <c r="P16" s="11"/>
      <c r="Q16" s="11"/>
      <c r="R16" s="11"/>
      <c r="S16" s="9"/>
      <c r="T16" s="9"/>
      <c r="U16" s="9"/>
      <c r="V16" s="9"/>
      <c r="W16" s="9"/>
      <c r="X16" s="9"/>
    </row>
    <row r="17" spans="1:10" x14ac:dyDescent="0.3">
      <c r="A17" s="12" t="s">
        <v>20</v>
      </c>
      <c r="B17" s="13"/>
      <c r="C17" s="13"/>
      <c r="D17" s="14"/>
      <c r="E17" s="6">
        <f>AVERAGE(E5:E14)</f>
        <v>26775</v>
      </c>
      <c r="F17" s="6">
        <f>AVERAGE(F5:F14)</f>
        <v>2092.5</v>
      </c>
      <c r="G17" s="6">
        <f>AVERAGE(G5:G14)</f>
        <v>28867.5</v>
      </c>
      <c r="H17" s="6">
        <f>AVERAGE(H5:H14)</f>
        <v>3752.7750000000001</v>
      </c>
      <c r="I17" s="6">
        <f>AVERAGE(I5:I14)</f>
        <v>10710</v>
      </c>
      <c r="J17" s="6">
        <f>AVERAGE(J5:J14)</f>
        <v>14404.725</v>
      </c>
    </row>
  </sheetData>
  <autoFilter ref="A4:J17" xr:uid="{E9B724EB-1DC1-4C56-AE48-5F33FFDBEBF0}">
    <filterColumn colId="7">
      <filters>
        <filter val="2 340,00 ₽"/>
        <filter val="2 632,50 ₽"/>
        <filter val="2 691,00 ₽"/>
        <filter val="3 217,50 ₽"/>
        <filter val="3 539,25 ₽"/>
        <filter val="3 752,78 ₽"/>
        <filter val="37 527,75 ₽"/>
      </filters>
    </filterColumn>
  </autoFilter>
  <mergeCells count="7">
    <mergeCell ref="A17:D17"/>
    <mergeCell ref="A1:J1"/>
    <mergeCell ref="A2:D2"/>
    <mergeCell ref="F2:J2"/>
    <mergeCell ref="A3:J3"/>
    <mergeCell ref="A15:D15"/>
    <mergeCell ref="A16:D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2</vt:i4>
      </vt:variant>
    </vt:vector>
  </HeadingPairs>
  <TitlesOfParts>
    <vt:vector size="6" baseType="lpstr">
      <vt:lpstr>Зарплата</vt:lpstr>
      <vt:lpstr>Зарплата фильтр стаж</vt:lpstr>
      <vt:lpstr>Зарплата фильтр оклад</vt:lpstr>
      <vt:lpstr>Зарплата фильтр налог</vt:lpstr>
      <vt:lpstr>Круговая диаграмма</vt:lpstr>
      <vt:lpstr>Гистограмма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VeX EveryOne</cp:lastModifiedBy>
  <dcterms:created xsi:type="dcterms:W3CDTF">2015-06-05T18:19:34Z</dcterms:created>
  <dcterms:modified xsi:type="dcterms:W3CDTF">2024-11-11T18:47:08Z</dcterms:modified>
</cp:coreProperties>
</file>