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rtemev/Desktop/Модульная 1/"/>
    </mc:Choice>
  </mc:AlternateContent>
  <xr:revisionPtr revIDLastSave="0" documentId="13_ncr:1_{AEF2F461-826D-9E4B-B34F-5424F68A3E5D}" xr6:coauthVersionLast="47" xr6:coauthVersionMax="47" xr10:uidLastSave="{00000000-0000-0000-0000-000000000000}"/>
  <bookViews>
    <workbookView xWindow="0" yWindow="500" windowWidth="28800" windowHeight="16420" activeTab="3" xr2:uid="{91860BEB-F7D4-9742-9BD9-1D5F16EB4DE7}"/>
  </bookViews>
  <sheets>
    <sheet name="Графическое представление" sheetId="1" r:id="rId1"/>
    <sheet name="z-score" sheetId="3" r:id="rId2"/>
    <sheet name="Корреляция" sheetId="4" r:id="rId3"/>
    <sheet name="Корреляция без выбросов" sheetId="5" r:id="rId4"/>
    <sheet name="Исходные данные" sheetId="2" r:id="rId5"/>
  </sheets>
  <definedNames>
    <definedName name="_xlnm._FilterDatabase" localSheetId="0" hidden="1">'Графическое представление'!$A$4:$G$4</definedName>
    <definedName name="_xlnm._FilterDatabase" localSheetId="1" hidden="1">'z-score'!$A$3:$AF$3</definedName>
    <definedName name="_xlchart.v1.0" hidden="1">'Графическое представление'!$C$5:$C$91</definedName>
    <definedName name="_xlchart.v1.1" hidden="1">'Графическое представление'!$F$5:$F$91</definedName>
    <definedName name="_xlchart.v1.10" hidden="1">'Графическое представление'!$C$5:$C$91</definedName>
    <definedName name="_xlchart.v1.11" hidden="1">'Графическое представление'!$C$5:$C$91</definedName>
    <definedName name="_xlchart.v1.12" hidden="1">'Графическое представление'!$E$5:$E$91</definedName>
    <definedName name="_xlchart.v1.2" hidden="1">'Графическое представление'!$C$5:$C$91</definedName>
    <definedName name="_xlchart.v1.3" hidden="1">'Графическое представление'!$C$5:$C$91</definedName>
    <definedName name="_xlchart.v1.4" hidden="1">'Графическое представление'!$D$5:$D$91</definedName>
    <definedName name="_xlchart.v1.5" hidden="1">'Графическое представление'!$C$5:$C$91</definedName>
    <definedName name="_xlchart.v1.6" hidden="1">'Графическое представление'!$C$5:$C$91</definedName>
    <definedName name="_xlchart.v1.7" hidden="1">'Графическое представление'!$C$5:$C$91</definedName>
    <definedName name="_xlchart.v1.8" hidden="1">'Графическое представление'!$C$5:$C$91</definedName>
    <definedName name="_xlchart.v1.9" hidden="1">'Графическое представление'!$G$5:$G$91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5" l="1"/>
  <c r="X8" i="5"/>
  <c r="Z6" i="5" s="1"/>
  <c r="X7" i="5"/>
  <c r="W6" i="5"/>
  <c r="W7" i="5"/>
  <c r="W8" i="5"/>
  <c r="V8" i="5"/>
  <c r="V7" i="5"/>
  <c r="V6" i="5"/>
  <c r="V5" i="5"/>
  <c r="Z5" i="5"/>
  <c r="Z4" i="5"/>
  <c r="Z7" i="5"/>
  <c r="Y6" i="5"/>
  <c r="Y5" i="5"/>
  <c r="X4" i="5"/>
  <c r="X5" i="5"/>
  <c r="Y4" i="5"/>
  <c r="W4" i="5"/>
  <c r="BZ27" i="3"/>
  <c r="BW27" i="3"/>
  <c r="BT27" i="3"/>
  <c r="BQ27" i="3"/>
  <c r="N29" i="3" s="1"/>
  <c r="BN27" i="3"/>
  <c r="Y8" i="4"/>
  <c r="Z7" i="4" s="1"/>
  <c r="X8" i="4"/>
  <c r="Z6" i="4" s="1"/>
  <c r="X7" i="4"/>
  <c r="W8" i="4"/>
  <c r="W7" i="4"/>
  <c r="Y5" i="4" s="1"/>
  <c r="W6" i="4"/>
  <c r="X5" i="4" s="1"/>
  <c r="V8" i="4"/>
  <c r="Z4" i="4" s="1"/>
  <c r="V7" i="4"/>
  <c r="Y4" i="4" s="1"/>
  <c r="V6" i="4"/>
  <c r="V5" i="4"/>
  <c r="W4" i="4" s="1"/>
  <c r="Y6" i="4"/>
  <c r="Z5" i="4"/>
  <c r="X4" i="4"/>
  <c r="AB5" i="3"/>
  <c r="AC5" i="3"/>
  <c r="AD5" i="3"/>
  <c r="AE5" i="3"/>
  <c r="AF5" i="3"/>
  <c r="AB6" i="3"/>
  <c r="AC6" i="3"/>
  <c r="AD6" i="3"/>
  <c r="AE6" i="3"/>
  <c r="AF6" i="3"/>
  <c r="AB7" i="3"/>
  <c r="AC7" i="3"/>
  <c r="AD7" i="3"/>
  <c r="AE7" i="3"/>
  <c r="AF7" i="3"/>
  <c r="AB8" i="3"/>
  <c r="AC8" i="3"/>
  <c r="AD8" i="3"/>
  <c r="AE8" i="3"/>
  <c r="AF8" i="3"/>
  <c r="AB9" i="3"/>
  <c r="AC9" i="3"/>
  <c r="AD9" i="3"/>
  <c r="AE9" i="3"/>
  <c r="AF9" i="3"/>
  <c r="AB10" i="3"/>
  <c r="AC10" i="3"/>
  <c r="AD10" i="3"/>
  <c r="AE10" i="3"/>
  <c r="AF10" i="3"/>
  <c r="AB11" i="3"/>
  <c r="AC11" i="3"/>
  <c r="AD11" i="3"/>
  <c r="AE11" i="3"/>
  <c r="AF11" i="3"/>
  <c r="AB12" i="3"/>
  <c r="AC12" i="3"/>
  <c r="AD12" i="3"/>
  <c r="AE12" i="3"/>
  <c r="AF12" i="3"/>
  <c r="AB13" i="3"/>
  <c r="AC13" i="3"/>
  <c r="AD13" i="3"/>
  <c r="AE13" i="3"/>
  <c r="AF13" i="3"/>
  <c r="AB14" i="3"/>
  <c r="AC14" i="3"/>
  <c r="AD14" i="3"/>
  <c r="AE14" i="3"/>
  <c r="AF14" i="3"/>
  <c r="AB15" i="3"/>
  <c r="AC15" i="3"/>
  <c r="AD15" i="3"/>
  <c r="AE15" i="3"/>
  <c r="AF15" i="3"/>
  <c r="AB16" i="3"/>
  <c r="AC16" i="3"/>
  <c r="AD16" i="3"/>
  <c r="AE16" i="3"/>
  <c r="AF16" i="3"/>
  <c r="AB17" i="3"/>
  <c r="AC17" i="3"/>
  <c r="AD17" i="3"/>
  <c r="AE17" i="3"/>
  <c r="AF17" i="3"/>
  <c r="AB18" i="3"/>
  <c r="AC18" i="3"/>
  <c r="AD18" i="3"/>
  <c r="AE18" i="3"/>
  <c r="AF18" i="3"/>
  <c r="AB19" i="3"/>
  <c r="AC19" i="3"/>
  <c r="AD19" i="3"/>
  <c r="AE19" i="3"/>
  <c r="AF19" i="3"/>
  <c r="AB20" i="3"/>
  <c r="AC20" i="3"/>
  <c r="AD20" i="3"/>
  <c r="AE20" i="3"/>
  <c r="AF20" i="3"/>
  <c r="AB21" i="3"/>
  <c r="AC21" i="3"/>
  <c r="AD21" i="3"/>
  <c r="AE21" i="3"/>
  <c r="AF21" i="3"/>
  <c r="AB22" i="3"/>
  <c r="AC22" i="3"/>
  <c r="AD22" i="3"/>
  <c r="AE22" i="3"/>
  <c r="AF22" i="3"/>
  <c r="AB23" i="3"/>
  <c r="AC23" i="3"/>
  <c r="AD23" i="3"/>
  <c r="AE23" i="3"/>
  <c r="AF23" i="3"/>
  <c r="AB24" i="3"/>
  <c r="AC24" i="3"/>
  <c r="AD24" i="3"/>
  <c r="AE24" i="3"/>
  <c r="AF24" i="3"/>
  <c r="AB25" i="3"/>
  <c r="AC25" i="3"/>
  <c r="AD25" i="3"/>
  <c r="AE25" i="3"/>
  <c r="AF25" i="3"/>
  <c r="AB26" i="3"/>
  <c r="AC26" i="3"/>
  <c r="AD26" i="3"/>
  <c r="AE26" i="3"/>
  <c r="AF26" i="3"/>
  <c r="AB27" i="3"/>
  <c r="AC27" i="3"/>
  <c r="AD27" i="3"/>
  <c r="AE27" i="3"/>
  <c r="AF27" i="3"/>
  <c r="AB28" i="3"/>
  <c r="AC28" i="3"/>
  <c r="AD28" i="3"/>
  <c r="AE28" i="3"/>
  <c r="AF28" i="3"/>
  <c r="AB29" i="3"/>
  <c r="AC29" i="3"/>
  <c r="AD29" i="3"/>
  <c r="AE29" i="3"/>
  <c r="AF29" i="3"/>
  <c r="AB30" i="3"/>
  <c r="AC30" i="3"/>
  <c r="AD30" i="3"/>
  <c r="AE30" i="3"/>
  <c r="AF30" i="3"/>
  <c r="AB31" i="3"/>
  <c r="AC31" i="3"/>
  <c r="AD31" i="3"/>
  <c r="AE31" i="3"/>
  <c r="AF31" i="3"/>
  <c r="AB32" i="3"/>
  <c r="AC32" i="3"/>
  <c r="AD32" i="3"/>
  <c r="AE32" i="3"/>
  <c r="AF32" i="3"/>
  <c r="AB33" i="3"/>
  <c r="AC33" i="3"/>
  <c r="AD33" i="3"/>
  <c r="AE33" i="3"/>
  <c r="AF33" i="3"/>
  <c r="AB34" i="3"/>
  <c r="AC34" i="3"/>
  <c r="AD34" i="3"/>
  <c r="AE34" i="3"/>
  <c r="AF34" i="3"/>
  <c r="AB35" i="3"/>
  <c r="AC35" i="3"/>
  <c r="AD35" i="3"/>
  <c r="AE35" i="3"/>
  <c r="AF35" i="3"/>
  <c r="AB36" i="3"/>
  <c r="AC36" i="3"/>
  <c r="AD36" i="3"/>
  <c r="AE36" i="3"/>
  <c r="AF36" i="3"/>
  <c r="AB37" i="3"/>
  <c r="AC37" i="3"/>
  <c r="AD37" i="3"/>
  <c r="AE37" i="3"/>
  <c r="AF37" i="3"/>
  <c r="AB38" i="3"/>
  <c r="AC38" i="3"/>
  <c r="AD38" i="3"/>
  <c r="AE38" i="3"/>
  <c r="AF38" i="3"/>
  <c r="AB39" i="3"/>
  <c r="AC39" i="3"/>
  <c r="AD39" i="3"/>
  <c r="AE39" i="3"/>
  <c r="AF39" i="3"/>
  <c r="AB40" i="3"/>
  <c r="AC40" i="3"/>
  <c r="AD40" i="3"/>
  <c r="AE40" i="3"/>
  <c r="AF40" i="3"/>
  <c r="AB41" i="3"/>
  <c r="AC41" i="3"/>
  <c r="AD41" i="3"/>
  <c r="AE41" i="3"/>
  <c r="AF41" i="3"/>
  <c r="AB42" i="3"/>
  <c r="AC42" i="3"/>
  <c r="AD42" i="3"/>
  <c r="AE42" i="3"/>
  <c r="AF42" i="3"/>
  <c r="AB43" i="3"/>
  <c r="AC43" i="3"/>
  <c r="AD43" i="3"/>
  <c r="AE43" i="3"/>
  <c r="AF43" i="3"/>
  <c r="AB44" i="3"/>
  <c r="AC44" i="3"/>
  <c r="AD44" i="3"/>
  <c r="AE44" i="3"/>
  <c r="AF44" i="3"/>
  <c r="AB45" i="3"/>
  <c r="AC45" i="3"/>
  <c r="AD45" i="3"/>
  <c r="AE45" i="3"/>
  <c r="AF45" i="3"/>
  <c r="AB46" i="3"/>
  <c r="AC46" i="3"/>
  <c r="AD46" i="3"/>
  <c r="AE46" i="3"/>
  <c r="AF46" i="3"/>
  <c r="AB47" i="3"/>
  <c r="AC47" i="3"/>
  <c r="AD47" i="3"/>
  <c r="AE47" i="3"/>
  <c r="AF47" i="3"/>
  <c r="AB48" i="3"/>
  <c r="AC48" i="3"/>
  <c r="AD48" i="3"/>
  <c r="AE48" i="3"/>
  <c r="AF48" i="3"/>
  <c r="AB49" i="3"/>
  <c r="AC49" i="3"/>
  <c r="AD49" i="3"/>
  <c r="AE49" i="3"/>
  <c r="AF49" i="3"/>
  <c r="AB50" i="3"/>
  <c r="AC50" i="3"/>
  <c r="AD50" i="3"/>
  <c r="AE50" i="3"/>
  <c r="AF50" i="3"/>
  <c r="AB51" i="3"/>
  <c r="AC51" i="3"/>
  <c r="AD51" i="3"/>
  <c r="AE51" i="3"/>
  <c r="AF51" i="3"/>
  <c r="AB52" i="3"/>
  <c r="AC52" i="3"/>
  <c r="AD52" i="3"/>
  <c r="AE52" i="3"/>
  <c r="AF52" i="3"/>
  <c r="AB53" i="3"/>
  <c r="AC53" i="3"/>
  <c r="AD53" i="3"/>
  <c r="AE53" i="3"/>
  <c r="AF53" i="3"/>
  <c r="AB54" i="3"/>
  <c r="AC54" i="3"/>
  <c r="AD54" i="3"/>
  <c r="AE54" i="3"/>
  <c r="AF54" i="3"/>
  <c r="AB55" i="3"/>
  <c r="AC55" i="3"/>
  <c r="AD55" i="3"/>
  <c r="AE55" i="3"/>
  <c r="AF55" i="3"/>
  <c r="AB56" i="3"/>
  <c r="AC56" i="3"/>
  <c r="AD56" i="3"/>
  <c r="AE56" i="3"/>
  <c r="AF56" i="3"/>
  <c r="AB57" i="3"/>
  <c r="AC57" i="3"/>
  <c r="AD57" i="3"/>
  <c r="AE57" i="3"/>
  <c r="AF57" i="3"/>
  <c r="AB58" i="3"/>
  <c r="AC58" i="3"/>
  <c r="AD58" i="3"/>
  <c r="AE58" i="3"/>
  <c r="AF58" i="3"/>
  <c r="AB59" i="3"/>
  <c r="AC59" i="3"/>
  <c r="AD59" i="3"/>
  <c r="AE59" i="3"/>
  <c r="AF59" i="3"/>
  <c r="AB60" i="3"/>
  <c r="AC60" i="3"/>
  <c r="AD60" i="3"/>
  <c r="AE60" i="3"/>
  <c r="AF60" i="3"/>
  <c r="AB61" i="3"/>
  <c r="AC61" i="3"/>
  <c r="AD61" i="3"/>
  <c r="AE61" i="3"/>
  <c r="AF61" i="3"/>
  <c r="AB62" i="3"/>
  <c r="AC62" i="3"/>
  <c r="AD62" i="3"/>
  <c r="AE62" i="3"/>
  <c r="AF62" i="3"/>
  <c r="AB63" i="3"/>
  <c r="AC63" i="3"/>
  <c r="AD63" i="3"/>
  <c r="AE63" i="3"/>
  <c r="AF63" i="3"/>
  <c r="AB64" i="3"/>
  <c r="AC64" i="3"/>
  <c r="AD64" i="3"/>
  <c r="AE64" i="3"/>
  <c r="AF64" i="3"/>
  <c r="AB65" i="3"/>
  <c r="AC65" i="3"/>
  <c r="AD65" i="3"/>
  <c r="AE65" i="3"/>
  <c r="AF65" i="3"/>
  <c r="AB66" i="3"/>
  <c r="AC66" i="3"/>
  <c r="AD66" i="3"/>
  <c r="AE66" i="3"/>
  <c r="AF66" i="3"/>
  <c r="AB67" i="3"/>
  <c r="AC67" i="3"/>
  <c r="AD67" i="3"/>
  <c r="AE67" i="3"/>
  <c r="AF67" i="3"/>
  <c r="AB68" i="3"/>
  <c r="AC68" i="3"/>
  <c r="AD68" i="3"/>
  <c r="AE68" i="3"/>
  <c r="AF68" i="3"/>
  <c r="AB69" i="3"/>
  <c r="AC69" i="3"/>
  <c r="AD69" i="3"/>
  <c r="AE69" i="3"/>
  <c r="AF69" i="3"/>
  <c r="AB70" i="3"/>
  <c r="AC70" i="3"/>
  <c r="AD70" i="3"/>
  <c r="AE70" i="3"/>
  <c r="AF70" i="3"/>
  <c r="AB71" i="3"/>
  <c r="AC71" i="3"/>
  <c r="AD71" i="3"/>
  <c r="AE71" i="3"/>
  <c r="AF71" i="3"/>
  <c r="AB72" i="3"/>
  <c r="AC72" i="3"/>
  <c r="AD72" i="3"/>
  <c r="AE72" i="3"/>
  <c r="AF72" i="3"/>
  <c r="AB73" i="3"/>
  <c r="AC73" i="3"/>
  <c r="AD73" i="3"/>
  <c r="AE73" i="3"/>
  <c r="AF73" i="3"/>
  <c r="AB74" i="3"/>
  <c r="AC74" i="3"/>
  <c r="AD74" i="3"/>
  <c r="AE74" i="3"/>
  <c r="AF74" i="3"/>
  <c r="AB75" i="3"/>
  <c r="AC75" i="3"/>
  <c r="AD75" i="3"/>
  <c r="AE75" i="3"/>
  <c r="AF75" i="3"/>
  <c r="AB76" i="3"/>
  <c r="AC76" i="3"/>
  <c r="AD76" i="3"/>
  <c r="AE76" i="3"/>
  <c r="AF76" i="3"/>
  <c r="AB77" i="3"/>
  <c r="AC77" i="3"/>
  <c r="AD77" i="3"/>
  <c r="AE77" i="3"/>
  <c r="AF77" i="3"/>
  <c r="AB78" i="3"/>
  <c r="AC78" i="3"/>
  <c r="AD78" i="3"/>
  <c r="AE78" i="3"/>
  <c r="AF78" i="3"/>
  <c r="AB79" i="3"/>
  <c r="AC79" i="3"/>
  <c r="AD79" i="3"/>
  <c r="AE79" i="3"/>
  <c r="AF79" i="3"/>
  <c r="AB80" i="3"/>
  <c r="AC80" i="3"/>
  <c r="AD80" i="3"/>
  <c r="AE80" i="3"/>
  <c r="AF80" i="3"/>
  <c r="AB81" i="3"/>
  <c r="AC81" i="3"/>
  <c r="AD81" i="3"/>
  <c r="AE81" i="3"/>
  <c r="AF81" i="3"/>
  <c r="AB82" i="3"/>
  <c r="AC82" i="3"/>
  <c r="AD82" i="3"/>
  <c r="AE82" i="3"/>
  <c r="AF82" i="3"/>
  <c r="AB83" i="3"/>
  <c r="AC83" i="3"/>
  <c r="AD83" i="3"/>
  <c r="AE83" i="3"/>
  <c r="AF83" i="3"/>
  <c r="AB84" i="3"/>
  <c r="AC84" i="3"/>
  <c r="AD84" i="3"/>
  <c r="AE84" i="3"/>
  <c r="AF84" i="3"/>
  <c r="AB85" i="3"/>
  <c r="AC85" i="3"/>
  <c r="AD85" i="3"/>
  <c r="AE85" i="3"/>
  <c r="AF85" i="3"/>
  <c r="AB86" i="3"/>
  <c r="AC86" i="3"/>
  <c r="AD86" i="3"/>
  <c r="AE86" i="3"/>
  <c r="AF86" i="3"/>
  <c r="AB87" i="3"/>
  <c r="AC87" i="3"/>
  <c r="AD87" i="3"/>
  <c r="AE87" i="3"/>
  <c r="AF87" i="3"/>
  <c r="AB88" i="3"/>
  <c r="AC88" i="3"/>
  <c r="AD88" i="3"/>
  <c r="AE88" i="3"/>
  <c r="AF88" i="3"/>
  <c r="AB89" i="3"/>
  <c r="AC89" i="3"/>
  <c r="AD89" i="3"/>
  <c r="AE89" i="3"/>
  <c r="AF89" i="3"/>
  <c r="AB90" i="3"/>
  <c r="AC90" i="3"/>
  <c r="AD90" i="3"/>
  <c r="AE90" i="3"/>
  <c r="AF90" i="3"/>
  <c r="AF4" i="3"/>
  <c r="AE4" i="3"/>
  <c r="AD4" i="3"/>
  <c r="AC4" i="3"/>
  <c r="AB4" i="3"/>
  <c r="AZ17" i="3"/>
  <c r="AW17" i="3"/>
  <c r="AT17" i="3"/>
  <c r="AQ17" i="3"/>
  <c r="AN17" i="3"/>
  <c r="P83" i="3"/>
  <c r="O13" i="3"/>
  <c r="N17" i="3"/>
  <c r="N23" i="3"/>
  <c r="N24" i="3"/>
  <c r="P33" i="3"/>
  <c r="O36" i="3"/>
  <c r="N78" i="3"/>
  <c r="O49" i="3"/>
  <c r="N50" i="3"/>
  <c r="P52" i="3"/>
  <c r="P89" i="3"/>
  <c r="N64" i="3"/>
  <c r="P64" i="3"/>
  <c r="P69" i="3"/>
  <c r="O76" i="3"/>
  <c r="P76" i="3"/>
  <c r="Q84" i="3"/>
  <c r="K92" i="1"/>
  <c r="T84" i="1"/>
  <c r="W90" i="1"/>
  <c r="T90" i="1"/>
  <c r="Q90" i="1"/>
  <c r="N90" i="1"/>
  <c r="K90" i="1"/>
  <c r="U5" i="3"/>
  <c r="S14" i="3"/>
  <c r="U19" i="3"/>
  <c r="U23" i="3"/>
  <c r="V23" i="3"/>
  <c r="U26" i="3"/>
  <c r="U82" i="3"/>
  <c r="S31" i="3"/>
  <c r="T81" i="3"/>
  <c r="U81" i="3"/>
  <c r="U86" i="3"/>
  <c r="S38" i="3"/>
  <c r="S42" i="3"/>
  <c r="V42" i="3"/>
  <c r="U45" i="3"/>
  <c r="S52" i="3"/>
  <c r="S79" i="3"/>
  <c r="T58" i="3"/>
  <c r="S60" i="3"/>
  <c r="U62" i="3"/>
  <c r="U64" i="3"/>
  <c r="U69" i="3"/>
  <c r="S70" i="3"/>
  <c r="S71" i="3"/>
  <c r="T74" i="3"/>
  <c r="S76" i="3"/>
  <c r="T77" i="3"/>
  <c r="S4" i="3"/>
  <c r="Z84" i="3"/>
  <c r="Z6" i="3"/>
  <c r="X10" i="3"/>
  <c r="Z10" i="3"/>
  <c r="Z11" i="3"/>
  <c r="Z14" i="3"/>
  <c r="Z15" i="3"/>
  <c r="X17" i="3"/>
  <c r="Y90" i="3"/>
  <c r="Z90" i="3"/>
  <c r="Z20" i="3"/>
  <c r="X87" i="3"/>
  <c r="X22" i="3"/>
  <c r="Z22" i="3"/>
  <c r="X23" i="3"/>
  <c r="Y23" i="3"/>
  <c r="Z24" i="3"/>
  <c r="Y26" i="3"/>
  <c r="Z26" i="3"/>
  <c r="Z27" i="3"/>
  <c r="Y28" i="3"/>
  <c r="Z28" i="3"/>
  <c r="X30" i="3"/>
  <c r="Y30" i="3"/>
  <c r="Z31" i="3"/>
  <c r="Y32" i="3"/>
  <c r="Z32" i="3"/>
  <c r="Z33" i="3"/>
  <c r="Y34" i="3"/>
  <c r="Z34" i="3"/>
  <c r="X86" i="3"/>
  <c r="Y86" i="3"/>
  <c r="Z36" i="3"/>
  <c r="Y38" i="3"/>
  <c r="Z38" i="3"/>
  <c r="Z39" i="3"/>
  <c r="Y40" i="3"/>
  <c r="Z40" i="3"/>
  <c r="X42" i="3"/>
  <c r="Y42" i="3"/>
  <c r="Z43" i="3"/>
  <c r="Y45" i="3"/>
  <c r="Z45" i="3"/>
  <c r="Z46" i="3"/>
  <c r="Y47" i="3"/>
  <c r="Z47" i="3"/>
  <c r="X50" i="3"/>
  <c r="Y50" i="3"/>
  <c r="Z51" i="3"/>
  <c r="Y53" i="3"/>
  <c r="Z53" i="3"/>
  <c r="Z54" i="3"/>
  <c r="Y79" i="3"/>
  <c r="Z79" i="3"/>
  <c r="X56" i="3"/>
  <c r="Y56" i="3"/>
  <c r="Z57" i="3"/>
  <c r="Y59" i="3"/>
  <c r="Z59" i="3"/>
  <c r="Z85" i="3"/>
  <c r="Y60" i="3"/>
  <c r="Z60" i="3"/>
  <c r="X63" i="3"/>
  <c r="Y63" i="3"/>
  <c r="Z64" i="3"/>
  <c r="Y66" i="3"/>
  <c r="Z66" i="3"/>
  <c r="Z67" i="3"/>
  <c r="Y68" i="3"/>
  <c r="Z68" i="3"/>
  <c r="X71" i="3"/>
  <c r="Y71" i="3"/>
  <c r="Z72" i="3"/>
  <c r="Y74" i="3"/>
  <c r="Z74" i="3"/>
  <c r="Z75" i="3"/>
  <c r="Y76" i="3"/>
  <c r="Z76" i="3"/>
  <c r="X4" i="3"/>
  <c r="N71" i="3"/>
  <c r="O14" i="3"/>
  <c r="P35" i="3"/>
  <c r="Q57" i="3"/>
  <c r="W59" i="3"/>
  <c r="L31" i="3"/>
  <c r="L11" i="3"/>
  <c r="L7" i="3"/>
  <c r="L47" i="3"/>
  <c r="L72" i="3"/>
  <c r="L78" i="3"/>
  <c r="L20" i="3"/>
  <c r="L65" i="3"/>
  <c r="L75" i="3"/>
  <c r="L42" i="3"/>
  <c r="L12" i="3"/>
  <c r="L60" i="3"/>
  <c r="L27" i="3"/>
  <c r="L70" i="3"/>
  <c r="L59" i="3"/>
  <c r="L68" i="3"/>
  <c r="L77" i="3"/>
  <c r="L4" i="3"/>
  <c r="L55" i="3"/>
  <c r="L17" i="3"/>
  <c r="L80" i="3"/>
  <c r="L58" i="3"/>
  <c r="L63" i="3"/>
  <c r="L71" i="3"/>
  <c r="L24" i="3"/>
  <c r="L44" i="3"/>
  <c r="L49" i="3"/>
  <c r="L61" i="3"/>
  <c r="L56" i="3"/>
  <c r="L5" i="3"/>
  <c r="L62" i="3"/>
  <c r="L52" i="3"/>
  <c r="L67" i="3"/>
  <c r="L51" i="3"/>
  <c r="L83" i="3"/>
  <c r="L28" i="3"/>
  <c r="L43" i="3"/>
  <c r="L85" i="3"/>
  <c r="L54" i="3"/>
  <c r="L34" i="3"/>
  <c r="L64" i="3"/>
  <c r="L84" i="3"/>
  <c r="L18" i="3"/>
  <c r="L29" i="3"/>
  <c r="L82" i="3"/>
  <c r="L39" i="3"/>
  <c r="L36" i="3"/>
  <c r="L73" i="3"/>
  <c r="L37" i="3"/>
  <c r="L69" i="3"/>
  <c r="L21" i="3"/>
  <c r="L32" i="3"/>
  <c r="L19" i="3"/>
  <c r="L22" i="3"/>
  <c r="L10" i="3"/>
  <c r="L38" i="3"/>
  <c r="L74" i="3"/>
  <c r="L6" i="3"/>
  <c r="L8" i="3"/>
  <c r="L35" i="3"/>
  <c r="L76" i="3"/>
  <c r="L26" i="3"/>
  <c r="L40" i="3"/>
  <c r="L9" i="3"/>
  <c r="L33" i="3"/>
  <c r="L41" i="3"/>
  <c r="L53" i="3"/>
  <c r="L79" i="3"/>
  <c r="L66" i="3"/>
  <c r="L46" i="3"/>
  <c r="L57" i="3"/>
  <c r="L23" i="3"/>
  <c r="L14" i="3"/>
  <c r="L13" i="3"/>
  <c r="L88" i="3"/>
  <c r="L15" i="3"/>
  <c r="L90" i="3"/>
  <c r="L48" i="3"/>
  <c r="L50" i="3"/>
  <c r="L87" i="3"/>
  <c r="L30" i="3"/>
  <c r="L86" i="3"/>
  <c r="L81" i="3"/>
  <c r="L45" i="3"/>
  <c r="L25" i="3"/>
  <c r="L89" i="3"/>
  <c r="L16" i="3"/>
  <c r="K31" i="3"/>
  <c r="K11" i="3"/>
  <c r="K7" i="3"/>
  <c r="K47" i="3"/>
  <c r="K72" i="3"/>
  <c r="K78" i="3"/>
  <c r="K20" i="3"/>
  <c r="K65" i="3"/>
  <c r="K75" i="3"/>
  <c r="K42" i="3"/>
  <c r="K12" i="3"/>
  <c r="K60" i="3"/>
  <c r="K27" i="3"/>
  <c r="K70" i="3"/>
  <c r="K59" i="3"/>
  <c r="K68" i="3"/>
  <c r="K77" i="3"/>
  <c r="K4" i="3"/>
  <c r="K55" i="3"/>
  <c r="K17" i="3"/>
  <c r="K80" i="3"/>
  <c r="K58" i="3"/>
  <c r="K63" i="3"/>
  <c r="K71" i="3"/>
  <c r="K24" i="3"/>
  <c r="K44" i="3"/>
  <c r="K49" i="3"/>
  <c r="K61" i="3"/>
  <c r="K56" i="3"/>
  <c r="K5" i="3"/>
  <c r="K62" i="3"/>
  <c r="K52" i="3"/>
  <c r="K67" i="3"/>
  <c r="K51" i="3"/>
  <c r="K83" i="3"/>
  <c r="K28" i="3"/>
  <c r="K43" i="3"/>
  <c r="K85" i="3"/>
  <c r="K54" i="3"/>
  <c r="K34" i="3"/>
  <c r="K64" i="3"/>
  <c r="K84" i="3"/>
  <c r="K18" i="3"/>
  <c r="K29" i="3"/>
  <c r="K82" i="3"/>
  <c r="K39" i="3"/>
  <c r="K36" i="3"/>
  <c r="K73" i="3"/>
  <c r="K37" i="3"/>
  <c r="K69" i="3"/>
  <c r="K21" i="3"/>
  <c r="K32" i="3"/>
  <c r="K19" i="3"/>
  <c r="K22" i="3"/>
  <c r="K10" i="3"/>
  <c r="K38" i="3"/>
  <c r="K74" i="3"/>
  <c r="K6" i="3"/>
  <c r="K8" i="3"/>
  <c r="K35" i="3"/>
  <c r="K76" i="3"/>
  <c r="K26" i="3"/>
  <c r="K40" i="3"/>
  <c r="K9" i="3"/>
  <c r="K33" i="3"/>
  <c r="K41" i="3"/>
  <c r="K53" i="3"/>
  <c r="K79" i="3"/>
  <c r="K66" i="3"/>
  <c r="K46" i="3"/>
  <c r="K57" i="3"/>
  <c r="K23" i="3"/>
  <c r="K14" i="3"/>
  <c r="K13" i="3"/>
  <c r="K88" i="3"/>
  <c r="K15" i="3"/>
  <c r="K90" i="3"/>
  <c r="K48" i="3"/>
  <c r="K50" i="3"/>
  <c r="K87" i="3"/>
  <c r="K30" i="3"/>
  <c r="K86" i="3"/>
  <c r="K81" i="3"/>
  <c r="K45" i="3"/>
  <c r="K25" i="3"/>
  <c r="K89" i="3"/>
  <c r="K16" i="3"/>
  <c r="J16" i="3"/>
  <c r="J31" i="3"/>
  <c r="J11" i="3"/>
  <c r="J7" i="3"/>
  <c r="J47" i="3"/>
  <c r="J72" i="3"/>
  <c r="J78" i="3"/>
  <c r="J20" i="3"/>
  <c r="J65" i="3"/>
  <c r="J75" i="3"/>
  <c r="J42" i="3"/>
  <c r="J12" i="3"/>
  <c r="J60" i="3"/>
  <c r="J27" i="3"/>
  <c r="J70" i="3"/>
  <c r="J59" i="3"/>
  <c r="J68" i="3"/>
  <c r="J77" i="3"/>
  <c r="J4" i="3"/>
  <c r="J55" i="3"/>
  <c r="J17" i="3"/>
  <c r="J80" i="3"/>
  <c r="J58" i="3"/>
  <c r="J63" i="3"/>
  <c r="J71" i="3"/>
  <c r="J24" i="3"/>
  <c r="J44" i="3"/>
  <c r="J49" i="3"/>
  <c r="J61" i="3"/>
  <c r="J56" i="3"/>
  <c r="J5" i="3"/>
  <c r="J62" i="3"/>
  <c r="J52" i="3"/>
  <c r="J67" i="3"/>
  <c r="J51" i="3"/>
  <c r="J83" i="3"/>
  <c r="J28" i="3"/>
  <c r="J43" i="3"/>
  <c r="J85" i="3"/>
  <c r="J54" i="3"/>
  <c r="J34" i="3"/>
  <c r="J64" i="3"/>
  <c r="J84" i="3"/>
  <c r="J18" i="3"/>
  <c r="J29" i="3"/>
  <c r="J82" i="3"/>
  <c r="J39" i="3"/>
  <c r="J36" i="3"/>
  <c r="J73" i="3"/>
  <c r="J37" i="3"/>
  <c r="J69" i="3"/>
  <c r="J21" i="3"/>
  <c r="J32" i="3"/>
  <c r="J19" i="3"/>
  <c r="J22" i="3"/>
  <c r="J10" i="3"/>
  <c r="J38" i="3"/>
  <c r="J74" i="3"/>
  <c r="J6" i="3"/>
  <c r="J8" i="3"/>
  <c r="J35" i="3"/>
  <c r="J76" i="3"/>
  <c r="J26" i="3"/>
  <c r="J40" i="3"/>
  <c r="J9" i="3"/>
  <c r="J33" i="3"/>
  <c r="J41" i="3"/>
  <c r="J53" i="3"/>
  <c r="J79" i="3"/>
  <c r="J66" i="3"/>
  <c r="J46" i="3"/>
  <c r="J57" i="3"/>
  <c r="J23" i="3"/>
  <c r="J14" i="3"/>
  <c r="J13" i="3"/>
  <c r="J88" i="3"/>
  <c r="J15" i="3"/>
  <c r="J90" i="3"/>
  <c r="J48" i="3"/>
  <c r="J50" i="3"/>
  <c r="J87" i="3"/>
  <c r="J30" i="3"/>
  <c r="J86" i="3"/>
  <c r="J81" i="3"/>
  <c r="J45" i="3"/>
  <c r="J25" i="3"/>
  <c r="J89" i="3"/>
  <c r="I31" i="3"/>
  <c r="I11" i="3"/>
  <c r="I7" i="3"/>
  <c r="I47" i="3"/>
  <c r="I72" i="3"/>
  <c r="I78" i="3"/>
  <c r="I20" i="3"/>
  <c r="I65" i="3"/>
  <c r="I75" i="3"/>
  <c r="I42" i="3"/>
  <c r="I12" i="3"/>
  <c r="I60" i="3"/>
  <c r="I27" i="3"/>
  <c r="I70" i="3"/>
  <c r="I59" i="3"/>
  <c r="I68" i="3"/>
  <c r="I77" i="3"/>
  <c r="I4" i="3"/>
  <c r="I55" i="3"/>
  <c r="I17" i="3"/>
  <c r="I80" i="3"/>
  <c r="I58" i="3"/>
  <c r="I63" i="3"/>
  <c r="I71" i="3"/>
  <c r="I24" i="3"/>
  <c r="I44" i="3"/>
  <c r="I49" i="3"/>
  <c r="I61" i="3"/>
  <c r="I56" i="3"/>
  <c r="I5" i="3"/>
  <c r="I62" i="3"/>
  <c r="I52" i="3"/>
  <c r="I67" i="3"/>
  <c r="I51" i="3"/>
  <c r="I83" i="3"/>
  <c r="I28" i="3"/>
  <c r="I43" i="3"/>
  <c r="I85" i="3"/>
  <c r="I54" i="3"/>
  <c r="I34" i="3"/>
  <c r="I64" i="3"/>
  <c r="I84" i="3"/>
  <c r="I18" i="3"/>
  <c r="I29" i="3"/>
  <c r="I82" i="3"/>
  <c r="I39" i="3"/>
  <c r="I36" i="3"/>
  <c r="I73" i="3"/>
  <c r="I37" i="3"/>
  <c r="I69" i="3"/>
  <c r="I21" i="3"/>
  <c r="I32" i="3"/>
  <c r="I19" i="3"/>
  <c r="I22" i="3"/>
  <c r="I10" i="3"/>
  <c r="I38" i="3"/>
  <c r="I74" i="3"/>
  <c r="I6" i="3"/>
  <c r="I8" i="3"/>
  <c r="I35" i="3"/>
  <c r="I76" i="3"/>
  <c r="I26" i="3"/>
  <c r="I40" i="3"/>
  <c r="I9" i="3"/>
  <c r="I33" i="3"/>
  <c r="I41" i="3"/>
  <c r="I53" i="3"/>
  <c r="I79" i="3"/>
  <c r="I66" i="3"/>
  <c r="I46" i="3"/>
  <c r="I57" i="3"/>
  <c r="I23" i="3"/>
  <c r="I14" i="3"/>
  <c r="I13" i="3"/>
  <c r="I88" i="3"/>
  <c r="I15" i="3"/>
  <c r="I90" i="3"/>
  <c r="I48" i="3"/>
  <c r="I50" i="3"/>
  <c r="I87" i="3"/>
  <c r="I30" i="3"/>
  <c r="I86" i="3"/>
  <c r="I81" i="3"/>
  <c r="I45" i="3"/>
  <c r="I25" i="3"/>
  <c r="I89" i="3"/>
  <c r="I16" i="3"/>
  <c r="H31" i="3"/>
  <c r="H11" i="3"/>
  <c r="H7" i="3"/>
  <c r="H47" i="3"/>
  <c r="H72" i="3"/>
  <c r="H78" i="3"/>
  <c r="H20" i="3"/>
  <c r="H65" i="3"/>
  <c r="H75" i="3"/>
  <c r="H42" i="3"/>
  <c r="H12" i="3"/>
  <c r="H60" i="3"/>
  <c r="H27" i="3"/>
  <c r="H70" i="3"/>
  <c r="H59" i="3"/>
  <c r="H68" i="3"/>
  <c r="H77" i="3"/>
  <c r="H4" i="3"/>
  <c r="H55" i="3"/>
  <c r="H17" i="3"/>
  <c r="H80" i="3"/>
  <c r="H58" i="3"/>
  <c r="H63" i="3"/>
  <c r="H71" i="3"/>
  <c r="H24" i="3"/>
  <c r="H44" i="3"/>
  <c r="H49" i="3"/>
  <c r="H61" i="3"/>
  <c r="H56" i="3"/>
  <c r="H5" i="3"/>
  <c r="H62" i="3"/>
  <c r="H52" i="3"/>
  <c r="H67" i="3"/>
  <c r="H51" i="3"/>
  <c r="H83" i="3"/>
  <c r="H28" i="3"/>
  <c r="H43" i="3"/>
  <c r="H85" i="3"/>
  <c r="H54" i="3"/>
  <c r="H34" i="3"/>
  <c r="H64" i="3"/>
  <c r="H84" i="3"/>
  <c r="H18" i="3"/>
  <c r="H29" i="3"/>
  <c r="H82" i="3"/>
  <c r="H39" i="3"/>
  <c r="H36" i="3"/>
  <c r="H73" i="3"/>
  <c r="H37" i="3"/>
  <c r="H69" i="3"/>
  <c r="H21" i="3"/>
  <c r="H32" i="3"/>
  <c r="H19" i="3"/>
  <c r="H22" i="3"/>
  <c r="H10" i="3"/>
  <c r="H38" i="3"/>
  <c r="H74" i="3"/>
  <c r="H6" i="3"/>
  <c r="H8" i="3"/>
  <c r="H35" i="3"/>
  <c r="H76" i="3"/>
  <c r="H26" i="3"/>
  <c r="H40" i="3"/>
  <c r="H9" i="3"/>
  <c r="H33" i="3"/>
  <c r="H41" i="3"/>
  <c r="H53" i="3"/>
  <c r="H79" i="3"/>
  <c r="H66" i="3"/>
  <c r="H46" i="3"/>
  <c r="H57" i="3"/>
  <c r="H23" i="3"/>
  <c r="H14" i="3"/>
  <c r="H13" i="3"/>
  <c r="H88" i="3"/>
  <c r="H15" i="3"/>
  <c r="H90" i="3"/>
  <c r="H48" i="3"/>
  <c r="H50" i="3"/>
  <c r="H87" i="3"/>
  <c r="H30" i="3"/>
  <c r="H86" i="3"/>
  <c r="H81" i="3"/>
  <c r="H45" i="3"/>
  <c r="H25" i="3"/>
  <c r="H89" i="3"/>
  <c r="H16" i="3"/>
  <c r="S50" i="3" l="1"/>
  <c r="S32" i="3"/>
  <c r="S15" i="3"/>
  <c r="N25" i="3"/>
  <c r="S74" i="3"/>
  <c r="S58" i="3"/>
  <c r="S22" i="3"/>
  <c r="W69" i="3"/>
  <c r="W22" i="3"/>
  <c r="R65" i="3"/>
  <c r="W84" i="3"/>
  <c r="W16" i="3"/>
  <c r="Z71" i="3"/>
  <c r="Z63" i="3"/>
  <c r="Z56" i="3"/>
  <c r="Z50" i="3"/>
  <c r="Z42" i="3"/>
  <c r="Z86" i="3"/>
  <c r="Z30" i="3"/>
  <c r="Z21" i="3"/>
  <c r="Y16" i="3"/>
  <c r="Y11" i="3"/>
  <c r="Z5" i="3"/>
  <c r="U76" i="3"/>
  <c r="U70" i="3"/>
  <c r="V64" i="3"/>
  <c r="U59" i="3"/>
  <c r="U52" i="3"/>
  <c r="U43" i="3"/>
  <c r="U36" i="3"/>
  <c r="U31" i="3"/>
  <c r="R24" i="3"/>
  <c r="S17" i="3"/>
  <c r="P4" i="3"/>
  <c r="N69" i="3"/>
  <c r="P54" i="3"/>
  <c r="P36" i="3"/>
  <c r="Q25" i="3"/>
  <c r="P16" i="3"/>
  <c r="Z62" i="3"/>
  <c r="Z41" i="3"/>
  <c r="Z81" i="3"/>
  <c r="Z13" i="3"/>
  <c r="R62" i="3"/>
  <c r="U78" i="3"/>
  <c r="R11" i="3"/>
  <c r="Q80" i="3"/>
  <c r="W44" i="3"/>
  <c r="Z77" i="3"/>
  <c r="Z73" i="3"/>
  <c r="Z69" i="3"/>
  <c r="Z65" i="3"/>
  <c r="Z61" i="3"/>
  <c r="Z58" i="3"/>
  <c r="Z89" i="3"/>
  <c r="Z52" i="3"/>
  <c r="Z48" i="3"/>
  <c r="Z44" i="3"/>
  <c r="Z78" i="3"/>
  <c r="Z37" i="3"/>
  <c r="Z35" i="3"/>
  <c r="Z80" i="3"/>
  <c r="Z82" i="3"/>
  <c r="Z25" i="3"/>
  <c r="Z88" i="3"/>
  <c r="Z19" i="3"/>
  <c r="X13" i="3"/>
  <c r="X8" i="3"/>
  <c r="U4" i="3"/>
  <c r="U73" i="3"/>
  <c r="V67" i="3"/>
  <c r="U61" i="3"/>
  <c r="U56" i="3"/>
  <c r="V47" i="3"/>
  <c r="V39" i="3"/>
  <c r="S81" i="3"/>
  <c r="U28" i="3"/>
  <c r="T21" i="3"/>
  <c r="U10" i="3"/>
  <c r="P75" i="3"/>
  <c r="P57" i="3"/>
  <c r="P47" i="3"/>
  <c r="O80" i="3"/>
  <c r="P87" i="3"/>
  <c r="O10" i="3"/>
  <c r="W60" i="3"/>
  <c r="Z4" i="3"/>
  <c r="Z55" i="3"/>
  <c r="Z29" i="3"/>
  <c r="U68" i="3"/>
  <c r="U57" i="3"/>
  <c r="U48" i="3"/>
  <c r="V28" i="3"/>
  <c r="W36" i="3"/>
  <c r="X77" i="3"/>
  <c r="Y73" i="3"/>
  <c r="X69" i="3"/>
  <c r="Y65" i="3"/>
  <c r="X61" i="3"/>
  <c r="Y58" i="3"/>
  <c r="X89" i="3"/>
  <c r="Y52" i="3"/>
  <c r="X48" i="3"/>
  <c r="Y44" i="3"/>
  <c r="X78" i="3"/>
  <c r="Y37" i="3"/>
  <c r="X35" i="3"/>
  <c r="Y80" i="3"/>
  <c r="X82" i="3"/>
  <c r="Y25" i="3"/>
  <c r="AA87" i="3"/>
  <c r="Z18" i="3"/>
  <c r="Z83" i="3"/>
  <c r="AA7" i="3"/>
  <c r="U84" i="3"/>
  <c r="U72" i="3"/>
  <c r="T67" i="3"/>
  <c r="T61" i="3"/>
  <c r="U89" i="3"/>
  <c r="U47" i="3"/>
  <c r="T39" i="3"/>
  <c r="U35" i="3"/>
  <c r="T27" i="3"/>
  <c r="S21" i="3"/>
  <c r="T9" i="3"/>
  <c r="P71" i="3"/>
  <c r="O57" i="3"/>
  <c r="Q44" i="3"/>
  <c r="P29" i="3"/>
  <c r="Q20" i="3"/>
  <c r="N10" i="3"/>
  <c r="W6" i="3"/>
  <c r="W53" i="3"/>
  <c r="Z70" i="3"/>
  <c r="Z49" i="3"/>
  <c r="Z8" i="3"/>
  <c r="P61" i="3"/>
  <c r="P12" i="3"/>
  <c r="W30" i="3"/>
  <c r="AA76" i="3"/>
  <c r="X73" i="3"/>
  <c r="AA68" i="3"/>
  <c r="X65" i="3"/>
  <c r="AA60" i="3"/>
  <c r="X58" i="3"/>
  <c r="AA79" i="3"/>
  <c r="X52" i="3"/>
  <c r="AA47" i="3"/>
  <c r="X44" i="3"/>
  <c r="AA40" i="3"/>
  <c r="X37" i="3"/>
  <c r="AA34" i="3"/>
  <c r="X80" i="3"/>
  <c r="AA28" i="3"/>
  <c r="X25" i="3"/>
  <c r="Z87" i="3"/>
  <c r="Z17" i="3"/>
  <c r="Z12" i="3"/>
  <c r="Z7" i="3"/>
  <c r="U77" i="3"/>
  <c r="T71" i="3"/>
  <c r="U66" i="3"/>
  <c r="T60" i="3"/>
  <c r="T89" i="3"/>
  <c r="S46" i="3"/>
  <c r="S39" i="3"/>
  <c r="U32" i="3"/>
  <c r="S27" i="3"/>
  <c r="U20" i="3"/>
  <c r="U8" i="3"/>
  <c r="P55" i="3"/>
  <c r="O43" i="3"/>
  <c r="O29" i="3"/>
  <c r="P18" i="3"/>
  <c r="P8" i="3"/>
  <c r="M5" i="3"/>
  <c r="M83" i="3"/>
  <c r="M90" i="3"/>
  <c r="M25" i="3"/>
  <c r="M80" i="3"/>
  <c r="M37" i="3"/>
  <c r="M44" i="3"/>
  <c r="M52" i="3"/>
  <c r="M58" i="3"/>
  <c r="M65" i="3"/>
  <c r="M73" i="3"/>
  <c r="R6" i="3"/>
  <c r="R13" i="3"/>
  <c r="R20" i="3"/>
  <c r="R26" i="3"/>
  <c r="R32" i="3"/>
  <c r="R38" i="3"/>
  <c r="M11" i="3"/>
  <c r="M20" i="3"/>
  <c r="M82" i="3"/>
  <c r="M36" i="3"/>
  <c r="M46" i="3"/>
  <c r="M79" i="3"/>
  <c r="M55" i="3"/>
  <c r="M63" i="3"/>
  <c r="M74" i="3"/>
  <c r="R10" i="3"/>
  <c r="R90" i="3"/>
  <c r="R28" i="3"/>
  <c r="R35" i="3"/>
  <c r="R86" i="3"/>
  <c r="R43" i="3"/>
  <c r="R48" i="3"/>
  <c r="R89" i="3"/>
  <c r="M14" i="3"/>
  <c r="M87" i="3"/>
  <c r="M22" i="3"/>
  <c r="M30" i="3"/>
  <c r="M38" i="3"/>
  <c r="M48" i="3"/>
  <c r="M57" i="3"/>
  <c r="M67" i="3"/>
  <c r="M76" i="3"/>
  <c r="M84" i="3"/>
  <c r="M4" i="3"/>
  <c r="R12" i="3"/>
  <c r="R21" i="3"/>
  <c r="R29" i="3"/>
  <c r="R37" i="3"/>
  <c r="R45" i="3"/>
  <c r="R53" i="3"/>
  <c r="R59" i="3"/>
  <c r="R66" i="3"/>
  <c r="R74" i="3"/>
  <c r="M6" i="3"/>
  <c r="M17" i="3"/>
  <c r="M21" i="3"/>
  <c r="M24" i="3"/>
  <c r="M41" i="3"/>
  <c r="R9" i="3"/>
  <c r="R22" i="3"/>
  <c r="R27" i="3"/>
  <c r="R31" i="3"/>
  <c r="R40" i="3"/>
  <c r="R44" i="3"/>
  <c r="R46" i="3"/>
  <c r="R60" i="3"/>
  <c r="R69" i="3"/>
  <c r="R71" i="3"/>
  <c r="M15" i="3"/>
  <c r="M32" i="3"/>
  <c r="M86" i="3"/>
  <c r="M40" i="3"/>
  <c r="M51" i="3"/>
  <c r="M89" i="3"/>
  <c r="M59" i="3"/>
  <c r="M70" i="3"/>
  <c r="M75" i="3"/>
  <c r="R5" i="3"/>
  <c r="M9" i="3"/>
  <c r="M13" i="3"/>
  <c r="M18" i="3"/>
  <c r="M27" i="3"/>
  <c r="M31" i="3"/>
  <c r="M35" i="3"/>
  <c r="M49" i="3"/>
  <c r="M54" i="3"/>
  <c r="R16" i="3"/>
  <c r="R33" i="3"/>
  <c r="R36" i="3"/>
  <c r="R78" i="3"/>
  <c r="R47" i="3"/>
  <c r="R49" i="3"/>
  <c r="R51" i="3"/>
  <c r="R68" i="3"/>
  <c r="R77" i="3"/>
  <c r="M7" i="3"/>
  <c r="M12" i="3"/>
  <c r="M16" i="3"/>
  <c r="M29" i="3"/>
  <c r="M33" i="3"/>
  <c r="M68" i="3"/>
  <c r="R14" i="3"/>
  <c r="R19" i="3"/>
  <c r="R88" i="3"/>
  <c r="R80" i="3"/>
  <c r="R81" i="3"/>
  <c r="R39" i="3"/>
  <c r="R56" i="3"/>
  <c r="R58" i="3"/>
  <c r="R85" i="3"/>
  <c r="M34" i="3"/>
  <c r="M72" i="3"/>
  <c r="M77" i="3"/>
  <c r="R7" i="3"/>
  <c r="R82" i="3"/>
  <c r="R54" i="3"/>
  <c r="R73" i="3"/>
  <c r="W7" i="3"/>
  <c r="W14" i="3"/>
  <c r="W21" i="3"/>
  <c r="W27" i="3"/>
  <c r="W33" i="3"/>
  <c r="W39" i="3"/>
  <c r="W46" i="3"/>
  <c r="W54" i="3"/>
  <c r="W85" i="3"/>
  <c r="W67" i="3"/>
  <c r="W75" i="3"/>
  <c r="M42" i="3"/>
  <c r="M47" i="3"/>
  <c r="R8" i="3"/>
  <c r="R83" i="3"/>
  <c r="R17" i="3"/>
  <c r="R61" i="3"/>
  <c r="R84" i="3"/>
  <c r="W8" i="3"/>
  <c r="M23" i="3"/>
  <c r="M28" i="3"/>
  <c r="M85" i="3"/>
  <c r="M64" i="3"/>
  <c r="M69" i="3"/>
  <c r="W68" i="3"/>
  <c r="W43" i="3"/>
  <c r="W29" i="3"/>
  <c r="W15" i="3"/>
  <c r="M19" i="3"/>
  <c r="W76" i="3"/>
  <c r="W58" i="3"/>
  <c r="W42" i="3"/>
  <c r="W82" i="3"/>
  <c r="W13" i="3"/>
  <c r="AA22" i="3"/>
  <c r="AA83" i="3"/>
  <c r="V76" i="3"/>
  <c r="V79" i="3"/>
  <c r="V46" i="3"/>
  <c r="Q18" i="3"/>
  <c r="W65" i="3"/>
  <c r="W50" i="3"/>
  <c r="W35" i="3"/>
  <c r="W20" i="3"/>
  <c r="AA62" i="3"/>
  <c r="AA55" i="3"/>
  <c r="AA41" i="3"/>
  <c r="AA29" i="3"/>
  <c r="AA21" i="3"/>
  <c r="R42" i="3"/>
  <c r="R23" i="3"/>
  <c r="V19" i="3"/>
  <c r="V8" i="3"/>
  <c r="M61" i="3"/>
  <c r="W73" i="3"/>
  <c r="W56" i="3"/>
  <c r="W78" i="3"/>
  <c r="W26" i="3"/>
  <c r="W12" i="3"/>
  <c r="Y83" i="3"/>
  <c r="T4" i="3"/>
  <c r="R79" i="3"/>
  <c r="V45" i="3"/>
  <c r="V37" i="3"/>
  <c r="T13" i="3"/>
  <c r="O66" i="3"/>
  <c r="Q54" i="3"/>
  <c r="M78" i="3"/>
  <c r="M81" i="3"/>
  <c r="X6" i="3"/>
  <c r="N8" i="3"/>
  <c r="N15" i="3"/>
  <c r="N87" i="3"/>
  <c r="N28" i="3"/>
  <c r="N34" i="3"/>
  <c r="N40" i="3"/>
  <c r="N47" i="3"/>
  <c r="N79" i="3"/>
  <c r="N60" i="3"/>
  <c r="N68" i="3"/>
  <c r="N76" i="3"/>
  <c r="S9" i="3"/>
  <c r="S16" i="3"/>
  <c r="S88" i="3"/>
  <c r="S82" i="3"/>
  <c r="S35" i="3"/>
  <c r="S78" i="3"/>
  <c r="N5" i="3"/>
  <c r="N9" i="3"/>
  <c r="N19" i="3"/>
  <c r="N27" i="3"/>
  <c r="N81" i="3"/>
  <c r="N42" i="3"/>
  <c r="N44" i="3"/>
  <c r="N53" i="3"/>
  <c r="N61" i="3"/>
  <c r="N72" i="3"/>
  <c r="N4" i="3"/>
  <c r="S8" i="3"/>
  <c r="S18" i="3"/>
  <c r="S24" i="3"/>
  <c r="S26" i="3"/>
  <c r="S33" i="3"/>
  <c r="S41" i="3"/>
  <c r="S51" i="3"/>
  <c r="S57" i="3"/>
  <c r="N11" i="3"/>
  <c r="N83" i="3"/>
  <c r="N20" i="3"/>
  <c r="N82" i="3"/>
  <c r="N36" i="3"/>
  <c r="N46" i="3"/>
  <c r="N55" i="3"/>
  <c r="N63" i="3"/>
  <c r="N65" i="3"/>
  <c r="N74" i="3"/>
  <c r="S10" i="3"/>
  <c r="S90" i="3"/>
  <c r="S28" i="3"/>
  <c r="S86" i="3"/>
  <c r="S43" i="3"/>
  <c r="S48" i="3"/>
  <c r="S89" i="3"/>
  <c r="S61" i="3"/>
  <c r="S69" i="3"/>
  <c r="S77" i="3"/>
  <c r="N88" i="3"/>
  <c r="N26" i="3"/>
  <c r="N30" i="3"/>
  <c r="N39" i="3"/>
  <c r="N43" i="3"/>
  <c r="N48" i="3"/>
  <c r="N58" i="3"/>
  <c r="N62" i="3"/>
  <c r="N67" i="3"/>
  <c r="S13" i="3"/>
  <c r="S59" i="3"/>
  <c r="S67" i="3"/>
  <c r="S84" i="3"/>
  <c r="N90" i="3"/>
  <c r="N22" i="3"/>
  <c r="N56" i="3"/>
  <c r="N77" i="3"/>
  <c r="S7" i="3"/>
  <c r="S12" i="3"/>
  <c r="N32" i="3"/>
  <c r="N86" i="3"/>
  <c r="N51" i="3"/>
  <c r="N89" i="3"/>
  <c r="N59" i="3"/>
  <c r="N70" i="3"/>
  <c r="N75" i="3"/>
  <c r="S5" i="3"/>
  <c r="S20" i="3"/>
  <c r="S23" i="3"/>
  <c r="S64" i="3"/>
  <c r="S66" i="3"/>
  <c r="S75" i="3"/>
  <c r="X7" i="3"/>
  <c r="X9" i="3"/>
  <c r="X11" i="3"/>
  <c r="X83" i="3"/>
  <c r="X14" i="3"/>
  <c r="X16" i="3"/>
  <c r="X18" i="3"/>
  <c r="X90" i="3"/>
  <c r="X21" i="3"/>
  <c r="N13" i="3"/>
  <c r="N18" i="3"/>
  <c r="N31" i="3"/>
  <c r="N35" i="3"/>
  <c r="N38" i="3"/>
  <c r="N49" i="3"/>
  <c r="N54" i="3"/>
  <c r="N57" i="3"/>
  <c r="N73" i="3"/>
  <c r="N84" i="3"/>
  <c r="S36" i="3"/>
  <c r="S45" i="3"/>
  <c r="S47" i="3"/>
  <c r="S49" i="3"/>
  <c r="N6" i="3"/>
  <c r="N37" i="3"/>
  <c r="N41" i="3"/>
  <c r="S25" i="3"/>
  <c r="S80" i="3"/>
  <c r="S37" i="3"/>
  <c r="S55" i="3"/>
  <c r="S63" i="3"/>
  <c r="S68" i="3"/>
  <c r="X12" i="3"/>
  <c r="X19" i="3"/>
  <c r="N7" i="3"/>
  <c r="N12" i="3"/>
  <c r="N16" i="3"/>
  <c r="N52" i="3"/>
  <c r="S44" i="3"/>
  <c r="S54" i="3"/>
  <c r="S56" i="3"/>
  <c r="S73" i="3"/>
  <c r="X84" i="3"/>
  <c r="X26" i="3"/>
  <c r="X28" i="3"/>
  <c r="X29" i="3"/>
  <c r="X31" i="3"/>
  <c r="X32" i="3"/>
  <c r="X34" i="3"/>
  <c r="X81" i="3"/>
  <c r="X36" i="3"/>
  <c r="X38" i="3"/>
  <c r="X40" i="3"/>
  <c r="X41" i="3"/>
  <c r="X43" i="3"/>
  <c r="X45" i="3"/>
  <c r="X47" i="3"/>
  <c r="X49" i="3"/>
  <c r="X51" i="3"/>
  <c r="X53" i="3"/>
  <c r="X79" i="3"/>
  <c r="X55" i="3"/>
  <c r="X57" i="3"/>
  <c r="X59" i="3"/>
  <c r="X60" i="3"/>
  <c r="X62" i="3"/>
  <c r="X64" i="3"/>
  <c r="X66" i="3"/>
  <c r="X68" i="3"/>
  <c r="X70" i="3"/>
  <c r="X72" i="3"/>
  <c r="X74" i="3"/>
  <c r="X76" i="3"/>
  <c r="N80" i="3"/>
  <c r="W63" i="3"/>
  <c r="W48" i="3"/>
  <c r="W25" i="3"/>
  <c r="W19" i="3"/>
  <c r="W11" i="3"/>
  <c r="Y75" i="3"/>
  <c r="Y67" i="3"/>
  <c r="AA64" i="3"/>
  <c r="Y85" i="3"/>
  <c r="Y55" i="3"/>
  <c r="Y49" i="3"/>
  <c r="AA43" i="3"/>
  <c r="Y39" i="3"/>
  <c r="Y81" i="3"/>
  <c r="AA31" i="3"/>
  <c r="Y27" i="3"/>
  <c r="X15" i="3"/>
  <c r="R63" i="3"/>
  <c r="V85" i="3"/>
  <c r="V53" i="3"/>
  <c r="V78" i="3"/>
  <c r="S34" i="3"/>
  <c r="V26" i="3"/>
  <c r="T88" i="3"/>
  <c r="T83" i="3"/>
  <c r="Q74" i="3"/>
  <c r="Q40" i="3"/>
  <c r="Q28" i="3"/>
  <c r="Q87" i="3"/>
  <c r="W71" i="3"/>
  <c r="W62" i="3"/>
  <c r="W89" i="3"/>
  <c r="W47" i="3"/>
  <c r="W38" i="3"/>
  <c r="W80" i="3"/>
  <c r="W24" i="3"/>
  <c r="W18" i="3"/>
  <c r="W10" i="3"/>
  <c r="X75" i="3"/>
  <c r="X67" i="3"/>
  <c r="X85" i="3"/>
  <c r="X54" i="3"/>
  <c r="X46" i="3"/>
  <c r="X39" i="3"/>
  <c r="X33" i="3"/>
  <c r="X27" i="3"/>
  <c r="X20" i="3"/>
  <c r="Y18" i="3"/>
  <c r="AA14" i="3"/>
  <c r="AA8" i="3"/>
  <c r="Y5" i="3"/>
  <c r="R75" i="3"/>
  <c r="R72" i="3"/>
  <c r="T69" i="3"/>
  <c r="T66" i="3"/>
  <c r="T85" i="3"/>
  <c r="T56" i="3"/>
  <c r="S53" i="3"/>
  <c r="V48" i="3"/>
  <c r="T45" i="3"/>
  <c r="V86" i="3"/>
  <c r="R34" i="3"/>
  <c r="R30" i="3"/>
  <c r="S87" i="3"/>
  <c r="R18" i="3"/>
  <c r="S83" i="3"/>
  <c r="V5" i="3"/>
  <c r="Q73" i="3"/>
  <c r="M66" i="3"/>
  <c r="O54" i="3"/>
  <c r="N45" i="3"/>
  <c r="O39" i="3"/>
  <c r="O33" i="3"/>
  <c r="O28" i="3"/>
  <c r="W77" i="3"/>
  <c r="W52" i="3"/>
  <c r="W86" i="3"/>
  <c r="W88" i="3"/>
  <c r="W5" i="3"/>
  <c r="R52" i="3"/>
  <c r="M71" i="3"/>
  <c r="M62" i="3"/>
  <c r="M56" i="3"/>
  <c r="Q9" i="3"/>
  <c r="Q16" i="3"/>
  <c r="Q88" i="3"/>
  <c r="Q82" i="3"/>
  <c r="Q35" i="3"/>
  <c r="Q78" i="3"/>
  <c r="Q48" i="3"/>
  <c r="Q89" i="3"/>
  <c r="Q61" i="3"/>
  <c r="Q69" i="3"/>
  <c r="Q77" i="3"/>
  <c r="V10" i="3"/>
  <c r="V17" i="3"/>
  <c r="V22" i="3"/>
  <c r="V29" i="3"/>
  <c r="V81" i="3"/>
  <c r="V41" i="3"/>
  <c r="Q12" i="3"/>
  <c r="Q13" i="3"/>
  <c r="Q21" i="3"/>
  <c r="Q29" i="3"/>
  <c r="Q37" i="3"/>
  <c r="Q47" i="3"/>
  <c r="Q56" i="3"/>
  <c r="Q64" i="3"/>
  <c r="Q66" i="3"/>
  <c r="Q75" i="3"/>
  <c r="V11" i="3"/>
  <c r="V20" i="3"/>
  <c r="V82" i="3"/>
  <c r="V36" i="3"/>
  <c r="V44" i="3"/>
  <c r="V52" i="3"/>
  <c r="V58" i="3"/>
  <c r="Q5" i="3"/>
  <c r="Q15" i="3"/>
  <c r="Q23" i="3"/>
  <c r="Q31" i="3"/>
  <c r="Q32" i="3"/>
  <c r="Q39" i="3"/>
  <c r="Q49" i="3"/>
  <c r="Q58" i="3"/>
  <c r="Q68" i="3"/>
  <c r="V83" i="3"/>
  <c r="V14" i="3"/>
  <c r="V87" i="3"/>
  <c r="V30" i="3"/>
  <c r="V38" i="3"/>
  <c r="V49" i="3"/>
  <c r="V55" i="3"/>
  <c r="V62" i="3"/>
  <c r="V70" i="3"/>
  <c r="V84" i="3"/>
  <c r="Q33" i="3"/>
  <c r="Q36" i="3"/>
  <c r="Q52" i="3"/>
  <c r="Q55" i="3"/>
  <c r="Q85" i="3"/>
  <c r="Q71" i="3"/>
  <c r="Q76" i="3"/>
  <c r="Q4" i="3"/>
  <c r="V6" i="3"/>
  <c r="V21" i="3"/>
  <c r="V24" i="3"/>
  <c r="V54" i="3"/>
  <c r="V89" i="3"/>
  <c r="V56" i="3"/>
  <c r="V61" i="3"/>
  <c r="V72" i="3"/>
  <c r="Q8" i="3"/>
  <c r="Q83" i="3"/>
  <c r="Q17" i="3"/>
  <c r="Q26" i="3"/>
  <c r="Q30" i="3"/>
  <c r="Q34" i="3"/>
  <c r="Q53" i="3"/>
  <c r="V15" i="3"/>
  <c r="Q6" i="3"/>
  <c r="Q11" i="3"/>
  <c r="Q43" i="3"/>
  <c r="Q62" i="3"/>
  <c r="Q67" i="3"/>
  <c r="Q72" i="3"/>
  <c r="V9" i="3"/>
  <c r="V13" i="3"/>
  <c r="V18" i="3"/>
  <c r="V27" i="3"/>
  <c r="V31" i="3"/>
  <c r="V35" i="3"/>
  <c r="V57" i="3"/>
  <c r="V59" i="3"/>
  <c r="V69" i="3"/>
  <c r="V4" i="3"/>
  <c r="AA84" i="3"/>
  <c r="Q24" i="3"/>
  <c r="Q41" i="3"/>
  <c r="Q46" i="3"/>
  <c r="Q51" i="3"/>
  <c r="Q60" i="3"/>
  <c r="Q65" i="3"/>
  <c r="Q70" i="3"/>
  <c r="V7" i="3"/>
  <c r="V12" i="3"/>
  <c r="V16" i="3"/>
  <c r="V33" i="3"/>
  <c r="Q10" i="3"/>
  <c r="Q14" i="3"/>
  <c r="Q19" i="3"/>
  <c r="Q45" i="3"/>
  <c r="Q50" i="3"/>
  <c r="Q79" i="3"/>
  <c r="V34" i="3"/>
  <c r="V40" i="3"/>
  <c r="V43" i="3"/>
  <c r="V60" i="3"/>
  <c r="V77" i="3"/>
  <c r="AA6" i="3"/>
  <c r="AA13" i="3"/>
  <c r="AA20" i="3"/>
  <c r="AA25" i="3"/>
  <c r="AA27" i="3"/>
  <c r="AA82" i="3"/>
  <c r="AA30" i="3"/>
  <c r="AA80" i="3"/>
  <c r="AA33" i="3"/>
  <c r="AA35" i="3"/>
  <c r="AA86" i="3"/>
  <c r="AA37" i="3"/>
  <c r="AA39" i="3"/>
  <c r="AA78" i="3"/>
  <c r="AA42" i="3"/>
  <c r="AA44" i="3"/>
  <c r="AA46" i="3"/>
  <c r="AA48" i="3"/>
  <c r="AA50" i="3"/>
  <c r="AA52" i="3"/>
  <c r="AA54" i="3"/>
  <c r="AA89" i="3"/>
  <c r="AA56" i="3"/>
  <c r="AA58" i="3"/>
  <c r="AA85" i="3"/>
  <c r="AA61" i="3"/>
  <c r="AA63" i="3"/>
  <c r="AA65" i="3"/>
  <c r="AA67" i="3"/>
  <c r="AA69" i="3"/>
  <c r="AA71" i="3"/>
  <c r="AA73" i="3"/>
  <c r="AA75" i="3"/>
  <c r="AA77" i="3"/>
  <c r="Q90" i="3"/>
  <c r="Q22" i="3"/>
  <c r="Q27" i="3"/>
  <c r="Q59" i="3"/>
  <c r="Q63" i="3"/>
  <c r="V90" i="3"/>
  <c r="V88" i="3"/>
  <c r="V25" i="3"/>
  <c r="V80" i="3"/>
  <c r="V50" i="3"/>
  <c r="V65" i="3"/>
  <c r="V75" i="3"/>
  <c r="AA9" i="3"/>
  <c r="AA16" i="3"/>
  <c r="AA23" i="3"/>
  <c r="AA4" i="3"/>
  <c r="Q7" i="3"/>
  <c r="Q38" i="3"/>
  <c r="Q42" i="3"/>
  <c r="W66" i="3"/>
  <c r="W51" i="3"/>
  <c r="W81" i="3"/>
  <c r="W87" i="3"/>
  <c r="W4" i="3"/>
  <c r="AA19" i="3"/>
  <c r="AA10" i="3"/>
  <c r="R4" i="3"/>
  <c r="V73" i="3"/>
  <c r="V51" i="3"/>
  <c r="R15" i="3"/>
  <c r="M50" i="3"/>
  <c r="M43" i="3"/>
  <c r="Q86" i="3"/>
  <c r="W74" i="3"/>
  <c r="W57" i="3"/>
  <c r="W41" i="3"/>
  <c r="W28" i="3"/>
  <c r="W83" i="3"/>
  <c r="AA70" i="3"/>
  <c r="AA49" i="3"/>
  <c r="AA81" i="3"/>
  <c r="AA15" i="3"/>
  <c r="R67" i="3"/>
  <c r="R64" i="3"/>
  <c r="Q81" i="3"/>
  <c r="O11" i="3"/>
  <c r="O18" i="3"/>
  <c r="O23" i="3"/>
  <c r="O30" i="3"/>
  <c r="O86" i="3"/>
  <c r="O42" i="3"/>
  <c r="O50" i="3"/>
  <c r="O56" i="3"/>
  <c r="O63" i="3"/>
  <c r="O71" i="3"/>
  <c r="O4" i="3"/>
  <c r="T12" i="3"/>
  <c r="T19" i="3"/>
  <c r="T24" i="3"/>
  <c r="T31" i="3"/>
  <c r="T36" i="3"/>
  <c r="T43" i="3"/>
  <c r="O5" i="3"/>
  <c r="O7" i="3"/>
  <c r="O17" i="3"/>
  <c r="O25" i="3"/>
  <c r="O32" i="3"/>
  <c r="O34" i="3"/>
  <c r="O78" i="3"/>
  <c r="O51" i="3"/>
  <c r="O85" i="3"/>
  <c r="O70" i="3"/>
  <c r="T6" i="3"/>
  <c r="T14" i="3"/>
  <c r="T16" i="3"/>
  <c r="T22" i="3"/>
  <c r="T80" i="3"/>
  <c r="T40" i="3"/>
  <c r="T46" i="3"/>
  <c r="T54" i="3"/>
  <c r="O9" i="3"/>
  <c r="O19" i="3"/>
  <c r="O27" i="3"/>
  <c r="O81" i="3"/>
  <c r="O44" i="3"/>
  <c r="O53" i="3"/>
  <c r="O79" i="3"/>
  <c r="O61" i="3"/>
  <c r="O72" i="3"/>
  <c r="T8" i="3"/>
  <c r="T18" i="3"/>
  <c r="T26" i="3"/>
  <c r="T33" i="3"/>
  <c r="T35" i="3"/>
  <c r="T41" i="3"/>
  <c r="T51" i="3"/>
  <c r="T57" i="3"/>
  <c r="T64" i="3"/>
  <c r="T72" i="3"/>
  <c r="Y84" i="3"/>
  <c r="O8" i="3"/>
  <c r="O83" i="3"/>
  <c r="O45" i="3"/>
  <c r="O64" i="3"/>
  <c r="O69" i="3"/>
  <c r="O74" i="3"/>
  <c r="T11" i="3"/>
  <c r="T15" i="3"/>
  <c r="T90" i="3"/>
  <c r="T82" i="3"/>
  <c r="T32" i="3"/>
  <c r="T86" i="3"/>
  <c r="T48" i="3"/>
  <c r="T50" i="3"/>
  <c r="T52" i="3"/>
  <c r="T65" i="3"/>
  <c r="T76" i="3"/>
  <c r="Y6" i="3"/>
  <c r="Y8" i="3"/>
  <c r="Y10" i="3"/>
  <c r="Y12" i="3"/>
  <c r="Y13" i="3"/>
  <c r="Y15" i="3"/>
  <c r="Y17" i="3"/>
  <c r="Y19" i="3"/>
  <c r="Y20" i="3"/>
  <c r="Y87" i="3"/>
  <c r="Y22" i="3"/>
  <c r="Y24" i="3"/>
  <c r="O6" i="3"/>
  <c r="O21" i="3"/>
  <c r="O24" i="3"/>
  <c r="O82" i="3"/>
  <c r="O37" i="3"/>
  <c r="O41" i="3"/>
  <c r="O46" i="3"/>
  <c r="O60" i="3"/>
  <c r="O65" i="3"/>
  <c r="O15" i="3"/>
  <c r="O90" i="3"/>
  <c r="O22" i="3"/>
  <c r="O40" i="3"/>
  <c r="O77" i="3"/>
  <c r="T7" i="3"/>
  <c r="T87" i="3"/>
  <c r="T25" i="3"/>
  <c r="T29" i="3"/>
  <c r="T38" i="3"/>
  <c r="T42" i="3"/>
  <c r="T53" i="3"/>
  <c r="T79" i="3"/>
  <c r="T55" i="3"/>
  <c r="T62" i="3"/>
  <c r="T73" i="3"/>
  <c r="O87" i="3"/>
  <c r="O89" i="3"/>
  <c r="O59" i="3"/>
  <c r="O75" i="3"/>
  <c r="T5" i="3"/>
  <c r="T10" i="3"/>
  <c r="T20" i="3"/>
  <c r="T23" i="3"/>
  <c r="T28" i="3"/>
  <c r="T78" i="3"/>
  <c r="O88" i="3"/>
  <c r="O26" i="3"/>
  <c r="O58" i="3"/>
  <c r="O62" i="3"/>
  <c r="O67" i="3"/>
  <c r="T47" i="3"/>
  <c r="T70" i="3"/>
  <c r="T75" i="3"/>
  <c r="Y88" i="3"/>
  <c r="O31" i="3"/>
  <c r="O35" i="3"/>
  <c r="O38" i="3"/>
  <c r="O68" i="3"/>
  <c r="O73" i="3"/>
  <c r="O84" i="3"/>
  <c r="T37" i="3"/>
  <c r="T59" i="3"/>
  <c r="T63" i="3"/>
  <c r="T68" i="3"/>
  <c r="Y7" i="3"/>
  <c r="Y14" i="3"/>
  <c r="Y21" i="3"/>
  <c r="O12" i="3"/>
  <c r="O16" i="3"/>
  <c r="O20" i="3"/>
  <c r="O47" i="3"/>
  <c r="O52" i="3"/>
  <c r="O55" i="3"/>
  <c r="W64" i="3"/>
  <c r="W49" i="3"/>
  <c r="W34" i="3"/>
  <c r="W90" i="3"/>
  <c r="Y4" i="3"/>
  <c r="AA18" i="3"/>
  <c r="AA5" i="3"/>
  <c r="R70" i="3"/>
  <c r="V66" i="3"/>
  <c r="V63" i="3"/>
  <c r="R57" i="3"/>
  <c r="R50" i="3"/>
  <c r="R41" i="3"/>
  <c r="T34" i="3"/>
  <c r="T30" i="3"/>
  <c r="M60" i="3"/>
  <c r="O48" i="3"/>
  <c r="M88" i="3"/>
  <c r="W72" i="3"/>
  <c r="W55" i="3"/>
  <c r="W40" i="3"/>
  <c r="W32" i="3"/>
  <c r="AA72" i="3"/>
  <c r="Y70" i="3"/>
  <c r="Y62" i="3"/>
  <c r="AA57" i="3"/>
  <c r="Y54" i="3"/>
  <c r="AA51" i="3"/>
  <c r="Y46" i="3"/>
  <c r="Y41" i="3"/>
  <c r="AA36" i="3"/>
  <c r="Y33" i="3"/>
  <c r="Y29" i="3"/>
  <c r="AA24" i="3"/>
  <c r="AA88" i="3"/>
  <c r="AA12" i="3"/>
  <c r="Y9" i="3"/>
  <c r="R76" i="3"/>
  <c r="S72" i="3"/>
  <c r="T49" i="3"/>
  <c r="S30" i="3"/>
  <c r="S19" i="3"/>
  <c r="S6" i="3"/>
  <c r="N66" i="3"/>
  <c r="N85" i="3"/>
  <c r="M10" i="3"/>
  <c r="W70" i="3"/>
  <c r="W61" i="3"/>
  <c r="W79" i="3"/>
  <c r="W45" i="3"/>
  <c r="W37" i="3"/>
  <c r="W31" i="3"/>
  <c r="W23" i="3"/>
  <c r="W17" i="3"/>
  <c r="W9" i="3"/>
  <c r="Y77" i="3"/>
  <c r="AA74" i="3"/>
  <c r="Y72" i="3"/>
  <c r="Y69" i="3"/>
  <c r="AA66" i="3"/>
  <c r="Y64" i="3"/>
  <c r="Y61" i="3"/>
  <c r="AA59" i="3"/>
  <c r="Y57" i="3"/>
  <c r="Y89" i="3"/>
  <c r="AA53" i="3"/>
  <c r="Y51" i="3"/>
  <c r="Y48" i="3"/>
  <c r="AA45" i="3"/>
  <c r="Y43" i="3"/>
  <c r="Y78" i="3"/>
  <c r="AA38" i="3"/>
  <c r="Y36" i="3"/>
  <c r="Y35" i="3"/>
  <c r="AA32" i="3"/>
  <c r="Y31" i="3"/>
  <c r="Y82" i="3"/>
  <c r="AA26" i="3"/>
  <c r="X24" i="3"/>
  <c r="X88" i="3"/>
  <c r="AA90" i="3"/>
  <c r="AA17" i="3"/>
  <c r="AA11" i="3"/>
  <c r="X5" i="3"/>
  <c r="T84" i="3"/>
  <c r="V74" i="3"/>
  <c r="V71" i="3"/>
  <c r="V68" i="3"/>
  <c r="S65" i="3"/>
  <c r="S62" i="3"/>
  <c r="S85" i="3"/>
  <c r="R55" i="3"/>
  <c r="T44" i="3"/>
  <c r="S40" i="3"/>
  <c r="V32" i="3"/>
  <c r="S29" i="3"/>
  <c r="R25" i="3"/>
  <c r="R87" i="3"/>
  <c r="T17" i="3"/>
  <c r="S11" i="3"/>
  <c r="M53" i="3"/>
  <c r="M45" i="3"/>
  <c r="M39" i="3"/>
  <c r="N33" i="3"/>
  <c r="M26" i="3"/>
  <c r="N21" i="3"/>
  <c r="N14" i="3"/>
  <c r="M8" i="3"/>
  <c r="P84" i="3"/>
  <c r="P73" i="3"/>
  <c r="P6" i="3"/>
  <c r="P13" i="3"/>
  <c r="P20" i="3"/>
  <c r="P26" i="3"/>
  <c r="P32" i="3"/>
  <c r="P38" i="3"/>
  <c r="P45" i="3"/>
  <c r="P53" i="3"/>
  <c r="P59" i="3"/>
  <c r="P66" i="3"/>
  <c r="P74" i="3"/>
  <c r="U7" i="3"/>
  <c r="U14" i="3"/>
  <c r="U21" i="3"/>
  <c r="U27" i="3"/>
  <c r="U33" i="3"/>
  <c r="U39" i="3"/>
  <c r="P5" i="3"/>
  <c r="P15" i="3"/>
  <c r="P88" i="3"/>
  <c r="P23" i="3"/>
  <c r="P31" i="3"/>
  <c r="P39" i="3"/>
  <c r="P49" i="3"/>
  <c r="P58" i="3"/>
  <c r="P68" i="3"/>
  <c r="P77" i="3"/>
  <c r="U83" i="3"/>
  <c r="U87" i="3"/>
  <c r="U30" i="3"/>
  <c r="U38" i="3"/>
  <c r="U49" i="3"/>
  <c r="U55" i="3"/>
  <c r="P7" i="3"/>
  <c r="P17" i="3"/>
  <c r="P25" i="3"/>
  <c r="P34" i="3"/>
  <c r="P78" i="3"/>
  <c r="P42" i="3"/>
  <c r="P51" i="3"/>
  <c r="P85" i="3"/>
  <c r="P70" i="3"/>
  <c r="U6" i="3"/>
  <c r="U16" i="3"/>
  <c r="U22" i="3"/>
  <c r="U24" i="3"/>
  <c r="U80" i="3"/>
  <c r="U40" i="3"/>
  <c r="U46" i="3"/>
  <c r="U54" i="3"/>
  <c r="U85" i="3"/>
  <c r="U67" i="3"/>
  <c r="U75" i="3"/>
  <c r="P10" i="3"/>
  <c r="P14" i="3"/>
  <c r="P19" i="3"/>
  <c r="P28" i="3"/>
  <c r="P80" i="3"/>
  <c r="P81" i="3"/>
  <c r="P50" i="3"/>
  <c r="P79" i="3"/>
  <c r="U17" i="3"/>
  <c r="U34" i="3"/>
  <c r="U37" i="3"/>
  <c r="U41" i="3"/>
  <c r="U63" i="3"/>
  <c r="U74" i="3"/>
  <c r="P11" i="3"/>
  <c r="P43" i="3"/>
  <c r="P48" i="3"/>
  <c r="P62" i="3"/>
  <c r="P67" i="3"/>
  <c r="P72" i="3"/>
  <c r="U9" i="3"/>
  <c r="U13" i="3"/>
  <c r="U18" i="3"/>
  <c r="P21" i="3"/>
  <c r="P24" i="3"/>
  <c r="P82" i="3"/>
  <c r="P37" i="3"/>
  <c r="P41" i="3"/>
  <c r="P46" i="3"/>
  <c r="P56" i="3"/>
  <c r="P60" i="3"/>
  <c r="P65" i="3"/>
  <c r="U12" i="3"/>
  <c r="U44" i="3"/>
  <c r="U60" i="3"/>
  <c r="U71" i="3"/>
  <c r="P9" i="3"/>
  <c r="P90" i="3"/>
  <c r="P22" i="3"/>
  <c r="P27" i="3"/>
  <c r="P86" i="3"/>
  <c r="P40" i="3"/>
  <c r="P44" i="3"/>
  <c r="P63" i="3"/>
  <c r="U25" i="3"/>
  <c r="U29" i="3"/>
  <c r="U42" i="3"/>
  <c r="U51" i="3"/>
  <c r="U53" i="3"/>
  <c r="U79" i="3"/>
  <c r="Z23" i="3"/>
  <c r="Z16" i="3"/>
  <c r="Z9" i="3"/>
  <c r="U65" i="3"/>
  <c r="U58" i="3"/>
  <c r="U50" i="3"/>
  <c r="U88" i="3"/>
  <c r="U90" i="3"/>
  <c r="U15" i="3"/>
  <c r="U11" i="3"/>
  <c r="P30" i="3"/>
  <c r="W111" i="1" l="1"/>
  <c r="W114" i="1"/>
  <c r="W117" i="1"/>
  <c r="W120" i="1"/>
  <c r="W123" i="1"/>
  <c r="W126" i="1"/>
  <c r="W129" i="1"/>
  <c r="W132" i="1"/>
  <c r="W108" i="1"/>
  <c r="T111" i="1"/>
  <c r="T114" i="1"/>
  <c r="T117" i="1"/>
  <c r="T120" i="1"/>
  <c r="T123" i="1"/>
  <c r="T126" i="1"/>
  <c r="T129" i="1"/>
  <c r="T132" i="1"/>
  <c r="T108" i="1"/>
  <c r="Q111" i="1"/>
  <c r="Q114" i="1"/>
  <c r="Q117" i="1"/>
  <c r="Q120" i="1"/>
  <c r="Q123" i="1"/>
  <c r="Q126" i="1"/>
  <c r="Q129" i="1"/>
  <c r="Q132" i="1"/>
  <c r="Q108" i="1"/>
  <c r="N111" i="1"/>
  <c r="N114" i="1"/>
  <c r="N117" i="1"/>
  <c r="N120" i="1"/>
  <c r="N123" i="1"/>
  <c r="N126" i="1"/>
  <c r="N129" i="1"/>
  <c r="N132" i="1"/>
  <c r="N108" i="1"/>
  <c r="K108" i="1"/>
  <c r="K111" i="1"/>
  <c r="K114" i="1"/>
  <c r="K117" i="1"/>
  <c r="K120" i="1"/>
  <c r="K123" i="1"/>
  <c r="K126" i="1"/>
  <c r="K129" i="1"/>
  <c r="K132" i="1"/>
  <c r="W104" i="1"/>
  <c r="W101" i="1"/>
  <c r="W98" i="1"/>
  <c r="T104" i="1"/>
  <c r="T101" i="1"/>
  <c r="T98" i="1"/>
  <c r="Q104" i="1"/>
  <c r="Q101" i="1"/>
  <c r="Q98" i="1"/>
  <c r="N104" i="1"/>
  <c r="N101" i="1"/>
  <c r="N98" i="1"/>
  <c r="K98" i="1"/>
  <c r="K104" i="1"/>
  <c r="K101" i="1"/>
  <c r="W92" i="1"/>
  <c r="W94" i="1" s="1"/>
  <c r="T92" i="1"/>
  <c r="T94" i="1" s="1"/>
  <c r="Q92" i="1"/>
  <c r="Q94" i="1" s="1"/>
  <c r="N92" i="1"/>
  <c r="N94" i="1" s="1"/>
  <c r="K94" i="1"/>
  <c r="W86" i="1"/>
  <c r="T86" i="1"/>
  <c r="Q86" i="1"/>
  <c r="N86" i="1"/>
  <c r="K86" i="1"/>
  <c r="W84" i="1"/>
  <c r="Q84" i="1"/>
  <c r="N84" i="1"/>
  <c r="K84" i="1"/>
  <c r="W82" i="1"/>
  <c r="T82" i="1"/>
  <c r="Q82" i="1"/>
  <c r="N82" i="1"/>
  <c r="K82" i="1"/>
  <c r="K88" i="1" l="1"/>
  <c r="Q88" i="1"/>
  <c r="N88" i="1"/>
  <c r="T88" i="1"/>
  <c r="W88" i="1"/>
</calcChain>
</file>

<file path=xl/sharedStrings.xml><?xml version="1.0" encoding="utf-8"?>
<sst xmlns="http://schemas.openxmlformats.org/spreadsheetml/2006/main" count="535" uniqueCount="119">
  <si>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</si>
  <si>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</si>
  <si>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</si>
  <si>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</si>
  <si>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</si>
  <si>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</si>
  <si>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</si>
  <si>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</si>
  <si>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</si>
  <si>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</si>
  <si>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</si>
  <si>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</si>
  <si>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</si>
  <si>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</si>
  <si>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</si>
  <si>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</si>
  <si>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</si>
  <si>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</si>
  <si>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</si>
  <si>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</si>
  <si>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</si>
  <si>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Ненецкий авт. округ</t>
  </si>
  <si>
    <t>Архангельская область без авт.оруга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</si>
  <si>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</si>
  <si>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</si>
  <si>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</si>
  <si>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</si>
  <si>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</si>
  <si>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</si>
  <si>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</si>
  <si>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</si>
  <si>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</si>
  <si>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</si>
  <si>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</si>
  <si>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</si>
  <si>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</si>
  <si>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</si>
  <si>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</si>
  <si>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</si>
  <si>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</si>
  <si>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</si>
  <si>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</si>
  <si>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</si>
  <si>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</si>
  <si>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</si>
  <si>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</si>
  <si>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</si>
  <si>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</si>
  <si>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</si>
  <si>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</si>
  <si>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</si>
  <si>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</si>
  <si>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</si>
  <si>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</si>
  <si>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</si>
  <si>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</si>
  <si>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</si>
  <si>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</si>
  <si>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</si>
  <si>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</si>
  <si>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</si>
  <si>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   в  т.ч.</t>
  </si>
  <si>
    <t>Ханты-Мансийский авт. округ - Югра</t>
  </si>
  <si>
    <t>Ямало-Ненецкий авт. округ</t>
  </si>
  <si>
    <t>Тюменская область без авт.округов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</si>
  <si>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</si>
  <si>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</si>
  <si>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</si>
  <si>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</si>
  <si>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</si>
  <si>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</si>
  <si>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</si>
  <si>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</si>
  <si>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</si>
  <si>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</si>
  <si>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</si>
  <si>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</si>
  <si>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</si>
  <si>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</si>
  <si>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</si>
  <si>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</si>
  <si>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</si>
  <si>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</si>
  <si>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</si>
  <si>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</si>
  <si>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</si>
  <si>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авт. округ</t>
  </si>
  <si>
    <t xml:space="preserve"> Численность детей в возрасте  3-15 лет, систематически занимающихся физической культурой и спортом, человек </t>
  </si>
  <si>
    <t>Субъект РФ</t>
  </si>
  <si>
    <t>Заболеваемость детей злокачественными новообразованиями, человек</t>
  </si>
  <si>
    <t>Доля детей с I и II группой здоровья, %</t>
  </si>
  <si>
    <t>Уровень бедности, %</t>
  </si>
  <si>
    <t>Заболеваемость детей психическими расстройствами и расстройствами поведения, человек</t>
  </si>
  <si>
    <t>1. Построение точечной диаграммы для исходных данных</t>
  </si>
  <si>
    <t>№</t>
  </si>
  <si>
    <t>3. Построение ящичковой диаграммы для исходных данных</t>
  </si>
  <si>
    <t>Доля детей с I и II группой
 здоровья, %</t>
  </si>
  <si>
    <t>Mean</t>
  </si>
  <si>
    <t>Median</t>
  </si>
  <si>
    <t>Mode</t>
  </si>
  <si>
    <t>Коэффициент
 вариации</t>
  </si>
  <si>
    <t>Размах вариации</t>
  </si>
  <si>
    <t>Дисперсия</t>
  </si>
  <si>
    <t>Стандартное
 отклонение</t>
  </si>
  <si>
    <t>4. Характеристики положения и разброса СВ</t>
  </si>
  <si>
    <t>Квартили</t>
  </si>
  <si>
    <t>Децили</t>
  </si>
  <si>
    <t>z-score</t>
  </si>
  <si>
    <t>Колиечство детей, занимающихся спортом</t>
  </si>
  <si>
    <t>Злокачественные новобразования</t>
  </si>
  <si>
    <t>Психические расстройства</t>
  </si>
  <si>
    <t>I и II группа здоровья</t>
  </si>
  <si>
    <t>Исходные данные</t>
  </si>
  <si>
    <t>Интерквартильный размах</t>
  </si>
  <si>
    <t>Мягкие выбросы</t>
  </si>
  <si>
    <t>Жесткие выбросы</t>
  </si>
  <si>
    <t>1. Z-score</t>
  </si>
  <si>
    <t>2. Интерквартильный размах</t>
  </si>
  <si>
    <t>Правило 3 сигм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</si>
</sst>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2" formatCode="0.000%"/>
    <numFmt numFmtId="174" formatCode="#,##0.000"/>
  </numFmts>
  <fonts count="16" x14ac:knownFonts="1">
    <font>
      <sz val="12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4"/>
      <color theme="1"/>
      <name val="Calibri"/>
      <family val="2"/>
    </font>
    <font>
      <sz val="12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E59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BDCC"/>
        <bgColor rgb="FFFBBDCC"/>
      </patternFill>
    </fill>
    <fill>
      <patternFill patternType="solid">
        <fgColor rgb="FF98EDF8"/>
        <bgColor rgb="FF98EDF8"/>
      </patternFill>
    </fill>
    <fill>
      <patternFill patternType="solid">
        <fgColor rgb="FFB695D8"/>
        <bgColor indexed="64"/>
      </patternFill>
    </fill>
    <fill>
      <patternFill patternType="solid">
        <fgColor rgb="FFDDCE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5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right" indent="1"/>
    </xf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right" indent="1"/>
    </xf>
    <xf numFmtId="0" fontId="2" fillId="0" borderId="2" xfId="0" applyFont="1" applyBorder="1"/>
    <xf numFmtId="164" fontId="2" fillId="0" borderId="2" xfId="0" applyNumberFormat="1" applyFont="1" applyBorder="1"/>
    <xf numFmtId="164" fontId="3" fillId="0" borderId="2" xfId="0" applyNumberFormat="1" applyFont="1" applyBorder="1" applyAlignment="1">
      <alignment horizontal="center"/>
    </xf>
    <xf numFmtId="164" fontId="2" fillId="0" borderId="2" xfId="0" applyNumberFormat="1" applyFont="1" applyFill="1" applyBorder="1"/>
    <xf numFmtId="0" fontId="5" fillId="0" borderId="2" xfId="0" applyFont="1" applyBorder="1"/>
    <xf numFmtId="0" fontId="5" fillId="0" borderId="1" xfId="0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10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0" fillId="7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10" fillId="7" borderId="1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3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/>
    </xf>
    <xf numFmtId="9" fontId="12" fillId="0" borderId="2" xfId="1" applyFont="1" applyBorder="1" applyAlignment="1">
      <alignment horizontal="center" vertical="center"/>
    </xf>
    <xf numFmtId="9" fontId="12" fillId="0" borderId="2" xfId="1" applyFont="1" applyBorder="1" applyAlignment="1">
      <alignment horizont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/>
    </xf>
    <xf numFmtId="0" fontId="13" fillId="6" borderId="9" xfId="0" applyFont="1" applyFill="1" applyBorder="1" applyAlignment="1">
      <alignment horizontal="center" vertical="justify"/>
    </xf>
    <xf numFmtId="0" fontId="13" fillId="6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justify"/>
    </xf>
    <xf numFmtId="0" fontId="13" fillId="6" borderId="2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3" fontId="12" fillId="0" borderId="19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164" fontId="12" fillId="0" borderId="12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9" fontId="12" fillId="0" borderId="12" xfId="1" applyFont="1" applyBorder="1" applyAlignment="1">
      <alignment horizontal="center"/>
    </xf>
    <xf numFmtId="2" fontId="12" fillId="0" borderId="12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/>
    </xf>
    <xf numFmtId="2" fontId="12" fillId="0" borderId="15" xfId="0" applyNumberFormat="1" applyFont="1" applyBorder="1" applyAlignment="1">
      <alignment horizontal="center"/>
    </xf>
    <xf numFmtId="0" fontId="14" fillId="11" borderId="8" xfId="0" applyFont="1" applyFill="1" applyBorder="1" applyAlignment="1">
      <alignment horizontal="center" vertical="center"/>
    </xf>
    <xf numFmtId="3" fontId="12" fillId="0" borderId="9" xfId="0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3" fontId="12" fillId="0" borderId="12" xfId="0" applyNumberFormat="1" applyFont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3" fontId="12" fillId="0" borderId="14" xfId="0" applyNumberFormat="1" applyFont="1" applyBorder="1" applyAlignment="1">
      <alignment horizontal="center" vertical="center"/>
    </xf>
    <xf numFmtId="3" fontId="12" fillId="0" borderId="15" xfId="0" applyNumberFormat="1" applyFont="1" applyBorder="1" applyAlignment="1">
      <alignment horizontal="center" vertical="center"/>
    </xf>
    <xf numFmtId="0" fontId="15" fillId="11" borderId="35" xfId="0" applyFont="1" applyFill="1" applyBorder="1" applyAlignment="1">
      <alignment horizontal="center" vertical="center" textRotation="90"/>
    </xf>
    <xf numFmtId="0" fontId="15" fillId="11" borderId="36" xfId="0" applyFont="1" applyFill="1" applyBorder="1" applyAlignment="1">
      <alignment horizontal="center" vertical="center" textRotation="90"/>
    </xf>
    <xf numFmtId="0" fontId="14" fillId="11" borderId="37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 textRotation="90"/>
    </xf>
    <xf numFmtId="0" fontId="15" fillId="11" borderId="40" xfId="0" applyFont="1" applyFill="1" applyBorder="1" applyAlignment="1">
      <alignment horizontal="center" vertical="center" textRotation="90"/>
    </xf>
    <xf numFmtId="0" fontId="15" fillId="11" borderId="41" xfId="0" applyFont="1" applyFill="1" applyBorder="1" applyAlignment="1">
      <alignment horizontal="center" vertical="center" textRotation="90"/>
    </xf>
    <xf numFmtId="0" fontId="15" fillId="11" borderId="30" xfId="0" applyFont="1" applyFill="1" applyBorder="1" applyAlignment="1">
      <alignment horizontal="center" vertical="center" textRotation="90"/>
    </xf>
    <xf numFmtId="0" fontId="15" fillId="11" borderId="34" xfId="0" applyFont="1" applyFill="1" applyBorder="1" applyAlignment="1">
      <alignment horizontal="center" vertical="center" textRotation="90"/>
    </xf>
    <xf numFmtId="0" fontId="14" fillId="12" borderId="8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3" fontId="12" fillId="0" borderId="42" xfId="0" applyNumberFormat="1" applyFont="1" applyBorder="1" applyAlignment="1">
      <alignment horizontal="center" vertical="center"/>
    </xf>
    <xf numFmtId="3" fontId="12" fillId="0" borderId="43" xfId="0" applyNumberFormat="1" applyFont="1" applyBorder="1" applyAlignment="1">
      <alignment horizontal="center" vertical="center"/>
    </xf>
    <xf numFmtId="3" fontId="12" fillId="0" borderId="44" xfId="0" applyNumberFormat="1" applyFont="1" applyBorder="1" applyAlignment="1">
      <alignment horizontal="center" vertical="center"/>
    </xf>
    <xf numFmtId="3" fontId="12" fillId="0" borderId="31" xfId="0" applyNumberFormat="1" applyFont="1" applyBorder="1" applyAlignment="1">
      <alignment horizontal="center" vertical="center"/>
    </xf>
    <xf numFmtId="3" fontId="12" fillId="0" borderId="32" xfId="0" applyNumberFormat="1" applyFont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/>
    </xf>
    <xf numFmtId="3" fontId="12" fillId="0" borderId="27" xfId="0" applyNumberFormat="1" applyFont="1" applyBorder="1" applyAlignment="1">
      <alignment horizontal="center" vertic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18" xfId="0" applyNumberFormat="1" applyFont="1" applyBorder="1" applyAlignment="1">
      <alignment horizontal="center" vertical="center"/>
    </xf>
    <xf numFmtId="3" fontId="12" fillId="0" borderId="20" xfId="0" applyNumberFormat="1" applyFont="1" applyBorder="1" applyAlignment="1">
      <alignment horizontal="center" vertical="center"/>
    </xf>
    <xf numFmtId="3" fontId="12" fillId="0" borderId="21" xfId="0" applyNumberFormat="1" applyFont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0" fontId="15" fillId="12" borderId="41" xfId="0" applyFont="1" applyFill="1" applyBorder="1" applyAlignment="1">
      <alignment horizontal="center" vertical="center" textRotation="90"/>
    </xf>
    <xf numFmtId="0" fontId="15" fillId="12" borderId="30" xfId="0" applyFont="1" applyFill="1" applyBorder="1" applyAlignment="1">
      <alignment horizontal="center" vertical="center" textRotation="90"/>
    </xf>
    <xf numFmtId="0" fontId="15" fillId="12" borderId="34" xfId="0" applyFont="1" applyFill="1" applyBorder="1" applyAlignment="1">
      <alignment horizontal="center" vertical="center" textRotation="90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4" borderId="0" xfId="0" applyFill="1" applyAlignment="1">
      <alignment horizontal="center"/>
    </xf>
    <xf numFmtId="172" fontId="0" fillId="0" borderId="0" xfId="1" applyNumberFormat="1" applyFont="1"/>
    <xf numFmtId="172" fontId="0" fillId="0" borderId="0" xfId="0" applyNumberFormat="1"/>
    <xf numFmtId="0" fontId="0" fillId="0" borderId="0" xfId="0" applyBorder="1" applyAlignment="1"/>
    <xf numFmtId="0" fontId="0" fillId="13" borderId="43" xfId="0" applyFill="1" applyBorder="1" applyAlignment="1">
      <alignment horizontal="center"/>
    </xf>
    <xf numFmtId="0" fontId="0" fillId="13" borderId="44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3" borderId="41" xfId="0" applyFill="1" applyBorder="1" applyAlignment="1">
      <alignment horizontal="center"/>
    </xf>
    <xf numFmtId="0" fontId="0" fillId="13" borderId="50" xfId="0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Fill="1" applyAlignment="1"/>
    <xf numFmtId="0" fontId="7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11" borderId="37" xfId="0" applyFont="1" applyFill="1" applyBorder="1" applyAlignment="1">
      <alignment horizontal="center" vertical="center" wrapText="1"/>
    </xf>
    <xf numFmtId="0" fontId="4" fillId="11" borderId="38" xfId="0" applyFont="1" applyFill="1" applyBorder="1" applyAlignment="1">
      <alignment horizontal="center" vertical="center" wrapText="1"/>
    </xf>
    <xf numFmtId="0" fontId="4" fillId="11" borderId="39" xfId="0" applyFont="1" applyFill="1" applyBorder="1" applyAlignment="1">
      <alignment horizontal="center" vertical="center" wrapText="1"/>
    </xf>
    <xf numFmtId="0" fontId="4" fillId="13" borderId="37" xfId="0" applyFont="1" applyFill="1" applyBorder="1" applyAlignment="1">
      <alignment horizontal="center" vertical="center" wrapText="1"/>
    </xf>
    <xf numFmtId="0" fontId="4" fillId="13" borderId="38" xfId="0" applyFont="1" applyFill="1" applyBorder="1" applyAlignment="1">
      <alignment horizontal="center" vertical="center" wrapText="1"/>
    </xf>
    <xf numFmtId="0" fontId="4" fillId="13" borderId="39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 vertical="center" wrapText="1"/>
    </xf>
    <xf numFmtId="0" fontId="4" fillId="12" borderId="38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174" fontId="0" fillId="0" borderId="2" xfId="0" applyNumberFormat="1" applyBorder="1"/>
    <xf numFmtId="174" fontId="9" fillId="0" borderId="2" xfId="0" applyNumberFormat="1" applyFont="1" applyBorder="1"/>
    <xf numFmtId="0" fontId="1" fillId="0" borderId="9" xfId="0" applyFont="1" applyBorder="1" applyAlignment="1">
      <alignment wrapText="1"/>
    </xf>
    <xf numFmtId="3" fontId="3" fillId="0" borderId="9" xfId="0" applyNumberFormat="1" applyFont="1" applyBorder="1" applyAlignment="1">
      <alignment horizontal="right" indent="1"/>
    </xf>
    <xf numFmtId="0" fontId="2" fillId="0" borderId="9" xfId="0" applyFont="1" applyBorder="1"/>
    <xf numFmtId="164" fontId="2" fillId="0" borderId="9" xfId="0" applyNumberFormat="1" applyFont="1" applyBorder="1"/>
    <xf numFmtId="17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1" fillId="0" borderId="14" xfId="0" applyFont="1" applyBorder="1" applyAlignment="1">
      <alignment wrapText="1"/>
    </xf>
    <xf numFmtId="3" fontId="3" fillId="0" borderId="14" xfId="0" applyNumberFormat="1" applyFont="1" applyBorder="1" applyAlignment="1">
      <alignment horizontal="right" indent="1"/>
    </xf>
    <xf numFmtId="0" fontId="2" fillId="0" borderId="14" xfId="0" applyFont="1" applyBorder="1"/>
    <xf numFmtId="164" fontId="2" fillId="0" borderId="14" xfId="0" applyNumberFormat="1" applyFont="1" applyBorder="1"/>
    <xf numFmtId="174" fontId="0" fillId="0" borderId="14" xfId="0" applyNumberForma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48" xfId="0" applyBorder="1"/>
    <xf numFmtId="174" fontId="0" fillId="0" borderId="8" xfId="0" applyNumberFormat="1" applyBorder="1"/>
    <xf numFmtId="174" fontId="0" fillId="0" borderId="11" xfId="0" applyNumberFormat="1" applyBorder="1"/>
    <xf numFmtId="174" fontId="9" fillId="0" borderId="11" xfId="0" applyNumberFormat="1" applyFont="1" applyBorder="1"/>
    <xf numFmtId="174" fontId="0" fillId="0" borderId="45" xfId="0" applyNumberFormat="1" applyBorder="1"/>
    <xf numFmtId="174" fontId="0" fillId="0" borderId="46" xfId="0" applyNumberFormat="1" applyBorder="1"/>
    <xf numFmtId="174" fontId="9" fillId="0" borderId="46" xfId="0" applyNumberFormat="1" applyFont="1" applyBorder="1"/>
    <xf numFmtId="174" fontId="0" fillId="0" borderId="47" xfId="0" applyNumberFormat="1" applyBorder="1"/>
    <xf numFmtId="174" fontId="9" fillId="0" borderId="14" xfId="0" applyNumberFormat="1" applyFont="1" applyBorder="1"/>
    <xf numFmtId="0" fontId="0" fillId="15" borderId="11" xfId="0" applyFill="1" applyBorder="1"/>
    <xf numFmtId="0" fontId="0" fillId="15" borderId="13" xfId="0" applyFill="1" applyBorder="1"/>
    <xf numFmtId="174" fontId="9" fillId="0" borderId="13" xfId="0" applyNumberFormat="1" applyFont="1" applyBorder="1"/>
    <xf numFmtId="0" fontId="0" fillId="16" borderId="52" xfId="0" applyFill="1" applyBorder="1"/>
    <xf numFmtId="0" fontId="0" fillId="17" borderId="52" xfId="0" applyFill="1" applyBorder="1"/>
    <xf numFmtId="0" fontId="0" fillId="17" borderId="48" xfId="0" applyFill="1" applyBorder="1"/>
    <xf numFmtId="0" fontId="0" fillId="16" borderId="2" xfId="0" applyFill="1" applyBorder="1"/>
    <xf numFmtId="0" fontId="0" fillId="16" borderId="14" xfId="0" applyFill="1" applyBorder="1"/>
    <xf numFmtId="0" fontId="0" fillId="16" borderId="12" xfId="0" applyFill="1" applyBorder="1"/>
    <xf numFmtId="0" fontId="0" fillId="15" borderId="2" xfId="0" applyFill="1" applyBorder="1"/>
    <xf numFmtId="0" fontId="0" fillId="15" borderId="14" xfId="0" applyFill="1" applyBorder="1"/>
    <xf numFmtId="0" fontId="0" fillId="15" borderId="12" xfId="0" applyFill="1" applyBorder="1"/>
    <xf numFmtId="0" fontId="0" fillId="17" borderId="2" xfId="0" applyFill="1" applyBorder="1"/>
    <xf numFmtId="0" fontId="0" fillId="17" borderId="14" xfId="0" applyFill="1" applyBorder="1"/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 wrapText="1"/>
    </xf>
    <xf numFmtId="0" fontId="4" fillId="9" borderId="38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9" borderId="11" xfId="0" applyFill="1" applyBorder="1"/>
    <xf numFmtId="0" fontId="0" fillId="9" borderId="13" xfId="0" applyFill="1" applyBorder="1"/>
    <xf numFmtId="0" fontId="0" fillId="9" borderId="2" xfId="0" applyFill="1" applyBorder="1"/>
    <xf numFmtId="0" fontId="0" fillId="9" borderId="12" xfId="0" applyFill="1" applyBorder="1"/>
    <xf numFmtId="0" fontId="0" fillId="9" borderId="14" xfId="0" applyFill="1" applyBorder="1"/>
    <xf numFmtId="2" fontId="12" fillId="0" borderId="18" xfId="0" applyNumberFormat="1" applyFont="1" applyBorder="1" applyAlignment="1">
      <alignment horizontal="center" vertical="center"/>
    </xf>
    <xf numFmtId="2" fontId="12" fillId="0" borderId="19" xfId="0" applyNumberFormat="1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0" fontId="0" fillId="10" borderId="37" xfId="0" applyFill="1" applyBorder="1" applyAlignment="1">
      <alignment horizontal="center" vertical="center" wrapText="1"/>
    </xf>
    <xf numFmtId="0" fontId="0" fillId="10" borderId="53" xfId="0" applyFill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 vertic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49" xfId="0" applyNumberFormat="1" applyFont="1" applyBorder="1" applyAlignment="1">
      <alignment horizontal="center" vertical="center"/>
    </xf>
    <xf numFmtId="164" fontId="12" fillId="0" borderId="26" xfId="0" applyNumberFormat="1" applyFont="1" applyBorder="1" applyAlignment="1">
      <alignment horizontal="center" vertical="center"/>
    </xf>
    <xf numFmtId="164" fontId="12" fillId="0" borderId="27" xfId="0" applyNumberFormat="1" applyFont="1" applyBorder="1" applyAlignment="1">
      <alignment horizontal="center" vertical="center"/>
    </xf>
    <xf numFmtId="164" fontId="12" fillId="0" borderId="29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 vertical="center"/>
    </xf>
    <xf numFmtId="0" fontId="14" fillId="11" borderId="5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3" fontId="12" fillId="0" borderId="24" xfId="0" applyNumberFormat="1" applyFont="1" applyBorder="1" applyAlignment="1">
      <alignment horizontal="center" vertical="center"/>
    </xf>
    <xf numFmtId="3" fontId="12" fillId="0" borderId="33" xfId="0" applyNumberFormat="1" applyFont="1" applyBorder="1" applyAlignment="1">
      <alignment horizontal="center" vertical="center"/>
    </xf>
    <xf numFmtId="3" fontId="12" fillId="0" borderId="25" xfId="0" applyNumberFormat="1" applyFont="1" applyBorder="1" applyAlignment="1">
      <alignment horizontal="center" vertical="center"/>
    </xf>
    <xf numFmtId="0" fontId="14" fillId="11" borderId="53" xfId="0" applyFont="1" applyFill="1" applyBorder="1" applyAlignment="1">
      <alignment horizontal="center" vertical="center"/>
    </xf>
    <xf numFmtId="3" fontId="12" fillId="0" borderId="49" xfId="0" applyNumberFormat="1" applyFont="1" applyBorder="1" applyAlignment="1">
      <alignment horizontal="center" vertical="center"/>
    </xf>
    <xf numFmtId="3" fontId="12" fillId="0" borderId="29" xfId="0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B695D8"/>
      <color rgb="FFDDCE60"/>
      <color rgb="FF9A47DB"/>
      <color rgb="FF00BE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Дети, занимающиеся физической культурой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'Графическое представление'!$B$5:$B$91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Ненецкий авт. округ</c:v>
                </c:pt>
                <c:pt idx="22">
                  <c:v>Архангельская область без авт.оруга</c:v>
                </c:pt>
                <c:pt idx="23">
                  <c:v>Вологодская область</c:v>
                </c:pt>
                <c:pt idx="24">
                  <c:v>Калининградская область</c:v>
                </c:pt>
                <c:pt idx="25">
                  <c:v>Ленинградская область</c:v>
                </c:pt>
                <c:pt idx="26">
                  <c:v>Мурманская область</c:v>
                </c:pt>
                <c:pt idx="27">
                  <c:v>Новгородская область</c:v>
                </c:pt>
                <c:pt idx="28">
                  <c:v>Псковская область</c:v>
                </c:pt>
                <c:pt idx="29">
                  <c:v>г.Санкт-Петербург</c:v>
                </c:pt>
                <c:pt idx="30">
                  <c:v>Республика Адыгея</c:v>
                </c:pt>
                <c:pt idx="31">
                  <c:v>Республика Калмыкия</c:v>
                </c:pt>
                <c:pt idx="32">
                  <c:v>Республика Крым</c:v>
                </c:pt>
                <c:pt idx="33">
                  <c:v>Краснодарский край</c:v>
                </c:pt>
                <c:pt idx="34">
                  <c:v>Астраханская область</c:v>
                </c:pt>
                <c:pt idx="35">
                  <c:v>Волгоградская область</c:v>
                </c:pt>
                <c:pt idx="36">
                  <c:v>Ростовская область</c:v>
                </c:pt>
                <c:pt idx="37">
                  <c:v>г. Севастополь</c:v>
                </c:pt>
                <c:pt idx="38">
                  <c:v>Республика Дагестан</c:v>
                </c:pt>
                <c:pt idx="39">
                  <c:v>Республика Ингушетия</c:v>
                </c:pt>
                <c:pt idx="40">
                  <c:v>Кабардино-Балкарская Республика</c:v>
                </c:pt>
                <c:pt idx="41">
                  <c:v>Карачаево-Черкесская Республика</c:v>
                </c:pt>
                <c:pt idx="42">
                  <c:v>Республика Северная Осетия-Алания</c:v>
                </c:pt>
                <c:pt idx="43">
                  <c:v>Чеченская Республика</c:v>
                </c:pt>
                <c:pt idx="44">
                  <c:v>Ставропольский край</c:v>
                </c:pt>
                <c:pt idx="45">
                  <c:v>Республика Башкортостан</c:v>
                </c:pt>
                <c:pt idx="46">
                  <c:v>Республика Марий Эл</c:v>
                </c:pt>
                <c:pt idx="47">
                  <c:v>Республика Мордовия</c:v>
                </c:pt>
                <c:pt idx="48">
                  <c:v>Республика Татарстан</c:v>
                </c:pt>
                <c:pt idx="49">
                  <c:v>Удмуртская Республика</c:v>
                </c:pt>
                <c:pt idx="50">
                  <c:v>Чувашская республика</c:v>
                </c:pt>
                <c:pt idx="51">
                  <c:v>Пермский край</c:v>
                </c:pt>
                <c:pt idx="52">
                  <c:v>Кировская область</c:v>
                </c:pt>
                <c:pt idx="53">
                  <c:v>Нижегородская область</c:v>
                </c:pt>
                <c:pt idx="54">
                  <c:v>Оренбургская область</c:v>
                </c:pt>
                <c:pt idx="55">
                  <c:v>Пензенская область</c:v>
                </c:pt>
                <c:pt idx="56">
                  <c:v>Самарская область</c:v>
                </c:pt>
                <c:pt idx="57">
                  <c:v>Саратовская область</c:v>
                </c:pt>
                <c:pt idx="58">
                  <c:v>Ульяновская область</c:v>
                </c:pt>
                <c:pt idx="59">
                  <c:v>Курганская область</c:v>
                </c:pt>
                <c:pt idx="60">
                  <c:v>Свердловская область</c:v>
                </c:pt>
                <c:pt idx="61">
                  <c:v>Тюменская область   в  т.ч.</c:v>
                </c:pt>
                <c:pt idx="62">
                  <c:v>Ханты-Мансийский авт. округ - Югра</c:v>
                </c:pt>
                <c:pt idx="63">
                  <c:v>Ямало-Ненецкий авт. округ</c:v>
                </c:pt>
                <c:pt idx="64">
                  <c:v>Тюменская область без авт.округов</c:v>
                </c:pt>
                <c:pt idx="65">
                  <c:v>Челябинская область</c:v>
                </c:pt>
                <c:pt idx="66">
                  <c:v>Республика Алтай</c:v>
                </c:pt>
                <c:pt idx="67">
                  <c:v>Республика Тыва</c:v>
                </c:pt>
                <c:pt idx="68">
                  <c:v>Республика Хакасия</c:v>
                </c:pt>
                <c:pt idx="69">
                  <c:v>Алтайский край</c:v>
                </c:pt>
                <c:pt idx="70">
                  <c:v>Красноярский край</c:v>
                </c:pt>
                <c:pt idx="71">
                  <c:v>Иркутская область</c:v>
                </c:pt>
                <c:pt idx="72">
                  <c:v>Кемеровская область - Кузбасс</c:v>
                </c:pt>
                <c:pt idx="73">
                  <c:v>Новосибирская область</c:v>
                </c:pt>
                <c:pt idx="74">
                  <c:v>Омская область</c:v>
                </c:pt>
                <c:pt idx="75">
                  <c:v>Томская область</c:v>
                </c:pt>
                <c:pt idx="76">
                  <c:v>Республика Бурятия</c:v>
                </c:pt>
                <c:pt idx="77">
                  <c:v>Республика Саха (Якутия)</c:v>
                </c:pt>
                <c:pt idx="78">
                  <c:v>Забайкальский край</c:v>
                </c:pt>
                <c:pt idx="79">
                  <c:v>Камчатский край</c:v>
                </c:pt>
                <c:pt idx="80">
                  <c:v>Приморский край</c:v>
                </c:pt>
                <c:pt idx="81">
                  <c:v>Хабаровский край</c:v>
                </c:pt>
                <c:pt idx="82">
                  <c:v>Амурская область</c:v>
                </c:pt>
                <c:pt idx="83">
                  <c:v>Магаданская область</c:v>
                </c:pt>
                <c:pt idx="84">
                  <c:v>Сахалинская область</c:v>
                </c:pt>
                <c:pt idx="85">
                  <c:v>Еврейская авт. область</c:v>
                </c:pt>
                <c:pt idx="86">
                  <c:v>Чукотский авт. округ</c:v>
                </c:pt>
              </c:strCache>
            </c:strRef>
          </c:xVal>
          <c:yVal>
            <c:numRef>
              <c:f>'Графическое представление'!$C$5:$C$91</c:f>
              <c:numCache>
                <c:formatCode>#,##0</c:formatCode>
                <c:ptCount val="87"/>
                <c:pt idx="0">
                  <c:v>217077</c:v>
                </c:pt>
                <c:pt idx="1">
                  <c:v>111336</c:v>
                </c:pt>
                <c:pt idx="2">
                  <c:v>178841</c:v>
                </c:pt>
                <c:pt idx="3">
                  <c:v>279146</c:v>
                </c:pt>
                <c:pt idx="4">
                  <c:v>149544</c:v>
                </c:pt>
                <c:pt idx="5">
                  <c:v>130597</c:v>
                </c:pt>
                <c:pt idx="6">
                  <c:v>84934</c:v>
                </c:pt>
                <c:pt idx="7">
                  <c:v>147350</c:v>
                </c:pt>
                <c:pt idx="8">
                  <c:v>120783</c:v>
                </c:pt>
                <c:pt idx="9">
                  <c:v>1141696</c:v>
                </c:pt>
                <c:pt idx="10">
                  <c:v>80765</c:v>
                </c:pt>
                <c:pt idx="11">
                  <c:v>145123</c:v>
                </c:pt>
                <c:pt idx="12">
                  <c:v>124425</c:v>
                </c:pt>
                <c:pt idx="13">
                  <c:v>130699</c:v>
                </c:pt>
                <c:pt idx="14">
                  <c:v>148699</c:v>
                </c:pt>
                <c:pt idx="15">
                  <c:v>172222</c:v>
                </c:pt>
                <c:pt idx="16">
                  <c:v>151882</c:v>
                </c:pt>
                <c:pt idx="17">
                  <c:v>1398063</c:v>
                </c:pt>
                <c:pt idx="18">
                  <c:v>86309</c:v>
                </c:pt>
                <c:pt idx="19">
                  <c:v>114648</c:v>
                </c:pt>
                <c:pt idx="20">
                  <c:v>161877</c:v>
                </c:pt>
                <c:pt idx="21">
                  <c:v>7275</c:v>
                </c:pt>
                <c:pt idx="22">
                  <c:v>154602</c:v>
                </c:pt>
                <c:pt idx="23">
                  <c:v>174982</c:v>
                </c:pt>
                <c:pt idx="24">
                  <c:v>146987</c:v>
                </c:pt>
                <c:pt idx="25">
                  <c:v>237480</c:v>
                </c:pt>
                <c:pt idx="26">
                  <c:v>111074</c:v>
                </c:pt>
                <c:pt idx="27">
                  <c:v>77817</c:v>
                </c:pt>
                <c:pt idx="28">
                  <c:v>86876</c:v>
                </c:pt>
                <c:pt idx="29">
                  <c:v>680647</c:v>
                </c:pt>
                <c:pt idx="30">
                  <c:v>68671</c:v>
                </c:pt>
                <c:pt idx="31">
                  <c:v>44265</c:v>
                </c:pt>
                <c:pt idx="32">
                  <c:v>276700</c:v>
                </c:pt>
                <c:pt idx="33">
                  <c:v>814730</c:v>
                </c:pt>
                <c:pt idx="34">
                  <c:v>188250</c:v>
                </c:pt>
                <c:pt idx="35">
                  <c:v>312591</c:v>
                </c:pt>
                <c:pt idx="36">
                  <c:v>561652</c:v>
                </c:pt>
                <c:pt idx="37">
                  <c:v>64341</c:v>
                </c:pt>
                <c:pt idx="38">
                  <c:v>344966</c:v>
                </c:pt>
                <c:pt idx="39">
                  <c:v>66341</c:v>
                </c:pt>
                <c:pt idx="40">
                  <c:v>139743</c:v>
                </c:pt>
                <c:pt idx="41">
                  <c:v>69590</c:v>
                </c:pt>
                <c:pt idx="42">
                  <c:v>101774</c:v>
                </c:pt>
                <c:pt idx="43">
                  <c:v>418714</c:v>
                </c:pt>
                <c:pt idx="44">
                  <c:v>427791</c:v>
                </c:pt>
                <c:pt idx="45">
                  <c:v>639040</c:v>
                </c:pt>
                <c:pt idx="46">
                  <c:v>98305</c:v>
                </c:pt>
                <c:pt idx="47">
                  <c:v>84854</c:v>
                </c:pt>
                <c:pt idx="48">
                  <c:v>569950</c:v>
                </c:pt>
                <c:pt idx="49">
                  <c:v>243311</c:v>
                </c:pt>
                <c:pt idx="50">
                  <c:v>130360</c:v>
                </c:pt>
                <c:pt idx="51">
                  <c:v>359872</c:v>
                </c:pt>
                <c:pt idx="52">
                  <c:v>193121</c:v>
                </c:pt>
                <c:pt idx="53">
                  <c:v>420541</c:v>
                </c:pt>
                <c:pt idx="54">
                  <c:v>302335</c:v>
                </c:pt>
                <c:pt idx="55">
                  <c:v>166621</c:v>
                </c:pt>
                <c:pt idx="56">
                  <c:v>465663</c:v>
                </c:pt>
                <c:pt idx="57">
                  <c:v>325600</c:v>
                </c:pt>
                <c:pt idx="58">
                  <c:v>137755</c:v>
                </c:pt>
                <c:pt idx="59">
                  <c:v>129934</c:v>
                </c:pt>
                <c:pt idx="60">
                  <c:v>679578</c:v>
                </c:pt>
                <c:pt idx="61">
                  <c:v>692087</c:v>
                </c:pt>
                <c:pt idx="62">
                  <c:v>310037</c:v>
                </c:pt>
                <c:pt idx="63">
                  <c:v>103089</c:v>
                </c:pt>
                <c:pt idx="64">
                  <c:v>278961</c:v>
                </c:pt>
                <c:pt idx="65">
                  <c:v>560901</c:v>
                </c:pt>
                <c:pt idx="66">
                  <c:v>40315</c:v>
                </c:pt>
                <c:pt idx="67">
                  <c:v>77588</c:v>
                </c:pt>
                <c:pt idx="68">
                  <c:v>91208</c:v>
                </c:pt>
                <c:pt idx="69">
                  <c:v>343582</c:v>
                </c:pt>
                <c:pt idx="70">
                  <c:v>458641</c:v>
                </c:pt>
                <c:pt idx="71">
                  <c:v>304593</c:v>
                </c:pt>
                <c:pt idx="72">
                  <c:v>414872</c:v>
                </c:pt>
                <c:pt idx="73">
                  <c:v>369126</c:v>
                </c:pt>
                <c:pt idx="74">
                  <c:v>244271</c:v>
                </c:pt>
                <c:pt idx="75">
                  <c:v>142395</c:v>
                </c:pt>
                <c:pt idx="76">
                  <c:v>164510</c:v>
                </c:pt>
                <c:pt idx="77">
                  <c:v>188643</c:v>
                </c:pt>
                <c:pt idx="78">
                  <c:v>253104</c:v>
                </c:pt>
                <c:pt idx="79">
                  <c:v>44204</c:v>
                </c:pt>
                <c:pt idx="80">
                  <c:v>246617</c:v>
                </c:pt>
                <c:pt idx="81">
                  <c:v>181984</c:v>
                </c:pt>
                <c:pt idx="82">
                  <c:v>108692</c:v>
                </c:pt>
                <c:pt idx="83">
                  <c:v>14135</c:v>
                </c:pt>
                <c:pt idx="84">
                  <c:v>72330</c:v>
                </c:pt>
                <c:pt idx="85">
                  <c:v>28086</c:v>
                </c:pt>
                <c:pt idx="86">
                  <c:v>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B-CE43-8566-E8CE49DD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39200"/>
        <c:axId val="1829867024"/>
      </c:scatterChart>
      <c:valAx>
        <c:axId val="18300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субъекта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867024"/>
        <c:crosses val="autoZero"/>
        <c:crossBetween val="midCat"/>
      </c:valAx>
      <c:valAx>
        <c:axId val="1829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детей,шт.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Z-score(</a:t>
            </a:r>
            <a:r>
              <a:rPr lang="ru-RU"/>
              <a:t>Уровень бедности, %</a:t>
            </a:r>
            <a:r>
              <a:rPr lang="en-US"/>
              <a:t>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'z-score'!$B$4:$B$90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Орловская область</c:v>
                </c:pt>
                <c:pt idx="10">
                  <c:v>Рязанская область</c:v>
                </c:pt>
                <c:pt idx="11">
                  <c:v>Смоленская область</c:v>
                </c:pt>
                <c:pt idx="12">
                  <c:v>Тамбовская область</c:v>
                </c:pt>
                <c:pt idx="13">
                  <c:v>Тверская область</c:v>
                </c:pt>
                <c:pt idx="14">
                  <c:v>Тульская область</c:v>
                </c:pt>
                <c:pt idx="15">
                  <c:v>Ярославская область</c:v>
                </c:pt>
                <c:pt idx="16">
                  <c:v>Республика Карелия</c:v>
                </c:pt>
                <c:pt idx="17">
                  <c:v>Республика Коми</c:v>
                </c:pt>
                <c:pt idx="18">
                  <c:v>Архангельская область без авт.оруга</c:v>
                </c:pt>
                <c:pt idx="19">
                  <c:v>Вологодская область</c:v>
                </c:pt>
                <c:pt idx="20">
                  <c:v>Калининградская область</c:v>
                </c:pt>
                <c:pt idx="21">
                  <c:v>Ленинградская область</c:v>
                </c:pt>
                <c:pt idx="22">
                  <c:v>Мурманская область</c:v>
                </c:pt>
                <c:pt idx="23">
                  <c:v>Новгородская область</c:v>
                </c:pt>
                <c:pt idx="24">
                  <c:v>Псковская область</c:v>
                </c:pt>
                <c:pt idx="25">
                  <c:v>Республика Адыгея</c:v>
                </c:pt>
                <c:pt idx="26">
                  <c:v>Республика Калмыкия</c:v>
                </c:pt>
                <c:pt idx="27">
                  <c:v>Республика Крым</c:v>
                </c:pt>
                <c:pt idx="28">
                  <c:v>Астраханская область</c:v>
                </c:pt>
                <c:pt idx="29">
                  <c:v>Волгоградская область</c:v>
                </c:pt>
                <c:pt idx="30">
                  <c:v>Ростовская область</c:v>
                </c:pt>
                <c:pt idx="31">
                  <c:v>г. Севастополь</c:v>
                </c:pt>
                <c:pt idx="32">
                  <c:v>Кабардино-Балкарская Республика</c:v>
                </c:pt>
                <c:pt idx="33">
                  <c:v>Карачаево-Черкесская Республика</c:v>
                </c:pt>
                <c:pt idx="34">
                  <c:v>Республика Северная Осетия-Алания</c:v>
                </c:pt>
                <c:pt idx="35">
                  <c:v>Чеченская Республика</c:v>
                </c:pt>
                <c:pt idx="36">
                  <c:v>Ставропольский край</c:v>
                </c:pt>
                <c:pt idx="37">
                  <c:v>Республика Марий Эл</c:v>
                </c:pt>
                <c:pt idx="38">
                  <c:v>Республика Мордовия</c:v>
                </c:pt>
                <c:pt idx="39">
                  <c:v>Республика Татарстан</c:v>
                </c:pt>
                <c:pt idx="40">
                  <c:v>Удмуртская Республика</c:v>
                </c:pt>
                <c:pt idx="41">
                  <c:v>Чувашская республика</c:v>
                </c:pt>
                <c:pt idx="42">
                  <c:v>Пермский край</c:v>
                </c:pt>
                <c:pt idx="43">
                  <c:v>Кировская область</c:v>
                </c:pt>
                <c:pt idx="44">
                  <c:v>Нижегородская область</c:v>
                </c:pt>
                <c:pt idx="45">
                  <c:v>Оренбургская область</c:v>
                </c:pt>
                <c:pt idx="46">
                  <c:v>Пензенская область</c:v>
                </c:pt>
                <c:pt idx="47">
                  <c:v>Самарская область</c:v>
                </c:pt>
                <c:pt idx="48">
                  <c:v>Саратовская область</c:v>
                </c:pt>
                <c:pt idx="49">
                  <c:v>Ульяновская область</c:v>
                </c:pt>
                <c:pt idx="50">
                  <c:v>Курганская область</c:v>
                </c:pt>
                <c:pt idx="51">
                  <c:v>Ханты-Мансийский авт. округ - Югра</c:v>
                </c:pt>
                <c:pt idx="52">
                  <c:v>Ямало-Ненецкий авт. округ</c:v>
                </c:pt>
                <c:pt idx="53">
                  <c:v>Тюменская область без авт.округов</c:v>
                </c:pt>
                <c:pt idx="54">
                  <c:v>Челябинская область</c:v>
                </c:pt>
                <c:pt idx="55">
                  <c:v>Республика Алтай</c:v>
                </c:pt>
                <c:pt idx="56">
                  <c:v>Республика Хакасия</c:v>
                </c:pt>
                <c:pt idx="57">
                  <c:v>Алтайский край</c:v>
                </c:pt>
                <c:pt idx="58">
                  <c:v>Красноярский край</c:v>
                </c:pt>
                <c:pt idx="59">
                  <c:v>Иркутская область</c:v>
                </c:pt>
                <c:pt idx="60">
                  <c:v>Кемеровская область - Кузбасс</c:v>
                </c:pt>
                <c:pt idx="61">
                  <c:v>Новосибирская область</c:v>
                </c:pt>
                <c:pt idx="62">
                  <c:v>Омская область</c:v>
                </c:pt>
                <c:pt idx="63">
                  <c:v>Томская область</c:v>
                </c:pt>
                <c:pt idx="64">
                  <c:v>Республика Бурятия</c:v>
                </c:pt>
                <c:pt idx="65">
                  <c:v>Республика Саха (Якутия)</c:v>
                </c:pt>
                <c:pt idx="66">
                  <c:v>Забайкальский край</c:v>
                </c:pt>
                <c:pt idx="67">
                  <c:v>Камчатский край</c:v>
                </c:pt>
                <c:pt idx="68">
                  <c:v>Приморский край</c:v>
                </c:pt>
                <c:pt idx="69">
                  <c:v>Хабаровский край</c:v>
                </c:pt>
                <c:pt idx="70">
                  <c:v>Амурская область</c:v>
                </c:pt>
                <c:pt idx="71">
                  <c:v>Магаданская область</c:v>
                </c:pt>
                <c:pt idx="72">
                  <c:v>Сахалинская область</c:v>
                </c:pt>
                <c:pt idx="73">
                  <c:v>Еврейская авт. область</c:v>
                </c:pt>
                <c:pt idx="74">
                  <c:v>Республика Башкортостан</c:v>
                </c:pt>
                <c:pt idx="75">
                  <c:v>Свердловская область</c:v>
                </c:pt>
                <c:pt idx="76">
                  <c:v>Краснодарский край</c:v>
                </c:pt>
                <c:pt idx="77">
                  <c:v>Республика Дагестан</c:v>
                </c:pt>
                <c:pt idx="78">
                  <c:v>г.Санкт-Петербург</c:v>
                </c:pt>
                <c:pt idx="79">
                  <c:v>Московская область</c:v>
                </c:pt>
                <c:pt idx="80">
                  <c:v>Чукотский авт. округ</c:v>
                </c:pt>
                <c:pt idx="81">
                  <c:v>Республика Тыва</c:v>
                </c:pt>
                <c:pt idx="82">
                  <c:v>Республика Ингушетия</c:v>
                </c:pt>
                <c:pt idx="83">
                  <c:v>Архангельская область</c:v>
                </c:pt>
                <c:pt idx="84">
                  <c:v>Ненецкий авт. округ</c:v>
                </c:pt>
                <c:pt idx="85">
                  <c:v>Тюменская область   в  т.ч.</c:v>
                </c:pt>
                <c:pt idx="86">
                  <c:v>г.Москва</c:v>
                </c:pt>
              </c:strCache>
            </c:strRef>
          </c:xVal>
          <c:yVal>
            <c:numRef>
              <c:f>'z-score'!$L$4:$L$90</c:f>
              <c:numCache>
                <c:formatCode>#\ ##0.000</c:formatCode>
                <c:ptCount val="87"/>
                <c:pt idx="0">
                  <c:v>-1.3169324312210875</c:v>
                </c:pt>
                <c:pt idx="1">
                  <c:v>-2.5165916897019844E-2</c:v>
                </c:pt>
                <c:pt idx="2">
                  <c:v>-0.37547548010354653</c:v>
                </c:pt>
                <c:pt idx="3">
                  <c:v>-1.0760946065166002</c:v>
                </c:pt>
                <c:pt idx="4">
                  <c:v>-0.13463765539905947</c:v>
                </c:pt>
                <c:pt idx="5">
                  <c:v>-0.92283417261374467</c:v>
                </c:pt>
                <c:pt idx="6">
                  <c:v>-0.24410939390109909</c:v>
                </c:pt>
                <c:pt idx="7">
                  <c:v>-0.87904547721292903</c:v>
                </c:pt>
                <c:pt idx="8">
                  <c:v>-1.0760946065166002</c:v>
                </c:pt>
                <c:pt idx="9">
                  <c:v>-0.13463765539905947</c:v>
                </c:pt>
                <c:pt idx="10">
                  <c:v>-6.8954612297835532E-2</c:v>
                </c:pt>
                <c:pt idx="11">
                  <c:v>0.1499888647062437</c:v>
                </c:pt>
                <c:pt idx="12">
                  <c:v>-0.35358113240313871</c:v>
                </c:pt>
                <c:pt idx="13">
                  <c:v>-0.55063026170681006</c:v>
                </c:pt>
                <c:pt idx="14">
                  <c:v>-0.59441895710762582</c:v>
                </c:pt>
                <c:pt idx="15">
                  <c:v>-0.72578504331007332</c:v>
                </c:pt>
                <c:pt idx="16">
                  <c:v>0.17188321240665155</c:v>
                </c:pt>
                <c:pt idx="17">
                  <c:v>0.41272103711113867</c:v>
                </c:pt>
                <c:pt idx="18">
                  <c:v>-0.26600374160150692</c:v>
                </c:pt>
                <c:pt idx="19">
                  <c:v>-0.24410939390109909</c:v>
                </c:pt>
                <c:pt idx="20">
                  <c:v>-2.5165916897019844E-2</c:v>
                </c:pt>
                <c:pt idx="21">
                  <c:v>-1.1198833019174161</c:v>
                </c:pt>
                <c:pt idx="22">
                  <c:v>-0.9009398249133368</c:v>
                </c:pt>
                <c:pt idx="23">
                  <c:v>-4.7060264597427688E-2</c:v>
                </c:pt>
                <c:pt idx="24">
                  <c:v>0.47840408021236258</c:v>
                </c:pt>
                <c:pt idx="25">
                  <c:v>-0.11274330769865162</c:v>
                </c:pt>
                <c:pt idx="26">
                  <c:v>1.923431028439285</c:v>
                </c:pt>
                <c:pt idx="27">
                  <c:v>0.52219277561317823</c:v>
                </c:pt>
                <c:pt idx="28">
                  <c:v>0.36893234171032296</c:v>
                </c:pt>
                <c:pt idx="29">
                  <c:v>-0.55063026170681006</c:v>
                </c:pt>
                <c:pt idx="30">
                  <c:v>-0.35358113240313871</c:v>
                </c:pt>
                <c:pt idx="31">
                  <c:v>-0.68199634790925756</c:v>
                </c:pt>
                <c:pt idx="32">
                  <c:v>0.93818538192092849</c:v>
                </c:pt>
                <c:pt idx="33">
                  <c:v>2.1642688531437728</c:v>
                </c:pt>
                <c:pt idx="34">
                  <c:v>0.1937775601070594</c:v>
                </c:pt>
                <c:pt idx="35">
                  <c:v>1.5950158129331662</c:v>
                </c:pt>
                <c:pt idx="36">
                  <c:v>-9.0848959998243772E-2</c:v>
                </c:pt>
                <c:pt idx="37">
                  <c:v>0.89439668652011284</c:v>
                </c:pt>
                <c:pt idx="38">
                  <c:v>0.63166451411521785</c:v>
                </c:pt>
                <c:pt idx="39">
                  <c:v>-1.5577702559255746</c:v>
                </c:pt>
                <c:pt idx="40">
                  <c:v>-0.41926417550436262</c:v>
                </c:pt>
                <c:pt idx="41">
                  <c:v>0.5878758187144022</c:v>
                </c:pt>
                <c:pt idx="42">
                  <c:v>-0.13463765539905947</c:v>
                </c:pt>
                <c:pt idx="43">
                  <c:v>8.4305821605019773E-2</c:v>
                </c:pt>
                <c:pt idx="44">
                  <c:v>-0.9009398249133368</c:v>
                </c:pt>
                <c:pt idx="45">
                  <c:v>0.21567190780746726</c:v>
                </c:pt>
                <c:pt idx="46">
                  <c:v>-0.13463765539905947</c:v>
                </c:pt>
                <c:pt idx="47">
                  <c:v>-0.26600374160150692</c:v>
                </c:pt>
                <c:pt idx="48">
                  <c:v>0.23756625550787511</c:v>
                </c:pt>
                <c:pt idx="49">
                  <c:v>0.1499888647062437</c:v>
                </c:pt>
                <c:pt idx="50">
                  <c:v>1.0695514681233764</c:v>
                </c:pt>
                <c:pt idx="51">
                  <c:v>-1.0760946065166002</c:v>
                </c:pt>
                <c:pt idx="52">
                  <c:v>-1.6672419944276142</c:v>
                </c:pt>
                <c:pt idx="53">
                  <c:v>4.0517126204204085E-2</c:v>
                </c:pt>
                <c:pt idx="54">
                  <c:v>-0.17842635079987515</c:v>
                </c:pt>
                <c:pt idx="55">
                  <c:v>1.7263818991356141</c:v>
                </c:pt>
                <c:pt idx="56">
                  <c:v>1.2884949451274557</c:v>
                </c:pt>
                <c:pt idx="57">
                  <c:v>0.71924190491684969</c:v>
                </c:pt>
                <c:pt idx="58">
                  <c:v>0.50029842791277046</c:v>
                </c:pt>
                <c:pt idx="59">
                  <c:v>0.5878758187144022</c:v>
                </c:pt>
                <c:pt idx="60">
                  <c:v>-0.17842635079987515</c:v>
                </c:pt>
                <c:pt idx="61">
                  <c:v>-0.17842635079987515</c:v>
                </c:pt>
                <c:pt idx="62">
                  <c:v>-2.5165916897019844E-2</c:v>
                </c:pt>
                <c:pt idx="63">
                  <c:v>0.12809451700583546</c:v>
                </c:pt>
                <c:pt idx="64">
                  <c:v>1.5074384221315349</c:v>
                </c:pt>
                <c:pt idx="65">
                  <c:v>0.74113625261725746</c:v>
                </c:pt>
                <c:pt idx="66">
                  <c:v>1.2009175543258241</c:v>
                </c:pt>
                <c:pt idx="67">
                  <c:v>0.1499888647062437</c:v>
                </c:pt>
                <c:pt idx="68">
                  <c:v>-0.15653200309946733</c:v>
                </c:pt>
                <c:pt idx="69">
                  <c:v>-0.35358113240313871</c:v>
                </c:pt>
                <c:pt idx="70">
                  <c:v>0.25946060320828335</c:v>
                </c:pt>
                <c:pt idx="71">
                  <c:v>-1.0323059111157844</c:v>
                </c:pt>
                <c:pt idx="72">
                  <c:v>-1.1198833019174161</c:v>
                </c:pt>
                <c:pt idx="73">
                  <c:v>1.7263818991356141</c:v>
                </c:pt>
                <c:pt idx="74">
                  <c:v>-0.4411585232047705</c:v>
                </c:pt>
                <c:pt idx="75">
                  <c:v>-0.83525678181211294</c:v>
                </c:pt>
                <c:pt idx="76">
                  <c:v>-0.68199634790925756</c:v>
                </c:pt>
                <c:pt idx="77">
                  <c:v>0.45650973251195431</c:v>
                </c:pt>
                <c:pt idx="78">
                  <c:v>-1.6672419944276142</c:v>
                </c:pt>
                <c:pt idx="79">
                  <c:v>-1.448298517423535</c:v>
                </c:pt>
                <c:pt idx="80">
                  <c:v>-1.2074606927190479</c:v>
                </c:pt>
                <c:pt idx="81">
                  <c:v>3.3027749335649847</c:v>
                </c:pt>
                <c:pt idx="82">
                  <c:v>4.0252884076784463</c:v>
                </c:pt>
                <c:pt idx="83">
                  <c:v>-6.8954612297835532E-2</c:v>
                </c:pt>
                <c:pt idx="84">
                  <c:v>-0.68199634790925756</c:v>
                </c:pt>
                <c:pt idx="85">
                  <c:v>-0.30979243700232301</c:v>
                </c:pt>
                <c:pt idx="86">
                  <c:v>-1.5577702559255746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E-CF4A-91AE-5BC4917D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92223"/>
        <c:axId val="1286093871"/>
      </c:scatterChart>
      <c:valAx>
        <c:axId val="12860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3871"/>
        <c:crosses val="autoZero"/>
        <c:crossBetween val="midCat"/>
      </c:valAx>
      <c:valAx>
        <c:axId val="12860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 численности детей спортсменоов и заболевших злокачественными новообразованиями</a:t>
            </a:r>
            <a:endParaRPr lang="ru-RU"/>
          </a:p>
        </c:rich>
      </c:tx>
      <c:layout>
        <c:manualLayout>
          <c:xMode val="edge"/>
          <c:yMode val="edge"/>
          <c:x val="0.15314578160382231"/>
          <c:y val="1.741545893719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Корреляция!$B$4:$B$90</c:f>
              <c:numCache>
                <c:formatCode>#,##0</c:formatCode>
                <c:ptCount val="87"/>
                <c:pt idx="0">
                  <c:v>217077</c:v>
                </c:pt>
                <c:pt idx="1">
                  <c:v>111336</c:v>
                </c:pt>
                <c:pt idx="2">
                  <c:v>178841</c:v>
                </c:pt>
                <c:pt idx="3">
                  <c:v>279146</c:v>
                </c:pt>
                <c:pt idx="4">
                  <c:v>149544</c:v>
                </c:pt>
                <c:pt idx="5">
                  <c:v>130597</c:v>
                </c:pt>
                <c:pt idx="6">
                  <c:v>84934</c:v>
                </c:pt>
                <c:pt idx="7">
                  <c:v>147350</c:v>
                </c:pt>
                <c:pt idx="8">
                  <c:v>120783</c:v>
                </c:pt>
                <c:pt idx="9">
                  <c:v>1141696</c:v>
                </c:pt>
                <c:pt idx="10">
                  <c:v>80765</c:v>
                </c:pt>
                <c:pt idx="11">
                  <c:v>145123</c:v>
                </c:pt>
                <c:pt idx="12">
                  <c:v>124425</c:v>
                </c:pt>
                <c:pt idx="13">
                  <c:v>130699</c:v>
                </c:pt>
                <c:pt idx="14">
                  <c:v>148699</c:v>
                </c:pt>
                <c:pt idx="15">
                  <c:v>172222</c:v>
                </c:pt>
                <c:pt idx="16">
                  <c:v>151882</c:v>
                </c:pt>
                <c:pt idx="17">
                  <c:v>1398063</c:v>
                </c:pt>
                <c:pt idx="18">
                  <c:v>86309</c:v>
                </c:pt>
                <c:pt idx="19">
                  <c:v>114648</c:v>
                </c:pt>
                <c:pt idx="20">
                  <c:v>161877</c:v>
                </c:pt>
                <c:pt idx="21">
                  <c:v>7275</c:v>
                </c:pt>
                <c:pt idx="22">
                  <c:v>154602</c:v>
                </c:pt>
                <c:pt idx="23">
                  <c:v>174982</c:v>
                </c:pt>
                <c:pt idx="24">
                  <c:v>146987</c:v>
                </c:pt>
                <c:pt idx="25">
                  <c:v>237480</c:v>
                </c:pt>
                <c:pt idx="26">
                  <c:v>111074</c:v>
                </c:pt>
                <c:pt idx="27">
                  <c:v>77817</c:v>
                </c:pt>
                <c:pt idx="28">
                  <c:v>86876</c:v>
                </c:pt>
                <c:pt idx="29">
                  <c:v>680647</c:v>
                </c:pt>
                <c:pt idx="30">
                  <c:v>68671</c:v>
                </c:pt>
                <c:pt idx="31">
                  <c:v>44265</c:v>
                </c:pt>
                <c:pt idx="32">
                  <c:v>276700</c:v>
                </c:pt>
                <c:pt idx="33">
                  <c:v>814730</c:v>
                </c:pt>
                <c:pt idx="34">
                  <c:v>188250</c:v>
                </c:pt>
                <c:pt idx="35">
                  <c:v>312591</c:v>
                </c:pt>
                <c:pt idx="36">
                  <c:v>561652</c:v>
                </c:pt>
                <c:pt idx="37">
                  <c:v>64341</c:v>
                </c:pt>
                <c:pt idx="38">
                  <c:v>344966</c:v>
                </c:pt>
                <c:pt idx="39">
                  <c:v>66341</c:v>
                </c:pt>
                <c:pt idx="40">
                  <c:v>139743</c:v>
                </c:pt>
                <c:pt idx="41">
                  <c:v>69590</c:v>
                </c:pt>
                <c:pt idx="42">
                  <c:v>101774</c:v>
                </c:pt>
                <c:pt idx="43">
                  <c:v>418714</c:v>
                </c:pt>
                <c:pt idx="44">
                  <c:v>427791</c:v>
                </c:pt>
                <c:pt idx="45">
                  <c:v>639040</c:v>
                </c:pt>
                <c:pt idx="46">
                  <c:v>98305</c:v>
                </c:pt>
                <c:pt idx="47">
                  <c:v>84854</c:v>
                </c:pt>
                <c:pt idx="48">
                  <c:v>569950</c:v>
                </c:pt>
                <c:pt idx="49">
                  <c:v>243311</c:v>
                </c:pt>
                <c:pt idx="50">
                  <c:v>130360</c:v>
                </c:pt>
                <c:pt idx="51">
                  <c:v>359872</c:v>
                </c:pt>
                <c:pt idx="52">
                  <c:v>193121</c:v>
                </c:pt>
                <c:pt idx="53">
                  <c:v>420541</c:v>
                </c:pt>
                <c:pt idx="54">
                  <c:v>302335</c:v>
                </c:pt>
                <c:pt idx="55">
                  <c:v>166621</c:v>
                </c:pt>
                <c:pt idx="56">
                  <c:v>465663</c:v>
                </c:pt>
                <c:pt idx="57">
                  <c:v>325600</c:v>
                </c:pt>
                <c:pt idx="58">
                  <c:v>137755</c:v>
                </c:pt>
                <c:pt idx="59">
                  <c:v>129934</c:v>
                </c:pt>
                <c:pt idx="60">
                  <c:v>679578</c:v>
                </c:pt>
                <c:pt idx="61">
                  <c:v>692087</c:v>
                </c:pt>
                <c:pt idx="62">
                  <c:v>310037</c:v>
                </c:pt>
                <c:pt idx="63">
                  <c:v>103089</c:v>
                </c:pt>
                <c:pt idx="64">
                  <c:v>278961</c:v>
                </c:pt>
                <c:pt idx="65">
                  <c:v>560901</c:v>
                </c:pt>
                <c:pt idx="66">
                  <c:v>40315</c:v>
                </c:pt>
                <c:pt idx="67">
                  <c:v>77588</c:v>
                </c:pt>
                <c:pt idx="68">
                  <c:v>91208</c:v>
                </c:pt>
                <c:pt idx="69">
                  <c:v>343582</c:v>
                </c:pt>
                <c:pt idx="70">
                  <c:v>458641</c:v>
                </c:pt>
                <c:pt idx="71">
                  <c:v>304593</c:v>
                </c:pt>
                <c:pt idx="72">
                  <c:v>414872</c:v>
                </c:pt>
                <c:pt idx="73">
                  <c:v>369126</c:v>
                </c:pt>
                <c:pt idx="74">
                  <c:v>244271</c:v>
                </c:pt>
                <c:pt idx="75">
                  <c:v>142395</c:v>
                </c:pt>
                <c:pt idx="76">
                  <c:v>164510</c:v>
                </c:pt>
                <c:pt idx="77">
                  <c:v>188643</c:v>
                </c:pt>
                <c:pt idx="78">
                  <c:v>253104</c:v>
                </c:pt>
                <c:pt idx="79">
                  <c:v>44204</c:v>
                </c:pt>
                <c:pt idx="80">
                  <c:v>246617</c:v>
                </c:pt>
                <c:pt idx="81">
                  <c:v>181984</c:v>
                </c:pt>
                <c:pt idx="82">
                  <c:v>108692</c:v>
                </c:pt>
                <c:pt idx="83">
                  <c:v>14135</c:v>
                </c:pt>
                <c:pt idx="84">
                  <c:v>72330</c:v>
                </c:pt>
                <c:pt idx="85">
                  <c:v>28086</c:v>
                </c:pt>
                <c:pt idx="86">
                  <c:v>9648</c:v>
                </c:pt>
              </c:numCache>
            </c:numRef>
          </c:xVal>
          <c:yVal>
            <c:numRef>
              <c:f>Корреляция!$C$4:$C$90</c:f>
              <c:numCache>
                <c:formatCode>General</c:formatCode>
                <c:ptCount val="87"/>
                <c:pt idx="0">
                  <c:v>333</c:v>
                </c:pt>
                <c:pt idx="1">
                  <c:v>277</c:v>
                </c:pt>
                <c:pt idx="2">
                  <c:v>249</c:v>
                </c:pt>
                <c:pt idx="3">
                  <c:v>310</c:v>
                </c:pt>
                <c:pt idx="4">
                  <c:v>205</c:v>
                </c:pt>
                <c:pt idx="5">
                  <c:v>194</c:v>
                </c:pt>
                <c:pt idx="6">
                  <c:v>93</c:v>
                </c:pt>
                <c:pt idx="7">
                  <c:v>247</c:v>
                </c:pt>
                <c:pt idx="8">
                  <c:v>270</c:v>
                </c:pt>
                <c:pt idx="9">
                  <c:v>1284</c:v>
                </c:pt>
                <c:pt idx="10">
                  <c:v>119</c:v>
                </c:pt>
                <c:pt idx="11">
                  <c:v>186</c:v>
                </c:pt>
                <c:pt idx="12">
                  <c:v>152</c:v>
                </c:pt>
                <c:pt idx="13">
                  <c:v>180</c:v>
                </c:pt>
                <c:pt idx="14">
                  <c:v>266</c:v>
                </c:pt>
                <c:pt idx="15">
                  <c:v>270</c:v>
                </c:pt>
                <c:pt idx="16">
                  <c:v>312</c:v>
                </c:pt>
                <c:pt idx="17">
                  <c:v>2641</c:v>
                </c:pt>
                <c:pt idx="18">
                  <c:v>129</c:v>
                </c:pt>
                <c:pt idx="19">
                  <c:v>213</c:v>
                </c:pt>
                <c:pt idx="20">
                  <c:v>265</c:v>
                </c:pt>
                <c:pt idx="21">
                  <c:v>13</c:v>
                </c:pt>
                <c:pt idx="22">
                  <c:v>252</c:v>
                </c:pt>
                <c:pt idx="23">
                  <c:v>286</c:v>
                </c:pt>
                <c:pt idx="24">
                  <c:v>220</c:v>
                </c:pt>
                <c:pt idx="25">
                  <c:v>200</c:v>
                </c:pt>
                <c:pt idx="26">
                  <c:v>187</c:v>
                </c:pt>
                <c:pt idx="27">
                  <c:v>132</c:v>
                </c:pt>
                <c:pt idx="28">
                  <c:v>122</c:v>
                </c:pt>
                <c:pt idx="29">
                  <c:v>1212</c:v>
                </c:pt>
                <c:pt idx="30">
                  <c:v>44</c:v>
                </c:pt>
                <c:pt idx="31">
                  <c:v>37</c:v>
                </c:pt>
                <c:pt idx="32">
                  <c:v>430</c:v>
                </c:pt>
                <c:pt idx="33">
                  <c:v>1011</c:v>
                </c:pt>
                <c:pt idx="34">
                  <c:v>226</c:v>
                </c:pt>
                <c:pt idx="35">
                  <c:v>462</c:v>
                </c:pt>
                <c:pt idx="36">
                  <c:v>570</c:v>
                </c:pt>
                <c:pt idx="37">
                  <c:v>89</c:v>
                </c:pt>
                <c:pt idx="38">
                  <c:v>844</c:v>
                </c:pt>
                <c:pt idx="39">
                  <c:v>229</c:v>
                </c:pt>
                <c:pt idx="40">
                  <c:v>204</c:v>
                </c:pt>
                <c:pt idx="41">
                  <c:v>93</c:v>
                </c:pt>
                <c:pt idx="42">
                  <c:v>160</c:v>
                </c:pt>
                <c:pt idx="43">
                  <c:v>487</c:v>
                </c:pt>
                <c:pt idx="44">
                  <c:v>503</c:v>
                </c:pt>
                <c:pt idx="45">
                  <c:v>958</c:v>
                </c:pt>
                <c:pt idx="46">
                  <c:v>136</c:v>
                </c:pt>
                <c:pt idx="47">
                  <c:v>170</c:v>
                </c:pt>
                <c:pt idx="48">
                  <c:v>838</c:v>
                </c:pt>
                <c:pt idx="49">
                  <c:v>326</c:v>
                </c:pt>
                <c:pt idx="50">
                  <c:v>242</c:v>
                </c:pt>
                <c:pt idx="51">
                  <c:v>813</c:v>
                </c:pt>
                <c:pt idx="52">
                  <c:v>231</c:v>
                </c:pt>
                <c:pt idx="53">
                  <c:v>631</c:v>
                </c:pt>
                <c:pt idx="54">
                  <c:v>373</c:v>
                </c:pt>
                <c:pt idx="55">
                  <c:v>252</c:v>
                </c:pt>
                <c:pt idx="56">
                  <c:v>731</c:v>
                </c:pt>
                <c:pt idx="57">
                  <c:v>458</c:v>
                </c:pt>
                <c:pt idx="58">
                  <c:v>214</c:v>
                </c:pt>
                <c:pt idx="59">
                  <c:v>156</c:v>
                </c:pt>
                <c:pt idx="60">
                  <c:v>927</c:v>
                </c:pt>
                <c:pt idx="61">
                  <c:v>873</c:v>
                </c:pt>
                <c:pt idx="62">
                  <c:v>368</c:v>
                </c:pt>
                <c:pt idx="63">
                  <c:v>104</c:v>
                </c:pt>
                <c:pt idx="64">
                  <c:v>401</c:v>
                </c:pt>
                <c:pt idx="65">
                  <c:v>774</c:v>
                </c:pt>
                <c:pt idx="66">
                  <c:v>47</c:v>
                </c:pt>
                <c:pt idx="67">
                  <c:v>67</c:v>
                </c:pt>
                <c:pt idx="68">
                  <c:v>95</c:v>
                </c:pt>
                <c:pt idx="69">
                  <c:v>456</c:v>
                </c:pt>
                <c:pt idx="70">
                  <c:v>565</c:v>
                </c:pt>
                <c:pt idx="71">
                  <c:v>597</c:v>
                </c:pt>
                <c:pt idx="72">
                  <c:v>483</c:v>
                </c:pt>
                <c:pt idx="73">
                  <c:v>543</c:v>
                </c:pt>
                <c:pt idx="74">
                  <c:v>427</c:v>
                </c:pt>
                <c:pt idx="75">
                  <c:v>214</c:v>
                </c:pt>
                <c:pt idx="76">
                  <c:v>272</c:v>
                </c:pt>
                <c:pt idx="77">
                  <c:v>236</c:v>
                </c:pt>
                <c:pt idx="78">
                  <c:v>260</c:v>
                </c:pt>
                <c:pt idx="79">
                  <c:v>67</c:v>
                </c:pt>
                <c:pt idx="80">
                  <c:v>354</c:v>
                </c:pt>
                <c:pt idx="81">
                  <c:v>300</c:v>
                </c:pt>
                <c:pt idx="82">
                  <c:v>147</c:v>
                </c:pt>
                <c:pt idx="83">
                  <c:v>11</c:v>
                </c:pt>
                <c:pt idx="84">
                  <c:v>122</c:v>
                </c:pt>
                <c:pt idx="85">
                  <c:v>46</c:v>
                </c:pt>
                <c:pt idx="8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1-F64B-9A54-C87602156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5247"/>
        <c:axId val="407826895"/>
      </c:scatterChart>
      <c:valAx>
        <c:axId val="4078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</a:t>
                </a:r>
                <a:r>
                  <a:rPr lang="ru-RU" baseline="0"/>
                  <a:t> детей, систематически занимающихся сфизической культурой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6895"/>
        <c:crosses val="autoZero"/>
        <c:crossBetween val="midCat"/>
      </c:valAx>
      <c:valAx>
        <c:axId val="407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Численность</a:t>
                </a:r>
                <a:r>
                  <a:rPr lang="ru-RU" baseline="0"/>
                  <a:t> детей, заболевших злокачественными новообразованиями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 численности детей спортсменоов и доля детей с 1ой и 2ой группы здоровья</a:t>
            </a:r>
            <a:endParaRPr lang="ru-RU"/>
          </a:p>
        </c:rich>
      </c:tx>
      <c:layout>
        <c:manualLayout>
          <c:xMode val="edge"/>
          <c:yMode val="edge"/>
          <c:x val="0.15314578160382231"/>
          <c:y val="1.741545893719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Корреляция!$B$4:$B$90</c:f>
              <c:numCache>
                <c:formatCode>#,##0</c:formatCode>
                <c:ptCount val="87"/>
                <c:pt idx="0">
                  <c:v>217077</c:v>
                </c:pt>
                <c:pt idx="1">
                  <c:v>111336</c:v>
                </c:pt>
                <c:pt idx="2">
                  <c:v>178841</c:v>
                </c:pt>
                <c:pt idx="3">
                  <c:v>279146</c:v>
                </c:pt>
                <c:pt idx="4">
                  <c:v>149544</c:v>
                </c:pt>
                <c:pt idx="5">
                  <c:v>130597</c:v>
                </c:pt>
                <c:pt idx="6">
                  <c:v>84934</c:v>
                </c:pt>
                <c:pt idx="7">
                  <c:v>147350</c:v>
                </c:pt>
                <c:pt idx="8">
                  <c:v>120783</c:v>
                </c:pt>
                <c:pt idx="9">
                  <c:v>1141696</c:v>
                </c:pt>
                <c:pt idx="10">
                  <c:v>80765</c:v>
                </c:pt>
                <c:pt idx="11">
                  <c:v>145123</c:v>
                </c:pt>
                <c:pt idx="12">
                  <c:v>124425</c:v>
                </c:pt>
                <c:pt idx="13">
                  <c:v>130699</c:v>
                </c:pt>
                <c:pt idx="14">
                  <c:v>148699</c:v>
                </c:pt>
                <c:pt idx="15">
                  <c:v>172222</c:v>
                </c:pt>
                <c:pt idx="16">
                  <c:v>151882</c:v>
                </c:pt>
                <c:pt idx="17">
                  <c:v>1398063</c:v>
                </c:pt>
                <c:pt idx="18">
                  <c:v>86309</c:v>
                </c:pt>
                <c:pt idx="19">
                  <c:v>114648</c:v>
                </c:pt>
                <c:pt idx="20">
                  <c:v>161877</c:v>
                </c:pt>
                <c:pt idx="21">
                  <c:v>7275</c:v>
                </c:pt>
                <c:pt idx="22">
                  <c:v>154602</c:v>
                </c:pt>
                <c:pt idx="23">
                  <c:v>174982</c:v>
                </c:pt>
                <c:pt idx="24">
                  <c:v>146987</c:v>
                </c:pt>
                <c:pt idx="25">
                  <c:v>237480</c:v>
                </c:pt>
                <c:pt idx="26">
                  <c:v>111074</c:v>
                </c:pt>
                <c:pt idx="27">
                  <c:v>77817</c:v>
                </c:pt>
                <c:pt idx="28">
                  <c:v>86876</c:v>
                </c:pt>
                <c:pt idx="29">
                  <c:v>680647</c:v>
                </c:pt>
                <c:pt idx="30">
                  <c:v>68671</c:v>
                </c:pt>
                <c:pt idx="31">
                  <c:v>44265</c:v>
                </c:pt>
                <c:pt idx="32">
                  <c:v>276700</c:v>
                </c:pt>
                <c:pt idx="33">
                  <c:v>814730</c:v>
                </c:pt>
                <c:pt idx="34">
                  <c:v>188250</c:v>
                </c:pt>
                <c:pt idx="35">
                  <c:v>312591</c:v>
                </c:pt>
                <c:pt idx="36">
                  <c:v>561652</c:v>
                </c:pt>
                <c:pt idx="37">
                  <c:v>64341</c:v>
                </c:pt>
                <c:pt idx="38">
                  <c:v>344966</c:v>
                </c:pt>
                <c:pt idx="39">
                  <c:v>66341</c:v>
                </c:pt>
                <c:pt idx="40">
                  <c:v>139743</c:v>
                </c:pt>
                <c:pt idx="41">
                  <c:v>69590</c:v>
                </c:pt>
                <c:pt idx="42">
                  <c:v>101774</c:v>
                </c:pt>
                <c:pt idx="43">
                  <c:v>418714</c:v>
                </c:pt>
                <c:pt idx="44">
                  <c:v>427791</c:v>
                </c:pt>
                <c:pt idx="45">
                  <c:v>639040</c:v>
                </c:pt>
                <c:pt idx="46">
                  <c:v>98305</c:v>
                </c:pt>
                <c:pt idx="47">
                  <c:v>84854</c:v>
                </c:pt>
                <c:pt idx="48">
                  <c:v>569950</c:v>
                </c:pt>
                <c:pt idx="49">
                  <c:v>243311</c:v>
                </c:pt>
                <c:pt idx="50">
                  <c:v>130360</c:v>
                </c:pt>
                <c:pt idx="51">
                  <c:v>359872</c:v>
                </c:pt>
                <c:pt idx="52">
                  <c:v>193121</c:v>
                </c:pt>
                <c:pt idx="53">
                  <c:v>420541</c:v>
                </c:pt>
                <c:pt idx="54">
                  <c:v>302335</c:v>
                </c:pt>
                <c:pt idx="55">
                  <c:v>166621</c:v>
                </c:pt>
                <c:pt idx="56">
                  <c:v>465663</c:v>
                </c:pt>
                <c:pt idx="57">
                  <c:v>325600</c:v>
                </c:pt>
                <c:pt idx="58">
                  <c:v>137755</c:v>
                </c:pt>
                <c:pt idx="59">
                  <c:v>129934</c:v>
                </c:pt>
                <c:pt idx="60">
                  <c:v>679578</c:v>
                </c:pt>
                <c:pt idx="61">
                  <c:v>692087</c:v>
                </c:pt>
                <c:pt idx="62">
                  <c:v>310037</c:v>
                </c:pt>
                <c:pt idx="63">
                  <c:v>103089</c:v>
                </c:pt>
                <c:pt idx="64">
                  <c:v>278961</c:v>
                </c:pt>
                <c:pt idx="65">
                  <c:v>560901</c:v>
                </c:pt>
                <c:pt idx="66">
                  <c:v>40315</c:v>
                </c:pt>
                <c:pt idx="67">
                  <c:v>77588</c:v>
                </c:pt>
                <c:pt idx="68">
                  <c:v>91208</c:v>
                </c:pt>
                <c:pt idx="69">
                  <c:v>343582</c:v>
                </c:pt>
                <c:pt idx="70">
                  <c:v>458641</c:v>
                </c:pt>
                <c:pt idx="71">
                  <c:v>304593</c:v>
                </c:pt>
                <c:pt idx="72">
                  <c:v>414872</c:v>
                </c:pt>
                <c:pt idx="73">
                  <c:v>369126</c:v>
                </c:pt>
                <c:pt idx="74">
                  <c:v>244271</c:v>
                </c:pt>
                <c:pt idx="75">
                  <c:v>142395</c:v>
                </c:pt>
                <c:pt idx="76">
                  <c:v>164510</c:v>
                </c:pt>
                <c:pt idx="77">
                  <c:v>188643</c:v>
                </c:pt>
                <c:pt idx="78">
                  <c:v>253104</c:v>
                </c:pt>
                <c:pt idx="79">
                  <c:v>44204</c:v>
                </c:pt>
                <c:pt idx="80">
                  <c:v>246617</c:v>
                </c:pt>
                <c:pt idx="81">
                  <c:v>181984</c:v>
                </c:pt>
                <c:pt idx="82">
                  <c:v>108692</c:v>
                </c:pt>
                <c:pt idx="83">
                  <c:v>14135</c:v>
                </c:pt>
                <c:pt idx="84">
                  <c:v>72330</c:v>
                </c:pt>
                <c:pt idx="85">
                  <c:v>28086</c:v>
                </c:pt>
                <c:pt idx="86">
                  <c:v>9648</c:v>
                </c:pt>
              </c:numCache>
            </c:numRef>
          </c:xVal>
          <c:yVal>
            <c:numRef>
              <c:f>Корреляция!$E$4:$E$90</c:f>
              <c:numCache>
                <c:formatCode>0.0</c:formatCode>
                <c:ptCount val="87"/>
                <c:pt idx="0">
                  <c:v>81.099999999999994</c:v>
                </c:pt>
                <c:pt idx="1">
                  <c:v>84.3</c:v>
                </c:pt>
                <c:pt idx="2">
                  <c:v>86.9</c:v>
                </c:pt>
                <c:pt idx="3">
                  <c:v>79.900000000000006</c:v>
                </c:pt>
                <c:pt idx="4">
                  <c:v>82.8</c:v>
                </c:pt>
                <c:pt idx="5">
                  <c:v>86.8</c:v>
                </c:pt>
                <c:pt idx="6">
                  <c:v>80.5</c:v>
                </c:pt>
                <c:pt idx="7">
                  <c:v>80.400000000000006</c:v>
                </c:pt>
                <c:pt idx="8">
                  <c:v>82.8</c:v>
                </c:pt>
                <c:pt idx="9">
                  <c:v>88.2</c:v>
                </c:pt>
                <c:pt idx="10">
                  <c:v>84.1</c:v>
                </c:pt>
                <c:pt idx="11">
                  <c:v>79.3</c:v>
                </c:pt>
                <c:pt idx="12">
                  <c:v>74.099999999999994</c:v>
                </c:pt>
                <c:pt idx="13">
                  <c:v>88.1</c:v>
                </c:pt>
                <c:pt idx="14">
                  <c:v>84.4</c:v>
                </c:pt>
                <c:pt idx="15">
                  <c:v>85.7</c:v>
                </c:pt>
                <c:pt idx="16">
                  <c:v>76.599999999999994</c:v>
                </c:pt>
                <c:pt idx="17">
                  <c:v>86.5</c:v>
                </c:pt>
                <c:pt idx="18">
                  <c:v>86</c:v>
                </c:pt>
                <c:pt idx="19">
                  <c:v>86.7</c:v>
                </c:pt>
                <c:pt idx="20">
                  <c:v>128</c:v>
                </c:pt>
                <c:pt idx="21">
                  <c:v>51.4</c:v>
                </c:pt>
                <c:pt idx="22">
                  <c:v>76.599999999999994</c:v>
                </c:pt>
                <c:pt idx="23">
                  <c:v>83.8</c:v>
                </c:pt>
                <c:pt idx="24">
                  <c:v>80.7</c:v>
                </c:pt>
                <c:pt idx="25">
                  <c:v>88.2</c:v>
                </c:pt>
                <c:pt idx="26">
                  <c:v>76.7</c:v>
                </c:pt>
                <c:pt idx="27">
                  <c:v>93.3</c:v>
                </c:pt>
                <c:pt idx="28">
                  <c:v>89.4</c:v>
                </c:pt>
                <c:pt idx="29">
                  <c:v>78.599999999999994</c:v>
                </c:pt>
                <c:pt idx="30">
                  <c:v>94.9</c:v>
                </c:pt>
                <c:pt idx="31">
                  <c:v>83.2</c:v>
                </c:pt>
                <c:pt idx="32">
                  <c:v>77.900000000000006</c:v>
                </c:pt>
                <c:pt idx="33">
                  <c:v>85.5</c:v>
                </c:pt>
                <c:pt idx="34">
                  <c:v>74.7</c:v>
                </c:pt>
                <c:pt idx="35">
                  <c:v>88.8</c:v>
                </c:pt>
                <c:pt idx="36">
                  <c:v>86.5</c:v>
                </c:pt>
                <c:pt idx="37">
                  <c:v>80.7</c:v>
                </c:pt>
                <c:pt idx="38">
                  <c:v>78.900000000000006</c:v>
                </c:pt>
                <c:pt idx="39">
                  <c:v>69.400000000000006</c:v>
                </c:pt>
                <c:pt idx="40">
                  <c:v>89.2</c:v>
                </c:pt>
                <c:pt idx="41">
                  <c:v>90</c:v>
                </c:pt>
                <c:pt idx="42">
                  <c:v>84.3</c:v>
                </c:pt>
                <c:pt idx="43">
                  <c:v>87.5</c:v>
                </c:pt>
                <c:pt idx="44">
                  <c:v>85.3</c:v>
                </c:pt>
                <c:pt idx="45">
                  <c:v>85.8</c:v>
                </c:pt>
                <c:pt idx="46">
                  <c:v>79.900000000000006</c:v>
                </c:pt>
                <c:pt idx="47">
                  <c:v>86.9</c:v>
                </c:pt>
                <c:pt idx="48">
                  <c:v>87.2</c:v>
                </c:pt>
                <c:pt idx="49">
                  <c:v>84.7</c:v>
                </c:pt>
                <c:pt idx="50">
                  <c:v>86.1</c:v>
                </c:pt>
                <c:pt idx="51">
                  <c:v>82.4</c:v>
                </c:pt>
                <c:pt idx="52">
                  <c:v>82.6</c:v>
                </c:pt>
                <c:pt idx="53">
                  <c:v>81.3</c:v>
                </c:pt>
                <c:pt idx="54">
                  <c:v>76.3</c:v>
                </c:pt>
                <c:pt idx="55">
                  <c:v>78</c:v>
                </c:pt>
                <c:pt idx="56">
                  <c:v>84.7</c:v>
                </c:pt>
                <c:pt idx="57">
                  <c:v>77.400000000000006</c:v>
                </c:pt>
                <c:pt idx="58">
                  <c:v>78.3</c:v>
                </c:pt>
                <c:pt idx="59">
                  <c:v>82.2</c:v>
                </c:pt>
                <c:pt idx="60">
                  <c:v>78.2</c:v>
                </c:pt>
                <c:pt idx="61">
                  <c:v>260.39999999999998</c:v>
                </c:pt>
                <c:pt idx="62">
                  <c:v>87</c:v>
                </c:pt>
                <c:pt idx="63">
                  <c:v>87.3</c:v>
                </c:pt>
                <c:pt idx="64">
                  <c:v>86.1</c:v>
                </c:pt>
                <c:pt idx="65">
                  <c:v>76.8</c:v>
                </c:pt>
                <c:pt idx="66">
                  <c:v>87.3</c:v>
                </c:pt>
                <c:pt idx="67">
                  <c:v>91</c:v>
                </c:pt>
                <c:pt idx="68">
                  <c:v>87.3</c:v>
                </c:pt>
                <c:pt idx="69">
                  <c:v>88.9</c:v>
                </c:pt>
                <c:pt idx="70">
                  <c:v>82.6</c:v>
                </c:pt>
                <c:pt idx="71">
                  <c:v>82.3</c:v>
                </c:pt>
                <c:pt idx="72">
                  <c:v>84.2</c:v>
                </c:pt>
                <c:pt idx="73">
                  <c:v>85</c:v>
                </c:pt>
                <c:pt idx="74">
                  <c:v>86.1</c:v>
                </c:pt>
                <c:pt idx="75">
                  <c:v>76.3</c:v>
                </c:pt>
                <c:pt idx="76">
                  <c:v>91.2</c:v>
                </c:pt>
                <c:pt idx="77">
                  <c:v>89</c:v>
                </c:pt>
                <c:pt idx="78">
                  <c:v>86.6</c:v>
                </c:pt>
                <c:pt idx="79">
                  <c:v>88.6</c:v>
                </c:pt>
                <c:pt idx="80">
                  <c:v>87.5</c:v>
                </c:pt>
                <c:pt idx="81">
                  <c:v>86.7</c:v>
                </c:pt>
                <c:pt idx="82">
                  <c:v>82.4</c:v>
                </c:pt>
                <c:pt idx="83">
                  <c:v>95.2</c:v>
                </c:pt>
                <c:pt idx="84">
                  <c:v>88.4</c:v>
                </c:pt>
                <c:pt idx="85">
                  <c:v>84</c:v>
                </c:pt>
                <c:pt idx="86">
                  <c:v>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A-6445-8B8D-651FD09D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5247"/>
        <c:axId val="407826895"/>
      </c:scatterChart>
      <c:valAx>
        <c:axId val="4078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</a:t>
                </a:r>
                <a:r>
                  <a:rPr lang="ru-RU" baseline="0"/>
                  <a:t> детей, систематически занимающихся сфизической культурой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6895"/>
        <c:crosses val="autoZero"/>
        <c:crossBetween val="midCat"/>
      </c:valAx>
      <c:valAx>
        <c:axId val="407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детей с 1ой и 2ой групп здоровья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 численности детей спортсменоов и заболевших психологическими расстройствами</a:t>
            </a:r>
            <a:endParaRPr lang="ru-RU"/>
          </a:p>
        </c:rich>
      </c:tx>
      <c:layout>
        <c:manualLayout>
          <c:xMode val="edge"/>
          <c:yMode val="edge"/>
          <c:x val="0.15314578160382231"/>
          <c:y val="1.741545893719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Корреляция!$B$4:$B$90</c:f>
              <c:numCache>
                <c:formatCode>#,##0</c:formatCode>
                <c:ptCount val="87"/>
                <c:pt idx="0">
                  <c:v>217077</c:v>
                </c:pt>
                <c:pt idx="1">
                  <c:v>111336</c:v>
                </c:pt>
                <c:pt idx="2">
                  <c:v>178841</c:v>
                </c:pt>
                <c:pt idx="3">
                  <c:v>279146</c:v>
                </c:pt>
                <c:pt idx="4">
                  <c:v>149544</c:v>
                </c:pt>
                <c:pt idx="5">
                  <c:v>130597</c:v>
                </c:pt>
                <c:pt idx="6">
                  <c:v>84934</c:v>
                </c:pt>
                <c:pt idx="7">
                  <c:v>147350</c:v>
                </c:pt>
                <c:pt idx="8">
                  <c:v>120783</c:v>
                </c:pt>
                <c:pt idx="9">
                  <c:v>1141696</c:v>
                </c:pt>
                <c:pt idx="10">
                  <c:v>80765</c:v>
                </c:pt>
                <c:pt idx="11">
                  <c:v>145123</c:v>
                </c:pt>
                <c:pt idx="12">
                  <c:v>124425</c:v>
                </c:pt>
                <c:pt idx="13">
                  <c:v>130699</c:v>
                </c:pt>
                <c:pt idx="14">
                  <c:v>148699</c:v>
                </c:pt>
                <c:pt idx="15">
                  <c:v>172222</c:v>
                </c:pt>
                <c:pt idx="16">
                  <c:v>151882</c:v>
                </c:pt>
                <c:pt idx="17">
                  <c:v>1398063</c:v>
                </c:pt>
                <c:pt idx="18">
                  <c:v>86309</c:v>
                </c:pt>
                <c:pt idx="19">
                  <c:v>114648</c:v>
                </c:pt>
                <c:pt idx="20">
                  <c:v>161877</c:v>
                </c:pt>
                <c:pt idx="21">
                  <c:v>7275</c:v>
                </c:pt>
                <c:pt idx="22">
                  <c:v>154602</c:v>
                </c:pt>
                <c:pt idx="23">
                  <c:v>174982</c:v>
                </c:pt>
                <c:pt idx="24">
                  <c:v>146987</c:v>
                </c:pt>
                <c:pt idx="25">
                  <c:v>237480</c:v>
                </c:pt>
                <c:pt idx="26">
                  <c:v>111074</c:v>
                </c:pt>
                <c:pt idx="27">
                  <c:v>77817</c:v>
                </c:pt>
                <c:pt idx="28">
                  <c:v>86876</c:v>
                </c:pt>
                <c:pt idx="29">
                  <c:v>680647</c:v>
                </c:pt>
                <c:pt idx="30">
                  <c:v>68671</c:v>
                </c:pt>
                <c:pt idx="31">
                  <c:v>44265</c:v>
                </c:pt>
                <c:pt idx="32">
                  <c:v>276700</c:v>
                </c:pt>
                <c:pt idx="33">
                  <c:v>814730</c:v>
                </c:pt>
                <c:pt idx="34">
                  <c:v>188250</c:v>
                </c:pt>
                <c:pt idx="35">
                  <c:v>312591</c:v>
                </c:pt>
                <c:pt idx="36">
                  <c:v>561652</c:v>
                </c:pt>
                <c:pt idx="37">
                  <c:v>64341</c:v>
                </c:pt>
                <c:pt idx="38">
                  <c:v>344966</c:v>
                </c:pt>
                <c:pt idx="39">
                  <c:v>66341</c:v>
                </c:pt>
                <c:pt idx="40">
                  <c:v>139743</c:v>
                </c:pt>
                <c:pt idx="41">
                  <c:v>69590</c:v>
                </c:pt>
                <c:pt idx="42">
                  <c:v>101774</c:v>
                </c:pt>
                <c:pt idx="43">
                  <c:v>418714</c:v>
                </c:pt>
                <c:pt idx="44">
                  <c:v>427791</c:v>
                </c:pt>
                <c:pt idx="45">
                  <c:v>639040</c:v>
                </c:pt>
                <c:pt idx="46">
                  <c:v>98305</c:v>
                </c:pt>
                <c:pt idx="47">
                  <c:v>84854</c:v>
                </c:pt>
                <c:pt idx="48">
                  <c:v>569950</c:v>
                </c:pt>
                <c:pt idx="49">
                  <c:v>243311</c:v>
                </c:pt>
                <c:pt idx="50">
                  <c:v>130360</c:v>
                </c:pt>
                <c:pt idx="51">
                  <c:v>359872</c:v>
                </c:pt>
                <c:pt idx="52">
                  <c:v>193121</c:v>
                </c:pt>
                <c:pt idx="53">
                  <c:v>420541</c:v>
                </c:pt>
                <c:pt idx="54">
                  <c:v>302335</c:v>
                </c:pt>
                <c:pt idx="55">
                  <c:v>166621</c:v>
                </c:pt>
                <c:pt idx="56">
                  <c:v>465663</c:v>
                </c:pt>
                <c:pt idx="57">
                  <c:v>325600</c:v>
                </c:pt>
                <c:pt idx="58">
                  <c:v>137755</c:v>
                </c:pt>
                <c:pt idx="59">
                  <c:v>129934</c:v>
                </c:pt>
                <c:pt idx="60">
                  <c:v>679578</c:v>
                </c:pt>
                <c:pt idx="61">
                  <c:v>692087</c:v>
                </c:pt>
                <c:pt idx="62">
                  <c:v>310037</c:v>
                </c:pt>
                <c:pt idx="63">
                  <c:v>103089</c:v>
                </c:pt>
                <c:pt idx="64">
                  <c:v>278961</c:v>
                </c:pt>
                <c:pt idx="65">
                  <c:v>560901</c:v>
                </c:pt>
                <c:pt idx="66">
                  <c:v>40315</c:v>
                </c:pt>
                <c:pt idx="67">
                  <c:v>77588</c:v>
                </c:pt>
                <c:pt idx="68">
                  <c:v>91208</c:v>
                </c:pt>
                <c:pt idx="69">
                  <c:v>343582</c:v>
                </c:pt>
                <c:pt idx="70">
                  <c:v>458641</c:v>
                </c:pt>
                <c:pt idx="71">
                  <c:v>304593</c:v>
                </c:pt>
                <c:pt idx="72">
                  <c:v>414872</c:v>
                </c:pt>
                <c:pt idx="73">
                  <c:v>369126</c:v>
                </c:pt>
                <c:pt idx="74">
                  <c:v>244271</c:v>
                </c:pt>
                <c:pt idx="75">
                  <c:v>142395</c:v>
                </c:pt>
                <c:pt idx="76">
                  <c:v>164510</c:v>
                </c:pt>
                <c:pt idx="77">
                  <c:v>188643</c:v>
                </c:pt>
                <c:pt idx="78">
                  <c:v>253104</c:v>
                </c:pt>
                <c:pt idx="79">
                  <c:v>44204</c:v>
                </c:pt>
                <c:pt idx="80">
                  <c:v>246617</c:v>
                </c:pt>
                <c:pt idx="81">
                  <c:v>181984</c:v>
                </c:pt>
                <c:pt idx="82">
                  <c:v>108692</c:v>
                </c:pt>
                <c:pt idx="83">
                  <c:v>14135</c:v>
                </c:pt>
                <c:pt idx="84">
                  <c:v>72330</c:v>
                </c:pt>
                <c:pt idx="85">
                  <c:v>28086</c:v>
                </c:pt>
                <c:pt idx="86">
                  <c:v>9648</c:v>
                </c:pt>
              </c:numCache>
            </c:numRef>
          </c:xVal>
          <c:yVal>
            <c:numRef>
              <c:f>Корреляция!$D$4:$D$90</c:f>
              <c:numCache>
                <c:formatCode>General</c:formatCode>
                <c:ptCount val="87"/>
                <c:pt idx="0">
                  <c:v>991</c:v>
                </c:pt>
                <c:pt idx="1">
                  <c:v>1628</c:v>
                </c:pt>
                <c:pt idx="2">
                  <c:v>2146</c:v>
                </c:pt>
                <c:pt idx="3">
                  <c:v>3316</c:v>
                </c:pt>
                <c:pt idx="4">
                  <c:v>554</c:v>
                </c:pt>
                <c:pt idx="5">
                  <c:v>79</c:v>
                </c:pt>
                <c:pt idx="6">
                  <c:v>577</c:v>
                </c:pt>
                <c:pt idx="7">
                  <c:v>1666</c:v>
                </c:pt>
                <c:pt idx="8">
                  <c:v>706</c:v>
                </c:pt>
                <c:pt idx="9">
                  <c:v>9192</c:v>
                </c:pt>
                <c:pt idx="10">
                  <c:v>829</c:v>
                </c:pt>
                <c:pt idx="11">
                  <c:v>694</c:v>
                </c:pt>
                <c:pt idx="12">
                  <c:v>756</c:v>
                </c:pt>
                <c:pt idx="13">
                  <c:v>648</c:v>
                </c:pt>
                <c:pt idx="14">
                  <c:v>1481</c:v>
                </c:pt>
                <c:pt idx="15">
                  <c:v>991</c:v>
                </c:pt>
                <c:pt idx="16">
                  <c:v>1677</c:v>
                </c:pt>
                <c:pt idx="17">
                  <c:v>8734</c:v>
                </c:pt>
                <c:pt idx="18">
                  <c:v>639</c:v>
                </c:pt>
                <c:pt idx="19">
                  <c:v>414</c:v>
                </c:pt>
                <c:pt idx="20">
                  <c:v>836</c:v>
                </c:pt>
                <c:pt idx="21">
                  <c:v>61</c:v>
                </c:pt>
                <c:pt idx="22">
                  <c:v>775</c:v>
                </c:pt>
                <c:pt idx="23">
                  <c:v>1444</c:v>
                </c:pt>
                <c:pt idx="24">
                  <c:v>779</c:v>
                </c:pt>
                <c:pt idx="25">
                  <c:v>1276</c:v>
                </c:pt>
                <c:pt idx="26">
                  <c:v>571</c:v>
                </c:pt>
                <c:pt idx="27">
                  <c:v>1188</c:v>
                </c:pt>
                <c:pt idx="28">
                  <c:v>748</c:v>
                </c:pt>
                <c:pt idx="29">
                  <c:v>10509</c:v>
                </c:pt>
                <c:pt idx="30">
                  <c:v>626</c:v>
                </c:pt>
                <c:pt idx="31">
                  <c:v>461</c:v>
                </c:pt>
                <c:pt idx="32">
                  <c:v>4272</c:v>
                </c:pt>
                <c:pt idx="33">
                  <c:v>2895</c:v>
                </c:pt>
                <c:pt idx="34">
                  <c:v>1014</c:v>
                </c:pt>
                <c:pt idx="35">
                  <c:v>1019</c:v>
                </c:pt>
                <c:pt idx="36">
                  <c:v>3644</c:v>
                </c:pt>
                <c:pt idx="37">
                  <c:v>406</c:v>
                </c:pt>
                <c:pt idx="38">
                  <c:v>11200</c:v>
                </c:pt>
                <c:pt idx="39">
                  <c:v>1766</c:v>
                </c:pt>
                <c:pt idx="40">
                  <c:v>1133</c:v>
                </c:pt>
                <c:pt idx="41">
                  <c:v>514</c:v>
                </c:pt>
                <c:pt idx="42">
                  <c:v>695</c:v>
                </c:pt>
                <c:pt idx="43">
                  <c:v>1362</c:v>
                </c:pt>
                <c:pt idx="44">
                  <c:v>2911</c:v>
                </c:pt>
                <c:pt idx="45">
                  <c:v>5610</c:v>
                </c:pt>
                <c:pt idx="46">
                  <c:v>752</c:v>
                </c:pt>
                <c:pt idx="47">
                  <c:v>667</c:v>
                </c:pt>
                <c:pt idx="48">
                  <c:v>5185</c:v>
                </c:pt>
                <c:pt idx="49">
                  <c:v>1543</c:v>
                </c:pt>
                <c:pt idx="50">
                  <c:v>1024</c:v>
                </c:pt>
                <c:pt idx="51">
                  <c:v>3639</c:v>
                </c:pt>
                <c:pt idx="52">
                  <c:v>1352</c:v>
                </c:pt>
                <c:pt idx="53">
                  <c:v>4423</c:v>
                </c:pt>
                <c:pt idx="54">
                  <c:v>2157</c:v>
                </c:pt>
                <c:pt idx="55">
                  <c:v>1497</c:v>
                </c:pt>
                <c:pt idx="56">
                  <c:v>3199</c:v>
                </c:pt>
                <c:pt idx="57">
                  <c:v>4785</c:v>
                </c:pt>
                <c:pt idx="58">
                  <c:v>1178</c:v>
                </c:pt>
                <c:pt idx="59">
                  <c:v>738</c:v>
                </c:pt>
                <c:pt idx="60">
                  <c:v>5107</c:v>
                </c:pt>
                <c:pt idx="61">
                  <c:v>4120</c:v>
                </c:pt>
                <c:pt idx="62">
                  <c:v>1597</c:v>
                </c:pt>
                <c:pt idx="63">
                  <c:v>679</c:v>
                </c:pt>
                <c:pt idx="64">
                  <c:v>1844</c:v>
                </c:pt>
                <c:pt idx="65">
                  <c:v>6723</c:v>
                </c:pt>
                <c:pt idx="66">
                  <c:v>371</c:v>
                </c:pt>
                <c:pt idx="67">
                  <c:v>265</c:v>
                </c:pt>
                <c:pt idx="68">
                  <c:v>1159</c:v>
                </c:pt>
                <c:pt idx="69">
                  <c:v>3710</c:v>
                </c:pt>
                <c:pt idx="70">
                  <c:v>4402</c:v>
                </c:pt>
                <c:pt idx="71">
                  <c:v>4950</c:v>
                </c:pt>
                <c:pt idx="72">
                  <c:v>4243</c:v>
                </c:pt>
                <c:pt idx="73">
                  <c:v>4982</c:v>
                </c:pt>
                <c:pt idx="74">
                  <c:v>3376</c:v>
                </c:pt>
                <c:pt idx="75">
                  <c:v>2173</c:v>
                </c:pt>
                <c:pt idx="76">
                  <c:v>1456</c:v>
                </c:pt>
                <c:pt idx="77">
                  <c:v>1282</c:v>
                </c:pt>
                <c:pt idx="78">
                  <c:v>710</c:v>
                </c:pt>
                <c:pt idx="79">
                  <c:v>437</c:v>
                </c:pt>
                <c:pt idx="80">
                  <c:v>3781</c:v>
                </c:pt>
                <c:pt idx="81">
                  <c:v>1533</c:v>
                </c:pt>
                <c:pt idx="82">
                  <c:v>1348</c:v>
                </c:pt>
                <c:pt idx="83">
                  <c:v>184</c:v>
                </c:pt>
                <c:pt idx="84">
                  <c:v>848</c:v>
                </c:pt>
                <c:pt idx="85">
                  <c:v>262</c:v>
                </c:pt>
                <c:pt idx="8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9-9A45-B508-9C8204DB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5247"/>
        <c:axId val="407826895"/>
      </c:scatterChart>
      <c:valAx>
        <c:axId val="4078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</a:t>
                </a:r>
                <a:r>
                  <a:rPr lang="ru-RU" baseline="0"/>
                  <a:t> детей, систематически занимающихся сфизической культурой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6895"/>
        <c:crosses val="autoZero"/>
        <c:crossBetween val="midCat"/>
      </c:valAx>
      <c:valAx>
        <c:axId val="407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Численность</a:t>
                </a:r>
                <a:r>
                  <a:rPr lang="ru-RU" baseline="0"/>
                  <a:t> детей, заболевших психологическими расстройствами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 численности детей спортсменоов и уровень бедности</a:t>
            </a:r>
            <a:endParaRPr lang="ru-RU"/>
          </a:p>
        </c:rich>
      </c:tx>
      <c:layout>
        <c:manualLayout>
          <c:xMode val="edge"/>
          <c:yMode val="edge"/>
          <c:x val="0.15314578160382231"/>
          <c:y val="1.741545893719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Корреляция!$B$4:$B$90</c:f>
              <c:numCache>
                <c:formatCode>#,##0</c:formatCode>
                <c:ptCount val="87"/>
                <c:pt idx="0">
                  <c:v>217077</c:v>
                </c:pt>
                <c:pt idx="1">
                  <c:v>111336</c:v>
                </c:pt>
                <c:pt idx="2">
                  <c:v>178841</c:v>
                </c:pt>
                <c:pt idx="3">
                  <c:v>279146</c:v>
                </c:pt>
                <c:pt idx="4">
                  <c:v>149544</c:v>
                </c:pt>
                <c:pt idx="5">
                  <c:v>130597</c:v>
                </c:pt>
                <c:pt idx="6">
                  <c:v>84934</c:v>
                </c:pt>
                <c:pt idx="7">
                  <c:v>147350</c:v>
                </c:pt>
                <c:pt idx="8">
                  <c:v>120783</c:v>
                </c:pt>
                <c:pt idx="9">
                  <c:v>1141696</c:v>
                </c:pt>
                <c:pt idx="10">
                  <c:v>80765</c:v>
                </c:pt>
                <c:pt idx="11">
                  <c:v>145123</c:v>
                </c:pt>
                <c:pt idx="12">
                  <c:v>124425</c:v>
                </c:pt>
                <c:pt idx="13">
                  <c:v>130699</c:v>
                </c:pt>
                <c:pt idx="14">
                  <c:v>148699</c:v>
                </c:pt>
                <c:pt idx="15">
                  <c:v>172222</c:v>
                </c:pt>
                <c:pt idx="16">
                  <c:v>151882</c:v>
                </c:pt>
                <c:pt idx="17">
                  <c:v>1398063</c:v>
                </c:pt>
                <c:pt idx="18">
                  <c:v>86309</c:v>
                </c:pt>
                <c:pt idx="19">
                  <c:v>114648</c:v>
                </c:pt>
                <c:pt idx="20">
                  <c:v>161877</c:v>
                </c:pt>
                <c:pt idx="21">
                  <c:v>7275</c:v>
                </c:pt>
                <c:pt idx="22">
                  <c:v>154602</c:v>
                </c:pt>
                <c:pt idx="23">
                  <c:v>174982</c:v>
                </c:pt>
                <c:pt idx="24">
                  <c:v>146987</c:v>
                </c:pt>
                <c:pt idx="25">
                  <c:v>237480</c:v>
                </c:pt>
                <c:pt idx="26">
                  <c:v>111074</c:v>
                </c:pt>
                <c:pt idx="27">
                  <c:v>77817</c:v>
                </c:pt>
                <c:pt idx="28">
                  <c:v>86876</c:v>
                </c:pt>
                <c:pt idx="29">
                  <c:v>680647</c:v>
                </c:pt>
                <c:pt idx="30">
                  <c:v>68671</c:v>
                </c:pt>
                <c:pt idx="31">
                  <c:v>44265</c:v>
                </c:pt>
                <c:pt idx="32">
                  <c:v>276700</c:v>
                </c:pt>
                <c:pt idx="33">
                  <c:v>814730</c:v>
                </c:pt>
                <c:pt idx="34">
                  <c:v>188250</c:v>
                </c:pt>
                <c:pt idx="35">
                  <c:v>312591</c:v>
                </c:pt>
                <c:pt idx="36">
                  <c:v>561652</c:v>
                </c:pt>
                <c:pt idx="37">
                  <c:v>64341</c:v>
                </c:pt>
                <c:pt idx="38">
                  <c:v>344966</c:v>
                </c:pt>
                <c:pt idx="39">
                  <c:v>66341</c:v>
                </c:pt>
                <c:pt idx="40">
                  <c:v>139743</c:v>
                </c:pt>
                <c:pt idx="41">
                  <c:v>69590</c:v>
                </c:pt>
                <c:pt idx="42">
                  <c:v>101774</c:v>
                </c:pt>
                <c:pt idx="43">
                  <c:v>418714</c:v>
                </c:pt>
                <c:pt idx="44">
                  <c:v>427791</c:v>
                </c:pt>
                <c:pt idx="45">
                  <c:v>639040</c:v>
                </c:pt>
                <c:pt idx="46">
                  <c:v>98305</c:v>
                </c:pt>
                <c:pt idx="47">
                  <c:v>84854</c:v>
                </c:pt>
                <c:pt idx="48">
                  <c:v>569950</c:v>
                </c:pt>
                <c:pt idx="49">
                  <c:v>243311</c:v>
                </c:pt>
                <c:pt idx="50">
                  <c:v>130360</c:v>
                </c:pt>
                <c:pt idx="51">
                  <c:v>359872</c:v>
                </c:pt>
                <c:pt idx="52">
                  <c:v>193121</c:v>
                </c:pt>
                <c:pt idx="53">
                  <c:v>420541</c:v>
                </c:pt>
                <c:pt idx="54">
                  <c:v>302335</c:v>
                </c:pt>
                <c:pt idx="55">
                  <c:v>166621</c:v>
                </c:pt>
                <c:pt idx="56">
                  <c:v>465663</c:v>
                </c:pt>
                <c:pt idx="57">
                  <c:v>325600</c:v>
                </c:pt>
                <c:pt idx="58">
                  <c:v>137755</c:v>
                </c:pt>
                <c:pt idx="59">
                  <c:v>129934</c:v>
                </c:pt>
                <c:pt idx="60">
                  <c:v>679578</c:v>
                </c:pt>
                <c:pt idx="61">
                  <c:v>692087</c:v>
                </c:pt>
                <c:pt idx="62">
                  <c:v>310037</c:v>
                </c:pt>
                <c:pt idx="63">
                  <c:v>103089</c:v>
                </c:pt>
                <c:pt idx="64">
                  <c:v>278961</c:v>
                </c:pt>
                <c:pt idx="65">
                  <c:v>560901</c:v>
                </c:pt>
                <c:pt idx="66">
                  <c:v>40315</c:v>
                </c:pt>
                <c:pt idx="67">
                  <c:v>77588</c:v>
                </c:pt>
                <c:pt idx="68">
                  <c:v>91208</c:v>
                </c:pt>
                <c:pt idx="69">
                  <c:v>343582</c:v>
                </c:pt>
                <c:pt idx="70">
                  <c:v>458641</c:v>
                </c:pt>
                <c:pt idx="71">
                  <c:v>304593</c:v>
                </c:pt>
                <c:pt idx="72">
                  <c:v>414872</c:v>
                </c:pt>
                <c:pt idx="73">
                  <c:v>369126</c:v>
                </c:pt>
                <c:pt idx="74">
                  <c:v>244271</c:v>
                </c:pt>
                <c:pt idx="75">
                  <c:v>142395</c:v>
                </c:pt>
                <c:pt idx="76">
                  <c:v>164510</c:v>
                </c:pt>
                <c:pt idx="77">
                  <c:v>188643</c:v>
                </c:pt>
                <c:pt idx="78">
                  <c:v>253104</c:v>
                </c:pt>
                <c:pt idx="79">
                  <c:v>44204</c:v>
                </c:pt>
                <c:pt idx="80">
                  <c:v>246617</c:v>
                </c:pt>
                <c:pt idx="81">
                  <c:v>181984</c:v>
                </c:pt>
                <c:pt idx="82">
                  <c:v>108692</c:v>
                </c:pt>
                <c:pt idx="83">
                  <c:v>14135</c:v>
                </c:pt>
                <c:pt idx="84">
                  <c:v>72330</c:v>
                </c:pt>
                <c:pt idx="85">
                  <c:v>28086</c:v>
                </c:pt>
                <c:pt idx="86">
                  <c:v>9648</c:v>
                </c:pt>
              </c:numCache>
            </c:numRef>
          </c:xVal>
          <c:yVal>
            <c:numRef>
              <c:f>Корреляция!$F$4:$F$90</c:f>
              <c:numCache>
                <c:formatCode>0.0</c:formatCode>
                <c:ptCount val="87"/>
                <c:pt idx="0">
                  <c:v>6.1</c:v>
                </c:pt>
                <c:pt idx="1">
                  <c:v>12</c:v>
                </c:pt>
                <c:pt idx="2">
                  <c:v>10.4</c:v>
                </c:pt>
                <c:pt idx="3">
                  <c:v>7.2</c:v>
                </c:pt>
                <c:pt idx="4">
                  <c:v>11.5</c:v>
                </c:pt>
                <c:pt idx="5">
                  <c:v>7.9</c:v>
                </c:pt>
                <c:pt idx="6">
                  <c:v>11</c:v>
                </c:pt>
                <c:pt idx="7">
                  <c:v>8.1</c:v>
                </c:pt>
                <c:pt idx="8">
                  <c:v>7.2</c:v>
                </c:pt>
                <c:pt idx="9">
                  <c:v>5.5</c:v>
                </c:pt>
                <c:pt idx="10">
                  <c:v>11.5</c:v>
                </c:pt>
                <c:pt idx="11">
                  <c:v>11.8</c:v>
                </c:pt>
                <c:pt idx="12">
                  <c:v>12.8</c:v>
                </c:pt>
                <c:pt idx="13">
                  <c:v>10.5</c:v>
                </c:pt>
                <c:pt idx="14">
                  <c:v>9.6</c:v>
                </c:pt>
                <c:pt idx="15">
                  <c:v>9.4</c:v>
                </c:pt>
                <c:pt idx="16">
                  <c:v>8.8000000000000007</c:v>
                </c:pt>
                <c:pt idx="17">
                  <c:v>5</c:v>
                </c:pt>
                <c:pt idx="18">
                  <c:v>12.9</c:v>
                </c:pt>
                <c:pt idx="19">
                  <c:v>14</c:v>
                </c:pt>
                <c:pt idx="20">
                  <c:v>11.8</c:v>
                </c:pt>
                <c:pt idx="21">
                  <c:v>9</c:v>
                </c:pt>
                <c:pt idx="22">
                  <c:v>10.9</c:v>
                </c:pt>
                <c:pt idx="23">
                  <c:v>11</c:v>
                </c:pt>
                <c:pt idx="24">
                  <c:v>12</c:v>
                </c:pt>
                <c:pt idx="25">
                  <c:v>7</c:v>
                </c:pt>
                <c:pt idx="26">
                  <c:v>8</c:v>
                </c:pt>
                <c:pt idx="27">
                  <c:v>11.9</c:v>
                </c:pt>
                <c:pt idx="28">
                  <c:v>14.3</c:v>
                </c:pt>
                <c:pt idx="29">
                  <c:v>4.5</c:v>
                </c:pt>
                <c:pt idx="30">
                  <c:v>11.6</c:v>
                </c:pt>
                <c:pt idx="31">
                  <c:v>20.9</c:v>
                </c:pt>
                <c:pt idx="32">
                  <c:v>14.5</c:v>
                </c:pt>
                <c:pt idx="33">
                  <c:v>9</c:v>
                </c:pt>
                <c:pt idx="34">
                  <c:v>13.8</c:v>
                </c:pt>
                <c:pt idx="35">
                  <c:v>9.6</c:v>
                </c:pt>
                <c:pt idx="36">
                  <c:v>10.5</c:v>
                </c:pt>
                <c:pt idx="37">
                  <c:v>9</c:v>
                </c:pt>
                <c:pt idx="38">
                  <c:v>14.2</c:v>
                </c:pt>
                <c:pt idx="39">
                  <c:v>30.5</c:v>
                </c:pt>
                <c:pt idx="40">
                  <c:v>16.399999999999999</c:v>
                </c:pt>
                <c:pt idx="41">
                  <c:v>22</c:v>
                </c:pt>
                <c:pt idx="42">
                  <c:v>13</c:v>
                </c:pt>
                <c:pt idx="43">
                  <c:v>19.399999999999999</c:v>
                </c:pt>
                <c:pt idx="44">
                  <c:v>11.7</c:v>
                </c:pt>
                <c:pt idx="45">
                  <c:v>10.1</c:v>
                </c:pt>
                <c:pt idx="46">
                  <c:v>16.2</c:v>
                </c:pt>
                <c:pt idx="47">
                  <c:v>15</c:v>
                </c:pt>
                <c:pt idx="48">
                  <c:v>5</c:v>
                </c:pt>
                <c:pt idx="49">
                  <c:v>10.199999999999999</c:v>
                </c:pt>
                <c:pt idx="50">
                  <c:v>14.8</c:v>
                </c:pt>
                <c:pt idx="51">
                  <c:v>11.5</c:v>
                </c:pt>
                <c:pt idx="52">
                  <c:v>12.5</c:v>
                </c:pt>
                <c:pt idx="53">
                  <c:v>8</c:v>
                </c:pt>
                <c:pt idx="54">
                  <c:v>13.1</c:v>
                </c:pt>
                <c:pt idx="55">
                  <c:v>11.5</c:v>
                </c:pt>
                <c:pt idx="56">
                  <c:v>10.9</c:v>
                </c:pt>
                <c:pt idx="57">
                  <c:v>13.2</c:v>
                </c:pt>
                <c:pt idx="58">
                  <c:v>12.8</c:v>
                </c:pt>
                <c:pt idx="59">
                  <c:v>17</c:v>
                </c:pt>
                <c:pt idx="60">
                  <c:v>8.3000000000000007</c:v>
                </c:pt>
                <c:pt idx="61">
                  <c:v>10.7</c:v>
                </c:pt>
                <c:pt idx="62">
                  <c:v>7.2</c:v>
                </c:pt>
                <c:pt idx="63">
                  <c:v>4.5</c:v>
                </c:pt>
                <c:pt idx="64">
                  <c:v>12.3</c:v>
                </c:pt>
                <c:pt idx="65">
                  <c:v>11.3</c:v>
                </c:pt>
                <c:pt idx="66">
                  <c:v>20</c:v>
                </c:pt>
                <c:pt idx="67">
                  <c:v>27.2</c:v>
                </c:pt>
                <c:pt idx="68">
                  <c:v>18</c:v>
                </c:pt>
                <c:pt idx="69">
                  <c:v>15.4</c:v>
                </c:pt>
                <c:pt idx="70">
                  <c:v>14.4</c:v>
                </c:pt>
                <c:pt idx="71">
                  <c:v>14.8</c:v>
                </c:pt>
                <c:pt idx="72">
                  <c:v>11.3</c:v>
                </c:pt>
                <c:pt idx="73">
                  <c:v>11.3</c:v>
                </c:pt>
                <c:pt idx="74">
                  <c:v>12</c:v>
                </c:pt>
                <c:pt idx="75">
                  <c:v>12.7</c:v>
                </c:pt>
                <c:pt idx="76">
                  <c:v>19</c:v>
                </c:pt>
                <c:pt idx="77">
                  <c:v>15.5</c:v>
                </c:pt>
                <c:pt idx="78">
                  <c:v>17.600000000000001</c:v>
                </c:pt>
                <c:pt idx="79">
                  <c:v>12.8</c:v>
                </c:pt>
                <c:pt idx="80">
                  <c:v>11.4</c:v>
                </c:pt>
                <c:pt idx="81">
                  <c:v>10.5</c:v>
                </c:pt>
                <c:pt idx="82">
                  <c:v>13.3</c:v>
                </c:pt>
                <c:pt idx="83">
                  <c:v>7.4</c:v>
                </c:pt>
                <c:pt idx="84">
                  <c:v>7</c:v>
                </c:pt>
                <c:pt idx="85">
                  <c:v>20</c:v>
                </c:pt>
                <c:pt idx="86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F-064F-B262-54ADC896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5247"/>
        <c:axId val="407826895"/>
      </c:scatterChart>
      <c:valAx>
        <c:axId val="4078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</a:t>
                </a:r>
                <a:r>
                  <a:rPr lang="ru-RU" baseline="0"/>
                  <a:t> детей, систематически занимающихся сфизической культурой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6895"/>
        <c:crosses val="autoZero"/>
        <c:crossBetween val="midCat"/>
      </c:valAx>
      <c:valAx>
        <c:axId val="407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</a:t>
                </a:r>
                <a:r>
                  <a:rPr lang="ru-RU" baseline="0"/>
                  <a:t> безработицы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 численности детей спортсменоов и заболевших злокачественными новообразованиями</a:t>
            </a:r>
            <a:endParaRPr lang="ru-RU"/>
          </a:p>
        </c:rich>
      </c:tx>
      <c:layout>
        <c:manualLayout>
          <c:xMode val="edge"/>
          <c:yMode val="edge"/>
          <c:x val="0.15314578160382231"/>
          <c:y val="1.741545893719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'Корреляция без выбросов'!$B$4:$B$80</c:f>
              <c:numCache>
                <c:formatCode>#,##0</c:formatCode>
                <c:ptCount val="77"/>
                <c:pt idx="0">
                  <c:v>217077</c:v>
                </c:pt>
                <c:pt idx="1">
                  <c:v>111336</c:v>
                </c:pt>
                <c:pt idx="2">
                  <c:v>178841</c:v>
                </c:pt>
                <c:pt idx="3">
                  <c:v>279146</c:v>
                </c:pt>
                <c:pt idx="4">
                  <c:v>149544</c:v>
                </c:pt>
                <c:pt idx="5">
                  <c:v>130597</c:v>
                </c:pt>
                <c:pt idx="6">
                  <c:v>84934</c:v>
                </c:pt>
                <c:pt idx="7">
                  <c:v>147350</c:v>
                </c:pt>
                <c:pt idx="8">
                  <c:v>120783</c:v>
                </c:pt>
                <c:pt idx="9">
                  <c:v>80765</c:v>
                </c:pt>
                <c:pt idx="10">
                  <c:v>145123</c:v>
                </c:pt>
                <c:pt idx="11">
                  <c:v>124425</c:v>
                </c:pt>
                <c:pt idx="12">
                  <c:v>130699</c:v>
                </c:pt>
                <c:pt idx="13">
                  <c:v>148699</c:v>
                </c:pt>
                <c:pt idx="14">
                  <c:v>172222</c:v>
                </c:pt>
                <c:pt idx="15">
                  <c:v>151882</c:v>
                </c:pt>
                <c:pt idx="16">
                  <c:v>86309</c:v>
                </c:pt>
                <c:pt idx="17">
                  <c:v>114648</c:v>
                </c:pt>
                <c:pt idx="18">
                  <c:v>154602</c:v>
                </c:pt>
                <c:pt idx="19">
                  <c:v>174982</c:v>
                </c:pt>
                <c:pt idx="20">
                  <c:v>146987</c:v>
                </c:pt>
                <c:pt idx="21">
                  <c:v>237480</c:v>
                </c:pt>
                <c:pt idx="22">
                  <c:v>111074</c:v>
                </c:pt>
                <c:pt idx="23">
                  <c:v>77817</c:v>
                </c:pt>
                <c:pt idx="24">
                  <c:v>86876</c:v>
                </c:pt>
                <c:pt idx="25">
                  <c:v>68671</c:v>
                </c:pt>
                <c:pt idx="26">
                  <c:v>44265</c:v>
                </c:pt>
                <c:pt idx="27">
                  <c:v>276700</c:v>
                </c:pt>
                <c:pt idx="28">
                  <c:v>188250</c:v>
                </c:pt>
                <c:pt idx="29">
                  <c:v>312591</c:v>
                </c:pt>
                <c:pt idx="30">
                  <c:v>561652</c:v>
                </c:pt>
                <c:pt idx="31">
                  <c:v>64341</c:v>
                </c:pt>
                <c:pt idx="32">
                  <c:v>139743</c:v>
                </c:pt>
                <c:pt idx="33">
                  <c:v>69590</c:v>
                </c:pt>
                <c:pt idx="34">
                  <c:v>101774</c:v>
                </c:pt>
                <c:pt idx="35">
                  <c:v>418714</c:v>
                </c:pt>
                <c:pt idx="36">
                  <c:v>427791</c:v>
                </c:pt>
                <c:pt idx="37">
                  <c:v>639040</c:v>
                </c:pt>
                <c:pt idx="38">
                  <c:v>98305</c:v>
                </c:pt>
                <c:pt idx="39">
                  <c:v>84854</c:v>
                </c:pt>
                <c:pt idx="40">
                  <c:v>569950</c:v>
                </c:pt>
                <c:pt idx="41">
                  <c:v>243311</c:v>
                </c:pt>
                <c:pt idx="42">
                  <c:v>130360</c:v>
                </c:pt>
                <c:pt idx="43">
                  <c:v>359872</c:v>
                </c:pt>
                <c:pt idx="44">
                  <c:v>193121</c:v>
                </c:pt>
                <c:pt idx="45">
                  <c:v>420541</c:v>
                </c:pt>
                <c:pt idx="46">
                  <c:v>302335</c:v>
                </c:pt>
                <c:pt idx="47">
                  <c:v>166621</c:v>
                </c:pt>
                <c:pt idx="48">
                  <c:v>465663</c:v>
                </c:pt>
                <c:pt idx="49">
                  <c:v>325600</c:v>
                </c:pt>
                <c:pt idx="50">
                  <c:v>137755</c:v>
                </c:pt>
                <c:pt idx="51">
                  <c:v>129934</c:v>
                </c:pt>
                <c:pt idx="52">
                  <c:v>679578</c:v>
                </c:pt>
                <c:pt idx="53">
                  <c:v>310037</c:v>
                </c:pt>
                <c:pt idx="54">
                  <c:v>103089</c:v>
                </c:pt>
                <c:pt idx="55">
                  <c:v>278961</c:v>
                </c:pt>
                <c:pt idx="56">
                  <c:v>560901</c:v>
                </c:pt>
                <c:pt idx="57">
                  <c:v>40315</c:v>
                </c:pt>
                <c:pt idx="58">
                  <c:v>91208</c:v>
                </c:pt>
                <c:pt idx="59">
                  <c:v>343582</c:v>
                </c:pt>
                <c:pt idx="60">
                  <c:v>458641</c:v>
                </c:pt>
                <c:pt idx="61">
                  <c:v>304593</c:v>
                </c:pt>
                <c:pt idx="62">
                  <c:v>414872</c:v>
                </c:pt>
                <c:pt idx="63">
                  <c:v>369126</c:v>
                </c:pt>
                <c:pt idx="64">
                  <c:v>244271</c:v>
                </c:pt>
                <c:pt idx="65">
                  <c:v>142395</c:v>
                </c:pt>
                <c:pt idx="66">
                  <c:v>164510</c:v>
                </c:pt>
                <c:pt idx="67">
                  <c:v>188643</c:v>
                </c:pt>
                <c:pt idx="68">
                  <c:v>253104</c:v>
                </c:pt>
                <c:pt idx="69">
                  <c:v>44204</c:v>
                </c:pt>
                <c:pt idx="70">
                  <c:v>246617</c:v>
                </c:pt>
                <c:pt idx="71">
                  <c:v>181984</c:v>
                </c:pt>
                <c:pt idx="72">
                  <c:v>108692</c:v>
                </c:pt>
                <c:pt idx="73">
                  <c:v>14135</c:v>
                </c:pt>
                <c:pt idx="74">
                  <c:v>72330</c:v>
                </c:pt>
                <c:pt idx="75">
                  <c:v>28086</c:v>
                </c:pt>
                <c:pt idx="76">
                  <c:v>9648</c:v>
                </c:pt>
              </c:numCache>
            </c:numRef>
          </c:xVal>
          <c:yVal>
            <c:numRef>
              <c:f>'Корреляция без выбросов'!$C$4:$C$80</c:f>
              <c:numCache>
                <c:formatCode>General</c:formatCode>
                <c:ptCount val="77"/>
                <c:pt idx="0">
                  <c:v>333</c:v>
                </c:pt>
                <c:pt idx="1">
                  <c:v>277</c:v>
                </c:pt>
                <c:pt idx="2">
                  <c:v>249</c:v>
                </c:pt>
                <c:pt idx="3">
                  <c:v>310</c:v>
                </c:pt>
                <c:pt idx="4">
                  <c:v>205</c:v>
                </c:pt>
                <c:pt idx="5">
                  <c:v>194</c:v>
                </c:pt>
                <c:pt idx="6">
                  <c:v>93</c:v>
                </c:pt>
                <c:pt idx="7">
                  <c:v>247</c:v>
                </c:pt>
                <c:pt idx="8">
                  <c:v>270</c:v>
                </c:pt>
                <c:pt idx="9">
                  <c:v>119</c:v>
                </c:pt>
                <c:pt idx="10">
                  <c:v>186</c:v>
                </c:pt>
                <c:pt idx="11">
                  <c:v>152</c:v>
                </c:pt>
                <c:pt idx="12">
                  <c:v>180</c:v>
                </c:pt>
                <c:pt idx="13">
                  <c:v>266</c:v>
                </c:pt>
                <c:pt idx="14">
                  <c:v>270</c:v>
                </c:pt>
                <c:pt idx="15">
                  <c:v>312</c:v>
                </c:pt>
                <c:pt idx="16">
                  <c:v>129</c:v>
                </c:pt>
                <c:pt idx="17">
                  <c:v>213</c:v>
                </c:pt>
                <c:pt idx="18">
                  <c:v>252</c:v>
                </c:pt>
                <c:pt idx="19">
                  <c:v>286</c:v>
                </c:pt>
                <c:pt idx="20">
                  <c:v>220</c:v>
                </c:pt>
                <c:pt idx="21">
                  <c:v>200</c:v>
                </c:pt>
                <c:pt idx="22">
                  <c:v>187</c:v>
                </c:pt>
                <c:pt idx="23">
                  <c:v>132</c:v>
                </c:pt>
                <c:pt idx="24">
                  <c:v>122</c:v>
                </c:pt>
                <c:pt idx="25">
                  <c:v>44</c:v>
                </c:pt>
                <c:pt idx="26">
                  <c:v>37</c:v>
                </c:pt>
                <c:pt idx="27">
                  <c:v>430</c:v>
                </c:pt>
                <c:pt idx="28">
                  <c:v>226</c:v>
                </c:pt>
                <c:pt idx="29">
                  <c:v>462</c:v>
                </c:pt>
                <c:pt idx="30">
                  <c:v>570</c:v>
                </c:pt>
                <c:pt idx="31">
                  <c:v>89</c:v>
                </c:pt>
                <c:pt idx="32">
                  <c:v>204</c:v>
                </c:pt>
                <c:pt idx="33">
                  <c:v>93</c:v>
                </c:pt>
                <c:pt idx="34">
                  <c:v>160</c:v>
                </c:pt>
                <c:pt idx="35">
                  <c:v>487</c:v>
                </c:pt>
                <c:pt idx="36">
                  <c:v>503</c:v>
                </c:pt>
                <c:pt idx="37">
                  <c:v>958</c:v>
                </c:pt>
                <c:pt idx="38">
                  <c:v>136</c:v>
                </c:pt>
                <c:pt idx="39">
                  <c:v>170</c:v>
                </c:pt>
                <c:pt idx="40">
                  <c:v>838</c:v>
                </c:pt>
                <c:pt idx="41">
                  <c:v>326</c:v>
                </c:pt>
                <c:pt idx="42">
                  <c:v>242</c:v>
                </c:pt>
                <c:pt idx="43">
                  <c:v>813</c:v>
                </c:pt>
                <c:pt idx="44">
                  <c:v>231</c:v>
                </c:pt>
                <c:pt idx="45">
                  <c:v>631</c:v>
                </c:pt>
                <c:pt idx="46">
                  <c:v>373</c:v>
                </c:pt>
                <c:pt idx="47">
                  <c:v>252</c:v>
                </c:pt>
                <c:pt idx="48">
                  <c:v>731</c:v>
                </c:pt>
                <c:pt idx="49">
                  <c:v>458</c:v>
                </c:pt>
                <c:pt idx="50">
                  <c:v>214</c:v>
                </c:pt>
                <c:pt idx="51">
                  <c:v>156</c:v>
                </c:pt>
                <c:pt idx="52">
                  <c:v>927</c:v>
                </c:pt>
                <c:pt idx="53">
                  <c:v>368</c:v>
                </c:pt>
                <c:pt idx="54">
                  <c:v>104</c:v>
                </c:pt>
                <c:pt idx="55">
                  <c:v>401</c:v>
                </c:pt>
                <c:pt idx="56">
                  <c:v>774</c:v>
                </c:pt>
                <c:pt idx="57">
                  <c:v>47</c:v>
                </c:pt>
                <c:pt idx="58">
                  <c:v>95</c:v>
                </c:pt>
                <c:pt idx="59">
                  <c:v>456</c:v>
                </c:pt>
                <c:pt idx="60">
                  <c:v>565</c:v>
                </c:pt>
                <c:pt idx="61">
                  <c:v>597</c:v>
                </c:pt>
                <c:pt idx="62">
                  <c:v>483</c:v>
                </c:pt>
                <c:pt idx="63">
                  <c:v>543</c:v>
                </c:pt>
                <c:pt idx="64">
                  <c:v>427</c:v>
                </c:pt>
                <c:pt idx="65">
                  <c:v>214</c:v>
                </c:pt>
                <c:pt idx="66">
                  <c:v>272</c:v>
                </c:pt>
                <c:pt idx="67">
                  <c:v>236</c:v>
                </c:pt>
                <c:pt idx="68">
                  <c:v>260</c:v>
                </c:pt>
                <c:pt idx="69">
                  <c:v>67</c:v>
                </c:pt>
                <c:pt idx="70">
                  <c:v>354</c:v>
                </c:pt>
                <c:pt idx="71">
                  <c:v>300</c:v>
                </c:pt>
                <c:pt idx="72">
                  <c:v>147</c:v>
                </c:pt>
                <c:pt idx="73">
                  <c:v>11</c:v>
                </c:pt>
                <c:pt idx="74">
                  <c:v>122</c:v>
                </c:pt>
                <c:pt idx="75">
                  <c:v>46</c:v>
                </c:pt>
                <c:pt idx="7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0-504E-9391-89D75A90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5247"/>
        <c:axId val="407826895"/>
      </c:scatterChart>
      <c:valAx>
        <c:axId val="4078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</a:t>
                </a:r>
                <a:r>
                  <a:rPr lang="ru-RU" baseline="0"/>
                  <a:t> детей, систематически занимающихся сфизической культурой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6895"/>
        <c:crosses val="autoZero"/>
        <c:crossBetween val="midCat"/>
      </c:valAx>
      <c:valAx>
        <c:axId val="407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Численность</a:t>
                </a:r>
                <a:r>
                  <a:rPr lang="ru-RU" baseline="0"/>
                  <a:t> детей, заболевших злокачественными новообразованиями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 численности детей спортсменоов и доля детей с 1ой и 2ой группы здоровья</a:t>
            </a:r>
            <a:endParaRPr lang="ru-RU"/>
          </a:p>
        </c:rich>
      </c:tx>
      <c:layout>
        <c:manualLayout>
          <c:xMode val="edge"/>
          <c:yMode val="edge"/>
          <c:x val="0.15314578160382231"/>
          <c:y val="1.741545893719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'Корреляция без выбросов'!$B$4:$B$80</c:f>
              <c:numCache>
                <c:formatCode>#,##0</c:formatCode>
                <c:ptCount val="77"/>
                <c:pt idx="0">
                  <c:v>217077</c:v>
                </c:pt>
                <c:pt idx="1">
                  <c:v>111336</c:v>
                </c:pt>
                <c:pt idx="2">
                  <c:v>178841</c:v>
                </c:pt>
                <c:pt idx="3">
                  <c:v>279146</c:v>
                </c:pt>
                <c:pt idx="4">
                  <c:v>149544</c:v>
                </c:pt>
                <c:pt idx="5">
                  <c:v>130597</c:v>
                </c:pt>
                <c:pt idx="6">
                  <c:v>84934</c:v>
                </c:pt>
                <c:pt idx="7">
                  <c:v>147350</c:v>
                </c:pt>
                <c:pt idx="8">
                  <c:v>120783</c:v>
                </c:pt>
                <c:pt idx="9">
                  <c:v>80765</c:v>
                </c:pt>
                <c:pt idx="10">
                  <c:v>145123</c:v>
                </c:pt>
                <c:pt idx="11">
                  <c:v>124425</c:v>
                </c:pt>
                <c:pt idx="12">
                  <c:v>130699</c:v>
                </c:pt>
                <c:pt idx="13">
                  <c:v>148699</c:v>
                </c:pt>
                <c:pt idx="14">
                  <c:v>172222</c:v>
                </c:pt>
                <c:pt idx="15">
                  <c:v>151882</c:v>
                </c:pt>
                <c:pt idx="16">
                  <c:v>86309</c:v>
                </c:pt>
                <c:pt idx="17">
                  <c:v>114648</c:v>
                </c:pt>
                <c:pt idx="18">
                  <c:v>154602</c:v>
                </c:pt>
                <c:pt idx="19">
                  <c:v>174982</c:v>
                </c:pt>
                <c:pt idx="20">
                  <c:v>146987</c:v>
                </c:pt>
                <c:pt idx="21">
                  <c:v>237480</c:v>
                </c:pt>
                <c:pt idx="22">
                  <c:v>111074</c:v>
                </c:pt>
                <c:pt idx="23">
                  <c:v>77817</c:v>
                </c:pt>
                <c:pt idx="24">
                  <c:v>86876</c:v>
                </c:pt>
                <c:pt idx="25">
                  <c:v>68671</c:v>
                </c:pt>
                <c:pt idx="26">
                  <c:v>44265</c:v>
                </c:pt>
                <c:pt idx="27">
                  <c:v>276700</c:v>
                </c:pt>
                <c:pt idx="28">
                  <c:v>188250</c:v>
                </c:pt>
                <c:pt idx="29">
                  <c:v>312591</c:v>
                </c:pt>
                <c:pt idx="30">
                  <c:v>561652</c:v>
                </c:pt>
                <c:pt idx="31">
                  <c:v>64341</c:v>
                </c:pt>
                <c:pt idx="32">
                  <c:v>139743</c:v>
                </c:pt>
                <c:pt idx="33">
                  <c:v>69590</c:v>
                </c:pt>
                <c:pt idx="34">
                  <c:v>101774</c:v>
                </c:pt>
                <c:pt idx="35">
                  <c:v>418714</c:v>
                </c:pt>
                <c:pt idx="36">
                  <c:v>427791</c:v>
                </c:pt>
                <c:pt idx="37">
                  <c:v>639040</c:v>
                </c:pt>
                <c:pt idx="38">
                  <c:v>98305</c:v>
                </c:pt>
                <c:pt idx="39">
                  <c:v>84854</c:v>
                </c:pt>
                <c:pt idx="40">
                  <c:v>569950</c:v>
                </c:pt>
                <c:pt idx="41">
                  <c:v>243311</c:v>
                </c:pt>
                <c:pt idx="42">
                  <c:v>130360</c:v>
                </c:pt>
                <c:pt idx="43">
                  <c:v>359872</c:v>
                </c:pt>
                <c:pt idx="44">
                  <c:v>193121</c:v>
                </c:pt>
                <c:pt idx="45">
                  <c:v>420541</c:v>
                </c:pt>
                <c:pt idx="46">
                  <c:v>302335</c:v>
                </c:pt>
                <c:pt idx="47">
                  <c:v>166621</c:v>
                </c:pt>
                <c:pt idx="48">
                  <c:v>465663</c:v>
                </c:pt>
                <c:pt idx="49">
                  <c:v>325600</c:v>
                </c:pt>
                <c:pt idx="50">
                  <c:v>137755</c:v>
                </c:pt>
                <c:pt idx="51">
                  <c:v>129934</c:v>
                </c:pt>
                <c:pt idx="52">
                  <c:v>679578</c:v>
                </c:pt>
                <c:pt idx="53">
                  <c:v>310037</c:v>
                </c:pt>
                <c:pt idx="54">
                  <c:v>103089</c:v>
                </c:pt>
                <c:pt idx="55">
                  <c:v>278961</c:v>
                </c:pt>
                <c:pt idx="56">
                  <c:v>560901</c:v>
                </c:pt>
                <c:pt idx="57">
                  <c:v>40315</c:v>
                </c:pt>
                <c:pt idx="58">
                  <c:v>91208</c:v>
                </c:pt>
                <c:pt idx="59">
                  <c:v>343582</c:v>
                </c:pt>
                <c:pt idx="60">
                  <c:v>458641</c:v>
                </c:pt>
                <c:pt idx="61">
                  <c:v>304593</c:v>
                </c:pt>
                <c:pt idx="62">
                  <c:v>414872</c:v>
                </c:pt>
                <c:pt idx="63">
                  <c:v>369126</c:v>
                </c:pt>
                <c:pt idx="64">
                  <c:v>244271</c:v>
                </c:pt>
                <c:pt idx="65">
                  <c:v>142395</c:v>
                </c:pt>
                <c:pt idx="66">
                  <c:v>164510</c:v>
                </c:pt>
                <c:pt idx="67">
                  <c:v>188643</c:v>
                </c:pt>
                <c:pt idx="68">
                  <c:v>253104</c:v>
                </c:pt>
                <c:pt idx="69">
                  <c:v>44204</c:v>
                </c:pt>
                <c:pt idx="70">
                  <c:v>246617</c:v>
                </c:pt>
                <c:pt idx="71">
                  <c:v>181984</c:v>
                </c:pt>
                <c:pt idx="72">
                  <c:v>108692</c:v>
                </c:pt>
                <c:pt idx="73">
                  <c:v>14135</c:v>
                </c:pt>
                <c:pt idx="74">
                  <c:v>72330</c:v>
                </c:pt>
                <c:pt idx="75">
                  <c:v>28086</c:v>
                </c:pt>
                <c:pt idx="76">
                  <c:v>9648</c:v>
                </c:pt>
              </c:numCache>
            </c:numRef>
          </c:xVal>
          <c:yVal>
            <c:numRef>
              <c:f>'Корреляция без выбросов'!$E$4:$E$80</c:f>
              <c:numCache>
                <c:formatCode>General</c:formatCode>
                <c:ptCount val="77"/>
                <c:pt idx="0">
                  <c:v>81.099999999999994</c:v>
                </c:pt>
                <c:pt idx="1">
                  <c:v>84.3</c:v>
                </c:pt>
                <c:pt idx="2">
                  <c:v>86.9</c:v>
                </c:pt>
                <c:pt idx="3">
                  <c:v>79.900000000000006</c:v>
                </c:pt>
                <c:pt idx="4">
                  <c:v>82.8</c:v>
                </c:pt>
                <c:pt idx="5">
                  <c:v>86.8</c:v>
                </c:pt>
                <c:pt idx="6">
                  <c:v>80.5</c:v>
                </c:pt>
                <c:pt idx="7">
                  <c:v>80.400000000000006</c:v>
                </c:pt>
                <c:pt idx="8">
                  <c:v>82.8</c:v>
                </c:pt>
                <c:pt idx="9">
                  <c:v>84.1</c:v>
                </c:pt>
                <c:pt idx="10">
                  <c:v>79.3</c:v>
                </c:pt>
                <c:pt idx="11">
                  <c:v>74.099999999999994</c:v>
                </c:pt>
                <c:pt idx="12">
                  <c:v>88.1</c:v>
                </c:pt>
                <c:pt idx="13">
                  <c:v>84.4</c:v>
                </c:pt>
                <c:pt idx="14">
                  <c:v>85.7</c:v>
                </c:pt>
                <c:pt idx="15">
                  <c:v>76.599999999999994</c:v>
                </c:pt>
                <c:pt idx="16">
                  <c:v>86</c:v>
                </c:pt>
                <c:pt idx="17">
                  <c:v>86.7</c:v>
                </c:pt>
                <c:pt idx="18">
                  <c:v>76.599999999999994</c:v>
                </c:pt>
                <c:pt idx="19">
                  <c:v>83.8</c:v>
                </c:pt>
                <c:pt idx="20">
                  <c:v>80.7</c:v>
                </c:pt>
                <c:pt idx="21">
                  <c:v>88.2</c:v>
                </c:pt>
                <c:pt idx="22">
                  <c:v>76.7</c:v>
                </c:pt>
                <c:pt idx="23">
                  <c:v>93.3</c:v>
                </c:pt>
                <c:pt idx="24">
                  <c:v>89.4</c:v>
                </c:pt>
                <c:pt idx="25">
                  <c:v>94.9</c:v>
                </c:pt>
                <c:pt idx="26">
                  <c:v>83.2</c:v>
                </c:pt>
                <c:pt idx="27">
                  <c:v>77.900000000000006</c:v>
                </c:pt>
                <c:pt idx="28">
                  <c:v>74.7</c:v>
                </c:pt>
                <c:pt idx="29">
                  <c:v>88.8</c:v>
                </c:pt>
                <c:pt idx="30">
                  <c:v>86.5</c:v>
                </c:pt>
                <c:pt idx="31">
                  <c:v>80.7</c:v>
                </c:pt>
                <c:pt idx="32">
                  <c:v>89.2</c:v>
                </c:pt>
                <c:pt idx="33">
                  <c:v>90</c:v>
                </c:pt>
                <c:pt idx="34">
                  <c:v>84.3</c:v>
                </c:pt>
                <c:pt idx="35">
                  <c:v>87.5</c:v>
                </c:pt>
                <c:pt idx="36">
                  <c:v>85.3</c:v>
                </c:pt>
                <c:pt idx="37">
                  <c:v>85.8</c:v>
                </c:pt>
                <c:pt idx="38">
                  <c:v>79.900000000000006</c:v>
                </c:pt>
                <c:pt idx="39">
                  <c:v>86.9</c:v>
                </c:pt>
                <c:pt idx="40">
                  <c:v>87.2</c:v>
                </c:pt>
                <c:pt idx="41">
                  <c:v>84.7</c:v>
                </c:pt>
                <c:pt idx="42">
                  <c:v>86.1</c:v>
                </c:pt>
                <c:pt idx="43">
                  <c:v>82.4</c:v>
                </c:pt>
                <c:pt idx="44">
                  <c:v>82.6</c:v>
                </c:pt>
                <c:pt idx="45">
                  <c:v>81.3</c:v>
                </c:pt>
                <c:pt idx="46">
                  <c:v>76.3</c:v>
                </c:pt>
                <c:pt idx="47">
                  <c:v>78</c:v>
                </c:pt>
                <c:pt idx="48">
                  <c:v>84.7</c:v>
                </c:pt>
                <c:pt idx="49">
                  <c:v>77.400000000000006</c:v>
                </c:pt>
                <c:pt idx="50">
                  <c:v>78.3</c:v>
                </c:pt>
                <c:pt idx="51">
                  <c:v>82.2</c:v>
                </c:pt>
                <c:pt idx="52">
                  <c:v>78.2</c:v>
                </c:pt>
                <c:pt idx="53">
                  <c:v>87</c:v>
                </c:pt>
                <c:pt idx="54">
                  <c:v>87.3</c:v>
                </c:pt>
                <c:pt idx="55">
                  <c:v>86.1</c:v>
                </c:pt>
                <c:pt idx="56">
                  <c:v>76.8</c:v>
                </c:pt>
                <c:pt idx="57">
                  <c:v>87.3</c:v>
                </c:pt>
                <c:pt idx="58">
                  <c:v>87.3</c:v>
                </c:pt>
                <c:pt idx="59">
                  <c:v>88.9</c:v>
                </c:pt>
                <c:pt idx="60">
                  <c:v>82.6</c:v>
                </c:pt>
                <c:pt idx="61">
                  <c:v>82.3</c:v>
                </c:pt>
                <c:pt idx="62">
                  <c:v>84.2</c:v>
                </c:pt>
                <c:pt idx="63">
                  <c:v>85</c:v>
                </c:pt>
                <c:pt idx="64">
                  <c:v>86.1</c:v>
                </c:pt>
                <c:pt idx="65">
                  <c:v>76.3</c:v>
                </c:pt>
                <c:pt idx="66">
                  <c:v>91.2</c:v>
                </c:pt>
                <c:pt idx="67">
                  <c:v>89</c:v>
                </c:pt>
                <c:pt idx="68">
                  <c:v>86.6</c:v>
                </c:pt>
                <c:pt idx="69">
                  <c:v>88.6</c:v>
                </c:pt>
                <c:pt idx="70">
                  <c:v>87.5</c:v>
                </c:pt>
                <c:pt idx="71">
                  <c:v>86.7</c:v>
                </c:pt>
                <c:pt idx="72">
                  <c:v>82.4</c:v>
                </c:pt>
                <c:pt idx="73">
                  <c:v>95.2</c:v>
                </c:pt>
                <c:pt idx="74">
                  <c:v>88.4</c:v>
                </c:pt>
                <c:pt idx="75">
                  <c:v>84</c:v>
                </c:pt>
                <c:pt idx="76">
                  <c:v>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3-7F48-AC73-25AE1615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5247"/>
        <c:axId val="407826895"/>
      </c:scatterChart>
      <c:valAx>
        <c:axId val="4078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</a:t>
                </a:r>
                <a:r>
                  <a:rPr lang="ru-RU" baseline="0"/>
                  <a:t> детей, систематически занимающихся сфизической культурой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6895"/>
        <c:crosses val="autoZero"/>
        <c:crossBetween val="midCat"/>
      </c:valAx>
      <c:valAx>
        <c:axId val="407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детей с 1ой и 2ой групп здоровья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 численности детей спортсменоов и заболевших психологическими расстройствами</a:t>
            </a:r>
            <a:endParaRPr lang="ru-RU"/>
          </a:p>
        </c:rich>
      </c:tx>
      <c:layout>
        <c:manualLayout>
          <c:xMode val="edge"/>
          <c:yMode val="edge"/>
          <c:x val="0.15314578160382231"/>
          <c:y val="1.741545893719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'Корреляция без выбросов'!$B$4:$B$80</c:f>
              <c:numCache>
                <c:formatCode>#,##0</c:formatCode>
                <c:ptCount val="77"/>
                <c:pt idx="0">
                  <c:v>217077</c:v>
                </c:pt>
                <c:pt idx="1">
                  <c:v>111336</c:v>
                </c:pt>
                <c:pt idx="2">
                  <c:v>178841</c:v>
                </c:pt>
                <c:pt idx="3">
                  <c:v>279146</c:v>
                </c:pt>
                <c:pt idx="4">
                  <c:v>149544</c:v>
                </c:pt>
                <c:pt idx="5">
                  <c:v>130597</c:v>
                </c:pt>
                <c:pt idx="6">
                  <c:v>84934</c:v>
                </c:pt>
                <c:pt idx="7">
                  <c:v>147350</c:v>
                </c:pt>
                <c:pt idx="8">
                  <c:v>120783</c:v>
                </c:pt>
                <c:pt idx="9">
                  <c:v>80765</c:v>
                </c:pt>
                <c:pt idx="10">
                  <c:v>145123</c:v>
                </c:pt>
                <c:pt idx="11">
                  <c:v>124425</c:v>
                </c:pt>
                <c:pt idx="12">
                  <c:v>130699</c:v>
                </c:pt>
                <c:pt idx="13">
                  <c:v>148699</c:v>
                </c:pt>
                <c:pt idx="14">
                  <c:v>172222</c:v>
                </c:pt>
                <c:pt idx="15">
                  <c:v>151882</c:v>
                </c:pt>
                <c:pt idx="16">
                  <c:v>86309</c:v>
                </c:pt>
                <c:pt idx="17">
                  <c:v>114648</c:v>
                </c:pt>
                <c:pt idx="18">
                  <c:v>154602</c:v>
                </c:pt>
                <c:pt idx="19">
                  <c:v>174982</c:v>
                </c:pt>
                <c:pt idx="20">
                  <c:v>146987</c:v>
                </c:pt>
                <c:pt idx="21">
                  <c:v>237480</c:v>
                </c:pt>
                <c:pt idx="22">
                  <c:v>111074</c:v>
                </c:pt>
                <c:pt idx="23">
                  <c:v>77817</c:v>
                </c:pt>
                <c:pt idx="24">
                  <c:v>86876</c:v>
                </c:pt>
                <c:pt idx="25">
                  <c:v>68671</c:v>
                </c:pt>
                <c:pt idx="26">
                  <c:v>44265</c:v>
                </c:pt>
                <c:pt idx="27">
                  <c:v>276700</c:v>
                </c:pt>
                <c:pt idx="28">
                  <c:v>188250</c:v>
                </c:pt>
                <c:pt idx="29">
                  <c:v>312591</c:v>
                </c:pt>
                <c:pt idx="30">
                  <c:v>561652</c:v>
                </c:pt>
                <c:pt idx="31">
                  <c:v>64341</c:v>
                </c:pt>
                <c:pt idx="32">
                  <c:v>139743</c:v>
                </c:pt>
                <c:pt idx="33">
                  <c:v>69590</c:v>
                </c:pt>
                <c:pt idx="34">
                  <c:v>101774</c:v>
                </c:pt>
                <c:pt idx="35">
                  <c:v>418714</c:v>
                </c:pt>
                <c:pt idx="36">
                  <c:v>427791</c:v>
                </c:pt>
                <c:pt idx="37">
                  <c:v>639040</c:v>
                </c:pt>
                <c:pt idx="38">
                  <c:v>98305</c:v>
                </c:pt>
                <c:pt idx="39">
                  <c:v>84854</c:v>
                </c:pt>
                <c:pt idx="40">
                  <c:v>569950</c:v>
                </c:pt>
                <c:pt idx="41">
                  <c:v>243311</c:v>
                </c:pt>
                <c:pt idx="42">
                  <c:v>130360</c:v>
                </c:pt>
                <c:pt idx="43">
                  <c:v>359872</c:v>
                </c:pt>
                <c:pt idx="44">
                  <c:v>193121</c:v>
                </c:pt>
                <c:pt idx="45">
                  <c:v>420541</c:v>
                </c:pt>
                <c:pt idx="46">
                  <c:v>302335</c:v>
                </c:pt>
                <c:pt idx="47">
                  <c:v>166621</c:v>
                </c:pt>
                <c:pt idx="48">
                  <c:v>465663</c:v>
                </c:pt>
                <c:pt idx="49">
                  <c:v>325600</c:v>
                </c:pt>
                <c:pt idx="50">
                  <c:v>137755</c:v>
                </c:pt>
                <c:pt idx="51">
                  <c:v>129934</c:v>
                </c:pt>
                <c:pt idx="52">
                  <c:v>679578</c:v>
                </c:pt>
                <c:pt idx="53">
                  <c:v>310037</c:v>
                </c:pt>
                <c:pt idx="54">
                  <c:v>103089</c:v>
                </c:pt>
                <c:pt idx="55">
                  <c:v>278961</c:v>
                </c:pt>
                <c:pt idx="56">
                  <c:v>560901</c:v>
                </c:pt>
                <c:pt idx="57">
                  <c:v>40315</c:v>
                </c:pt>
                <c:pt idx="58">
                  <c:v>91208</c:v>
                </c:pt>
                <c:pt idx="59">
                  <c:v>343582</c:v>
                </c:pt>
                <c:pt idx="60">
                  <c:v>458641</c:v>
                </c:pt>
                <c:pt idx="61">
                  <c:v>304593</c:v>
                </c:pt>
                <c:pt idx="62">
                  <c:v>414872</c:v>
                </c:pt>
                <c:pt idx="63">
                  <c:v>369126</c:v>
                </c:pt>
                <c:pt idx="64">
                  <c:v>244271</c:v>
                </c:pt>
                <c:pt idx="65">
                  <c:v>142395</c:v>
                </c:pt>
                <c:pt idx="66">
                  <c:v>164510</c:v>
                </c:pt>
                <c:pt idx="67">
                  <c:v>188643</c:v>
                </c:pt>
                <c:pt idx="68">
                  <c:v>253104</c:v>
                </c:pt>
                <c:pt idx="69">
                  <c:v>44204</c:v>
                </c:pt>
                <c:pt idx="70">
                  <c:v>246617</c:v>
                </c:pt>
                <c:pt idx="71">
                  <c:v>181984</c:v>
                </c:pt>
                <c:pt idx="72">
                  <c:v>108692</c:v>
                </c:pt>
                <c:pt idx="73">
                  <c:v>14135</c:v>
                </c:pt>
                <c:pt idx="74">
                  <c:v>72330</c:v>
                </c:pt>
                <c:pt idx="75">
                  <c:v>28086</c:v>
                </c:pt>
                <c:pt idx="76">
                  <c:v>9648</c:v>
                </c:pt>
              </c:numCache>
            </c:numRef>
          </c:xVal>
          <c:yVal>
            <c:numRef>
              <c:f>'Корреляция без выбросов'!$D$4:$D$80</c:f>
              <c:numCache>
                <c:formatCode>General</c:formatCode>
                <c:ptCount val="77"/>
                <c:pt idx="0">
                  <c:v>991</c:v>
                </c:pt>
                <c:pt idx="1">
                  <c:v>1628</c:v>
                </c:pt>
                <c:pt idx="2">
                  <c:v>2146</c:v>
                </c:pt>
                <c:pt idx="3">
                  <c:v>3316</c:v>
                </c:pt>
                <c:pt idx="4">
                  <c:v>554</c:v>
                </c:pt>
                <c:pt idx="5">
                  <c:v>79</c:v>
                </c:pt>
                <c:pt idx="6">
                  <c:v>577</c:v>
                </c:pt>
                <c:pt idx="7">
                  <c:v>1666</c:v>
                </c:pt>
                <c:pt idx="8">
                  <c:v>706</c:v>
                </c:pt>
                <c:pt idx="9">
                  <c:v>829</c:v>
                </c:pt>
                <c:pt idx="10">
                  <c:v>694</c:v>
                </c:pt>
                <c:pt idx="11">
                  <c:v>756</c:v>
                </c:pt>
                <c:pt idx="12">
                  <c:v>648</c:v>
                </c:pt>
                <c:pt idx="13">
                  <c:v>1481</c:v>
                </c:pt>
                <c:pt idx="14">
                  <c:v>991</c:v>
                </c:pt>
                <c:pt idx="15">
                  <c:v>1677</c:v>
                </c:pt>
                <c:pt idx="16">
                  <c:v>639</c:v>
                </c:pt>
                <c:pt idx="17">
                  <c:v>414</c:v>
                </c:pt>
                <c:pt idx="18">
                  <c:v>775</c:v>
                </c:pt>
                <c:pt idx="19">
                  <c:v>1444</c:v>
                </c:pt>
                <c:pt idx="20">
                  <c:v>779</c:v>
                </c:pt>
                <c:pt idx="21">
                  <c:v>1276</c:v>
                </c:pt>
                <c:pt idx="22">
                  <c:v>571</c:v>
                </c:pt>
                <c:pt idx="23">
                  <c:v>1188</c:v>
                </c:pt>
                <c:pt idx="24">
                  <c:v>748</c:v>
                </c:pt>
                <c:pt idx="25">
                  <c:v>626</c:v>
                </c:pt>
                <c:pt idx="26">
                  <c:v>461</c:v>
                </c:pt>
                <c:pt idx="27">
                  <c:v>4272</c:v>
                </c:pt>
                <c:pt idx="28">
                  <c:v>1014</c:v>
                </c:pt>
                <c:pt idx="29">
                  <c:v>1019</c:v>
                </c:pt>
                <c:pt idx="30">
                  <c:v>3644</c:v>
                </c:pt>
                <c:pt idx="31">
                  <c:v>406</c:v>
                </c:pt>
                <c:pt idx="32">
                  <c:v>1133</c:v>
                </c:pt>
                <c:pt idx="33">
                  <c:v>514</c:v>
                </c:pt>
                <c:pt idx="34">
                  <c:v>695</c:v>
                </c:pt>
                <c:pt idx="35">
                  <c:v>1362</c:v>
                </c:pt>
                <c:pt idx="36">
                  <c:v>2911</c:v>
                </c:pt>
                <c:pt idx="37">
                  <c:v>5610</c:v>
                </c:pt>
                <c:pt idx="38">
                  <c:v>752</c:v>
                </c:pt>
                <c:pt idx="39">
                  <c:v>667</c:v>
                </c:pt>
                <c:pt idx="40">
                  <c:v>5185</c:v>
                </c:pt>
                <c:pt idx="41">
                  <c:v>1543</c:v>
                </c:pt>
                <c:pt idx="42">
                  <c:v>1024</c:v>
                </c:pt>
                <c:pt idx="43">
                  <c:v>3639</c:v>
                </c:pt>
                <c:pt idx="44">
                  <c:v>1352</c:v>
                </c:pt>
                <c:pt idx="45">
                  <c:v>4423</c:v>
                </c:pt>
                <c:pt idx="46">
                  <c:v>2157</c:v>
                </c:pt>
                <c:pt idx="47">
                  <c:v>1497</c:v>
                </c:pt>
                <c:pt idx="48">
                  <c:v>3199</c:v>
                </c:pt>
                <c:pt idx="49">
                  <c:v>4785</c:v>
                </c:pt>
                <c:pt idx="50">
                  <c:v>1178</c:v>
                </c:pt>
                <c:pt idx="51">
                  <c:v>738</c:v>
                </c:pt>
                <c:pt idx="52">
                  <c:v>5107</c:v>
                </c:pt>
                <c:pt idx="53">
                  <c:v>1597</c:v>
                </c:pt>
                <c:pt idx="54">
                  <c:v>679</c:v>
                </c:pt>
                <c:pt idx="55">
                  <c:v>1844</c:v>
                </c:pt>
                <c:pt idx="56">
                  <c:v>6723</c:v>
                </c:pt>
                <c:pt idx="57">
                  <c:v>371</c:v>
                </c:pt>
                <c:pt idx="58">
                  <c:v>1159</c:v>
                </c:pt>
                <c:pt idx="59">
                  <c:v>3710</c:v>
                </c:pt>
                <c:pt idx="60">
                  <c:v>4402</c:v>
                </c:pt>
                <c:pt idx="61">
                  <c:v>4950</c:v>
                </c:pt>
                <c:pt idx="62">
                  <c:v>4243</c:v>
                </c:pt>
                <c:pt idx="63">
                  <c:v>4982</c:v>
                </c:pt>
                <c:pt idx="64">
                  <c:v>3376</c:v>
                </c:pt>
                <c:pt idx="65">
                  <c:v>2173</c:v>
                </c:pt>
                <c:pt idx="66">
                  <c:v>1456</c:v>
                </c:pt>
                <c:pt idx="67">
                  <c:v>1282</c:v>
                </c:pt>
                <c:pt idx="68">
                  <c:v>710</c:v>
                </c:pt>
                <c:pt idx="69">
                  <c:v>437</c:v>
                </c:pt>
                <c:pt idx="70">
                  <c:v>3781</c:v>
                </c:pt>
                <c:pt idx="71">
                  <c:v>1533</c:v>
                </c:pt>
                <c:pt idx="72">
                  <c:v>1348</c:v>
                </c:pt>
                <c:pt idx="73">
                  <c:v>184</c:v>
                </c:pt>
                <c:pt idx="74">
                  <c:v>848</c:v>
                </c:pt>
                <c:pt idx="75">
                  <c:v>262</c:v>
                </c:pt>
                <c:pt idx="7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F-6641-922C-A6E2653B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5247"/>
        <c:axId val="407826895"/>
      </c:scatterChart>
      <c:valAx>
        <c:axId val="4078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</a:t>
                </a:r>
                <a:r>
                  <a:rPr lang="ru-RU" baseline="0"/>
                  <a:t> детей, систематически занимающихся сфизической культурой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6895"/>
        <c:crosses val="autoZero"/>
        <c:crossBetween val="midCat"/>
      </c:valAx>
      <c:valAx>
        <c:axId val="407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Численность</a:t>
                </a:r>
                <a:r>
                  <a:rPr lang="ru-RU" baseline="0"/>
                  <a:t> детей, заболевших психологическими расстройствами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</a:t>
            </a:r>
            <a:r>
              <a:rPr lang="ru-RU" baseline="0"/>
              <a:t> поле численности детей спортсменоов и уровень бедности</a:t>
            </a:r>
            <a:endParaRPr lang="ru-RU"/>
          </a:p>
        </c:rich>
      </c:tx>
      <c:layout>
        <c:manualLayout>
          <c:xMode val="edge"/>
          <c:yMode val="edge"/>
          <c:x val="0.15314578160382231"/>
          <c:y val="1.741545893719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'Корреляция без выбросов'!$B$4:$B$80</c:f>
              <c:numCache>
                <c:formatCode>#,##0</c:formatCode>
                <c:ptCount val="77"/>
                <c:pt idx="0">
                  <c:v>217077</c:v>
                </c:pt>
                <c:pt idx="1">
                  <c:v>111336</c:v>
                </c:pt>
                <c:pt idx="2">
                  <c:v>178841</c:v>
                </c:pt>
                <c:pt idx="3">
                  <c:v>279146</c:v>
                </c:pt>
                <c:pt idx="4">
                  <c:v>149544</c:v>
                </c:pt>
                <c:pt idx="5">
                  <c:v>130597</c:v>
                </c:pt>
                <c:pt idx="6">
                  <c:v>84934</c:v>
                </c:pt>
                <c:pt idx="7">
                  <c:v>147350</c:v>
                </c:pt>
                <c:pt idx="8">
                  <c:v>120783</c:v>
                </c:pt>
                <c:pt idx="9">
                  <c:v>80765</c:v>
                </c:pt>
                <c:pt idx="10">
                  <c:v>145123</c:v>
                </c:pt>
                <c:pt idx="11">
                  <c:v>124425</c:v>
                </c:pt>
                <c:pt idx="12">
                  <c:v>130699</c:v>
                </c:pt>
                <c:pt idx="13">
                  <c:v>148699</c:v>
                </c:pt>
                <c:pt idx="14">
                  <c:v>172222</c:v>
                </c:pt>
                <c:pt idx="15">
                  <c:v>151882</c:v>
                </c:pt>
                <c:pt idx="16">
                  <c:v>86309</c:v>
                </c:pt>
                <c:pt idx="17">
                  <c:v>114648</c:v>
                </c:pt>
                <c:pt idx="18">
                  <c:v>154602</c:v>
                </c:pt>
                <c:pt idx="19">
                  <c:v>174982</c:v>
                </c:pt>
                <c:pt idx="20">
                  <c:v>146987</c:v>
                </c:pt>
                <c:pt idx="21">
                  <c:v>237480</c:v>
                </c:pt>
                <c:pt idx="22">
                  <c:v>111074</c:v>
                </c:pt>
                <c:pt idx="23">
                  <c:v>77817</c:v>
                </c:pt>
                <c:pt idx="24">
                  <c:v>86876</c:v>
                </c:pt>
                <c:pt idx="25">
                  <c:v>68671</c:v>
                </c:pt>
                <c:pt idx="26">
                  <c:v>44265</c:v>
                </c:pt>
                <c:pt idx="27">
                  <c:v>276700</c:v>
                </c:pt>
                <c:pt idx="28">
                  <c:v>188250</c:v>
                </c:pt>
                <c:pt idx="29">
                  <c:v>312591</c:v>
                </c:pt>
                <c:pt idx="30">
                  <c:v>561652</c:v>
                </c:pt>
                <c:pt idx="31">
                  <c:v>64341</c:v>
                </c:pt>
                <c:pt idx="32">
                  <c:v>139743</c:v>
                </c:pt>
                <c:pt idx="33">
                  <c:v>69590</c:v>
                </c:pt>
                <c:pt idx="34">
                  <c:v>101774</c:v>
                </c:pt>
                <c:pt idx="35">
                  <c:v>418714</c:v>
                </c:pt>
                <c:pt idx="36">
                  <c:v>427791</c:v>
                </c:pt>
                <c:pt idx="37">
                  <c:v>639040</c:v>
                </c:pt>
                <c:pt idx="38">
                  <c:v>98305</c:v>
                </c:pt>
                <c:pt idx="39">
                  <c:v>84854</c:v>
                </c:pt>
                <c:pt idx="40">
                  <c:v>569950</c:v>
                </c:pt>
                <c:pt idx="41">
                  <c:v>243311</c:v>
                </c:pt>
                <c:pt idx="42">
                  <c:v>130360</c:v>
                </c:pt>
                <c:pt idx="43">
                  <c:v>359872</c:v>
                </c:pt>
                <c:pt idx="44">
                  <c:v>193121</c:v>
                </c:pt>
                <c:pt idx="45">
                  <c:v>420541</c:v>
                </c:pt>
                <c:pt idx="46">
                  <c:v>302335</c:v>
                </c:pt>
                <c:pt idx="47">
                  <c:v>166621</c:v>
                </c:pt>
                <c:pt idx="48">
                  <c:v>465663</c:v>
                </c:pt>
                <c:pt idx="49">
                  <c:v>325600</c:v>
                </c:pt>
                <c:pt idx="50">
                  <c:v>137755</c:v>
                </c:pt>
                <c:pt idx="51">
                  <c:v>129934</c:v>
                </c:pt>
                <c:pt idx="52">
                  <c:v>679578</c:v>
                </c:pt>
                <c:pt idx="53">
                  <c:v>310037</c:v>
                </c:pt>
                <c:pt idx="54">
                  <c:v>103089</c:v>
                </c:pt>
                <c:pt idx="55">
                  <c:v>278961</c:v>
                </c:pt>
                <c:pt idx="56">
                  <c:v>560901</c:v>
                </c:pt>
                <c:pt idx="57">
                  <c:v>40315</c:v>
                </c:pt>
                <c:pt idx="58">
                  <c:v>91208</c:v>
                </c:pt>
                <c:pt idx="59">
                  <c:v>343582</c:v>
                </c:pt>
                <c:pt idx="60">
                  <c:v>458641</c:v>
                </c:pt>
                <c:pt idx="61">
                  <c:v>304593</c:v>
                </c:pt>
                <c:pt idx="62">
                  <c:v>414872</c:v>
                </c:pt>
                <c:pt idx="63">
                  <c:v>369126</c:v>
                </c:pt>
                <c:pt idx="64">
                  <c:v>244271</c:v>
                </c:pt>
                <c:pt idx="65">
                  <c:v>142395</c:v>
                </c:pt>
                <c:pt idx="66">
                  <c:v>164510</c:v>
                </c:pt>
                <c:pt idx="67">
                  <c:v>188643</c:v>
                </c:pt>
                <c:pt idx="68">
                  <c:v>253104</c:v>
                </c:pt>
                <c:pt idx="69">
                  <c:v>44204</c:v>
                </c:pt>
                <c:pt idx="70">
                  <c:v>246617</c:v>
                </c:pt>
                <c:pt idx="71">
                  <c:v>181984</c:v>
                </c:pt>
                <c:pt idx="72">
                  <c:v>108692</c:v>
                </c:pt>
                <c:pt idx="73">
                  <c:v>14135</c:v>
                </c:pt>
                <c:pt idx="74">
                  <c:v>72330</c:v>
                </c:pt>
                <c:pt idx="75">
                  <c:v>28086</c:v>
                </c:pt>
                <c:pt idx="76">
                  <c:v>9648</c:v>
                </c:pt>
              </c:numCache>
            </c:numRef>
          </c:xVal>
          <c:yVal>
            <c:numRef>
              <c:f>'Корреляция без выбросов'!$F$4:$F$80</c:f>
              <c:numCache>
                <c:formatCode>0.0</c:formatCode>
                <c:ptCount val="77"/>
                <c:pt idx="0">
                  <c:v>6.1</c:v>
                </c:pt>
                <c:pt idx="1">
                  <c:v>12</c:v>
                </c:pt>
                <c:pt idx="2">
                  <c:v>10.4</c:v>
                </c:pt>
                <c:pt idx="3">
                  <c:v>7.2</c:v>
                </c:pt>
                <c:pt idx="4">
                  <c:v>11.5</c:v>
                </c:pt>
                <c:pt idx="5">
                  <c:v>7.9</c:v>
                </c:pt>
                <c:pt idx="6">
                  <c:v>11</c:v>
                </c:pt>
                <c:pt idx="7">
                  <c:v>8.1</c:v>
                </c:pt>
                <c:pt idx="8">
                  <c:v>7.2</c:v>
                </c:pt>
                <c:pt idx="9">
                  <c:v>11.5</c:v>
                </c:pt>
                <c:pt idx="10">
                  <c:v>11.8</c:v>
                </c:pt>
                <c:pt idx="11">
                  <c:v>12.8</c:v>
                </c:pt>
                <c:pt idx="12">
                  <c:v>10.5</c:v>
                </c:pt>
                <c:pt idx="13">
                  <c:v>9.6</c:v>
                </c:pt>
                <c:pt idx="14">
                  <c:v>9.4</c:v>
                </c:pt>
                <c:pt idx="15">
                  <c:v>8.8000000000000007</c:v>
                </c:pt>
                <c:pt idx="16">
                  <c:v>12.9</c:v>
                </c:pt>
                <c:pt idx="17">
                  <c:v>14</c:v>
                </c:pt>
                <c:pt idx="18">
                  <c:v>10.9</c:v>
                </c:pt>
                <c:pt idx="19">
                  <c:v>11</c:v>
                </c:pt>
                <c:pt idx="20">
                  <c:v>12</c:v>
                </c:pt>
                <c:pt idx="21">
                  <c:v>7</c:v>
                </c:pt>
                <c:pt idx="22">
                  <c:v>8</c:v>
                </c:pt>
                <c:pt idx="23">
                  <c:v>11.9</c:v>
                </c:pt>
                <c:pt idx="24">
                  <c:v>14.3</c:v>
                </c:pt>
                <c:pt idx="25">
                  <c:v>11.6</c:v>
                </c:pt>
                <c:pt idx="26">
                  <c:v>20.9</c:v>
                </c:pt>
                <c:pt idx="27">
                  <c:v>14.5</c:v>
                </c:pt>
                <c:pt idx="28">
                  <c:v>13.8</c:v>
                </c:pt>
                <c:pt idx="29">
                  <c:v>9.6</c:v>
                </c:pt>
                <c:pt idx="30">
                  <c:v>10.5</c:v>
                </c:pt>
                <c:pt idx="31">
                  <c:v>9</c:v>
                </c:pt>
                <c:pt idx="32">
                  <c:v>16.399999999999999</c:v>
                </c:pt>
                <c:pt idx="33">
                  <c:v>22</c:v>
                </c:pt>
                <c:pt idx="34">
                  <c:v>13</c:v>
                </c:pt>
                <c:pt idx="35">
                  <c:v>19.399999999999999</c:v>
                </c:pt>
                <c:pt idx="36">
                  <c:v>11.7</c:v>
                </c:pt>
                <c:pt idx="37">
                  <c:v>10.1</c:v>
                </c:pt>
                <c:pt idx="38">
                  <c:v>16.2</c:v>
                </c:pt>
                <c:pt idx="39">
                  <c:v>15</c:v>
                </c:pt>
                <c:pt idx="40">
                  <c:v>5</c:v>
                </c:pt>
                <c:pt idx="41">
                  <c:v>10.199999999999999</c:v>
                </c:pt>
                <c:pt idx="42">
                  <c:v>14.8</c:v>
                </c:pt>
                <c:pt idx="43">
                  <c:v>11.5</c:v>
                </c:pt>
                <c:pt idx="44">
                  <c:v>12.5</c:v>
                </c:pt>
                <c:pt idx="45">
                  <c:v>8</c:v>
                </c:pt>
                <c:pt idx="46">
                  <c:v>13.1</c:v>
                </c:pt>
                <c:pt idx="47">
                  <c:v>11.5</c:v>
                </c:pt>
                <c:pt idx="48">
                  <c:v>10.9</c:v>
                </c:pt>
                <c:pt idx="49">
                  <c:v>13.2</c:v>
                </c:pt>
                <c:pt idx="50">
                  <c:v>12.8</c:v>
                </c:pt>
                <c:pt idx="51">
                  <c:v>17</c:v>
                </c:pt>
                <c:pt idx="52">
                  <c:v>8.3000000000000007</c:v>
                </c:pt>
                <c:pt idx="53">
                  <c:v>7.2</c:v>
                </c:pt>
                <c:pt idx="54">
                  <c:v>4.5</c:v>
                </c:pt>
                <c:pt idx="55">
                  <c:v>12.3</c:v>
                </c:pt>
                <c:pt idx="56">
                  <c:v>11.3</c:v>
                </c:pt>
                <c:pt idx="57">
                  <c:v>20</c:v>
                </c:pt>
                <c:pt idx="58">
                  <c:v>18</c:v>
                </c:pt>
                <c:pt idx="59">
                  <c:v>15.4</c:v>
                </c:pt>
                <c:pt idx="60">
                  <c:v>14.4</c:v>
                </c:pt>
                <c:pt idx="61">
                  <c:v>14.8</c:v>
                </c:pt>
                <c:pt idx="62">
                  <c:v>11.3</c:v>
                </c:pt>
                <c:pt idx="63">
                  <c:v>11.3</c:v>
                </c:pt>
                <c:pt idx="64">
                  <c:v>12</c:v>
                </c:pt>
                <c:pt idx="65">
                  <c:v>12.7</c:v>
                </c:pt>
                <c:pt idx="66">
                  <c:v>19</c:v>
                </c:pt>
                <c:pt idx="67">
                  <c:v>15.5</c:v>
                </c:pt>
                <c:pt idx="68">
                  <c:v>17.600000000000001</c:v>
                </c:pt>
                <c:pt idx="69">
                  <c:v>12.8</c:v>
                </c:pt>
                <c:pt idx="70">
                  <c:v>11.4</c:v>
                </c:pt>
                <c:pt idx="71">
                  <c:v>10.5</c:v>
                </c:pt>
                <c:pt idx="72">
                  <c:v>13.3</c:v>
                </c:pt>
                <c:pt idx="73">
                  <c:v>7.4</c:v>
                </c:pt>
                <c:pt idx="74">
                  <c:v>7</c:v>
                </c:pt>
                <c:pt idx="75">
                  <c:v>20</c:v>
                </c:pt>
                <c:pt idx="76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7742-8BC6-87E7788C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5247"/>
        <c:axId val="407826895"/>
      </c:scatterChart>
      <c:valAx>
        <c:axId val="4078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</a:t>
                </a:r>
                <a:r>
                  <a:rPr lang="ru-RU" baseline="0"/>
                  <a:t> детей, систематически занимающихся сфизической культурой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6895"/>
        <c:crosses val="autoZero"/>
        <c:crossBetween val="midCat"/>
      </c:valAx>
      <c:valAx>
        <c:axId val="4078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</a:t>
                </a:r>
                <a:r>
                  <a:rPr lang="ru-RU" baseline="0"/>
                  <a:t> безработицы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2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Заболеваемость детей злокачественными новообразованиями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Дети, занимающиеся физической культурой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'Графическое представление'!$B$5:$B$91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Ненецкий авт. округ</c:v>
                </c:pt>
                <c:pt idx="22">
                  <c:v>Архангельская область без авт.оруга</c:v>
                </c:pt>
                <c:pt idx="23">
                  <c:v>Вологодская область</c:v>
                </c:pt>
                <c:pt idx="24">
                  <c:v>Калининградская область</c:v>
                </c:pt>
                <c:pt idx="25">
                  <c:v>Ленинградская область</c:v>
                </c:pt>
                <c:pt idx="26">
                  <c:v>Мурманская область</c:v>
                </c:pt>
                <c:pt idx="27">
                  <c:v>Новгородская область</c:v>
                </c:pt>
                <c:pt idx="28">
                  <c:v>Псковская область</c:v>
                </c:pt>
                <c:pt idx="29">
                  <c:v>г.Санкт-Петербург</c:v>
                </c:pt>
                <c:pt idx="30">
                  <c:v>Республика Адыгея</c:v>
                </c:pt>
                <c:pt idx="31">
                  <c:v>Республика Калмыкия</c:v>
                </c:pt>
                <c:pt idx="32">
                  <c:v>Республика Крым</c:v>
                </c:pt>
                <c:pt idx="33">
                  <c:v>Краснодарский край</c:v>
                </c:pt>
                <c:pt idx="34">
                  <c:v>Астраханская область</c:v>
                </c:pt>
                <c:pt idx="35">
                  <c:v>Волгоградская область</c:v>
                </c:pt>
                <c:pt idx="36">
                  <c:v>Ростовская область</c:v>
                </c:pt>
                <c:pt idx="37">
                  <c:v>г. Севастополь</c:v>
                </c:pt>
                <c:pt idx="38">
                  <c:v>Республика Дагестан</c:v>
                </c:pt>
                <c:pt idx="39">
                  <c:v>Республика Ингушетия</c:v>
                </c:pt>
                <c:pt idx="40">
                  <c:v>Кабардино-Балкарская Республика</c:v>
                </c:pt>
                <c:pt idx="41">
                  <c:v>Карачаево-Черкесская Республика</c:v>
                </c:pt>
                <c:pt idx="42">
                  <c:v>Республика Северная Осетия-Алания</c:v>
                </c:pt>
                <c:pt idx="43">
                  <c:v>Чеченская Республика</c:v>
                </c:pt>
                <c:pt idx="44">
                  <c:v>Ставропольский край</c:v>
                </c:pt>
                <c:pt idx="45">
                  <c:v>Республика Башкортостан</c:v>
                </c:pt>
                <c:pt idx="46">
                  <c:v>Республика Марий Эл</c:v>
                </c:pt>
                <c:pt idx="47">
                  <c:v>Республика Мордовия</c:v>
                </c:pt>
                <c:pt idx="48">
                  <c:v>Республика Татарстан</c:v>
                </c:pt>
                <c:pt idx="49">
                  <c:v>Удмуртская Республика</c:v>
                </c:pt>
                <c:pt idx="50">
                  <c:v>Чувашская республика</c:v>
                </c:pt>
                <c:pt idx="51">
                  <c:v>Пермский край</c:v>
                </c:pt>
                <c:pt idx="52">
                  <c:v>Кировская область</c:v>
                </c:pt>
                <c:pt idx="53">
                  <c:v>Нижегородская область</c:v>
                </c:pt>
                <c:pt idx="54">
                  <c:v>Оренбургская область</c:v>
                </c:pt>
                <c:pt idx="55">
                  <c:v>Пензенская область</c:v>
                </c:pt>
                <c:pt idx="56">
                  <c:v>Самарская область</c:v>
                </c:pt>
                <c:pt idx="57">
                  <c:v>Саратовская область</c:v>
                </c:pt>
                <c:pt idx="58">
                  <c:v>Ульяновская область</c:v>
                </c:pt>
                <c:pt idx="59">
                  <c:v>Курганская область</c:v>
                </c:pt>
                <c:pt idx="60">
                  <c:v>Свердловская область</c:v>
                </c:pt>
                <c:pt idx="61">
                  <c:v>Тюменская область   в  т.ч.</c:v>
                </c:pt>
                <c:pt idx="62">
                  <c:v>Ханты-Мансийский авт. округ - Югра</c:v>
                </c:pt>
                <c:pt idx="63">
                  <c:v>Ямало-Ненецкий авт. округ</c:v>
                </c:pt>
                <c:pt idx="64">
                  <c:v>Тюменская область без авт.округов</c:v>
                </c:pt>
                <c:pt idx="65">
                  <c:v>Челябинская область</c:v>
                </c:pt>
                <c:pt idx="66">
                  <c:v>Республика Алтай</c:v>
                </c:pt>
                <c:pt idx="67">
                  <c:v>Республика Тыва</c:v>
                </c:pt>
                <c:pt idx="68">
                  <c:v>Республика Хакасия</c:v>
                </c:pt>
                <c:pt idx="69">
                  <c:v>Алтайский край</c:v>
                </c:pt>
                <c:pt idx="70">
                  <c:v>Красноярский край</c:v>
                </c:pt>
                <c:pt idx="71">
                  <c:v>Иркутская область</c:v>
                </c:pt>
                <c:pt idx="72">
                  <c:v>Кемеровская область - Кузбасс</c:v>
                </c:pt>
                <c:pt idx="73">
                  <c:v>Новосибирская область</c:v>
                </c:pt>
                <c:pt idx="74">
                  <c:v>Омская область</c:v>
                </c:pt>
                <c:pt idx="75">
                  <c:v>Томская область</c:v>
                </c:pt>
                <c:pt idx="76">
                  <c:v>Республика Бурятия</c:v>
                </c:pt>
                <c:pt idx="77">
                  <c:v>Республика Саха (Якутия)</c:v>
                </c:pt>
                <c:pt idx="78">
                  <c:v>Забайкальский край</c:v>
                </c:pt>
                <c:pt idx="79">
                  <c:v>Камчатский край</c:v>
                </c:pt>
                <c:pt idx="80">
                  <c:v>Приморский край</c:v>
                </c:pt>
                <c:pt idx="81">
                  <c:v>Хабаровский край</c:v>
                </c:pt>
                <c:pt idx="82">
                  <c:v>Амурская область</c:v>
                </c:pt>
                <c:pt idx="83">
                  <c:v>Магаданская область</c:v>
                </c:pt>
                <c:pt idx="84">
                  <c:v>Сахалинская область</c:v>
                </c:pt>
                <c:pt idx="85">
                  <c:v>Еврейская авт. область</c:v>
                </c:pt>
                <c:pt idx="86">
                  <c:v>Чукотский авт. округ</c:v>
                </c:pt>
              </c:strCache>
            </c:strRef>
          </c:xVal>
          <c:yVal>
            <c:numRef>
              <c:f>'Графическое представление'!$D$5:$D$91</c:f>
              <c:numCache>
                <c:formatCode>General</c:formatCode>
                <c:ptCount val="87"/>
                <c:pt idx="0">
                  <c:v>333</c:v>
                </c:pt>
                <c:pt idx="1">
                  <c:v>277</c:v>
                </c:pt>
                <c:pt idx="2">
                  <c:v>249</c:v>
                </c:pt>
                <c:pt idx="3">
                  <c:v>310</c:v>
                </c:pt>
                <c:pt idx="4">
                  <c:v>205</c:v>
                </c:pt>
                <c:pt idx="5">
                  <c:v>194</c:v>
                </c:pt>
                <c:pt idx="6">
                  <c:v>93</c:v>
                </c:pt>
                <c:pt idx="7">
                  <c:v>247</c:v>
                </c:pt>
                <c:pt idx="8">
                  <c:v>270</c:v>
                </c:pt>
                <c:pt idx="9">
                  <c:v>1284</c:v>
                </c:pt>
                <c:pt idx="10">
                  <c:v>119</c:v>
                </c:pt>
                <c:pt idx="11">
                  <c:v>186</c:v>
                </c:pt>
                <c:pt idx="12">
                  <c:v>152</c:v>
                </c:pt>
                <c:pt idx="13">
                  <c:v>180</c:v>
                </c:pt>
                <c:pt idx="14">
                  <c:v>266</c:v>
                </c:pt>
                <c:pt idx="15">
                  <c:v>270</c:v>
                </c:pt>
                <c:pt idx="16">
                  <c:v>312</c:v>
                </c:pt>
                <c:pt idx="17">
                  <c:v>2641</c:v>
                </c:pt>
                <c:pt idx="18">
                  <c:v>129</c:v>
                </c:pt>
                <c:pt idx="19">
                  <c:v>213</c:v>
                </c:pt>
                <c:pt idx="20">
                  <c:v>265</c:v>
                </c:pt>
                <c:pt idx="21">
                  <c:v>13</c:v>
                </c:pt>
                <c:pt idx="22">
                  <c:v>252</c:v>
                </c:pt>
                <c:pt idx="23">
                  <c:v>286</c:v>
                </c:pt>
                <c:pt idx="24">
                  <c:v>220</c:v>
                </c:pt>
                <c:pt idx="25">
                  <c:v>200</c:v>
                </c:pt>
                <c:pt idx="26">
                  <c:v>187</c:v>
                </c:pt>
                <c:pt idx="27">
                  <c:v>132</c:v>
                </c:pt>
                <c:pt idx="28">
                  <c:v>122</c:v>
                </c:pt>
                <c:pt idx="29">
                  <c:v>1212</c:v>
                </c:pt>
                <c:pt idx="30">
                  <c:v>44</c:v>
                </c:pt>
                <c:pt idx="31">
                  <c:v>37</c:v>
                </c:pt>
                <c:pt idx="32">
                  <c:v>430</c:v>
                </c:pt>
                <c:pt idx="33">
                  <c:v>1011</c:v>
                </c:pt>
                <c:pt idx="34">
                  <c:v>226</c:v>
                </c:pt>
                <c:pt idx="35">
                  <c:v>462</c:v>
                </c:pt>
                <c:pt idx="36">
                  <c:v>570</c:v>
                </c:pt>
                <c:pt idx="37">
                  <c:v>89</c:v>
                </c:pt>
                <c:pt idx="38">
                  <c:v>844</c:v>
                </c:pt>
                <c:pt idx="39">
                  <c:v>229</c:v>
                </c:pt>
                <c:pt idx="40">
                  <c:v>204</c:v>
                </c:pt>
                <c:pt idx="41">
                  <c:v>93</c:v>
                </c:pt>
                <c:pt idx="42">
                  <c:v>160</c:v>
                </c:pt>
                <c:pt idx="43">
                  <c:v>487</c:v>
                </c:pt>
                <c:pt idx="44">
                  <c:v>503</c:v>
                </c:pt>
                <c:pt idx="45">
                  <c:v>958</c:v>
                </c:pt>
                <c:pt idx="46">
                  <c:v>136</c:v>
                </c:pt>
                <c:pt idx="47">
                  <c:v>170</c:v>
                </c:pt>
                <c:pt idx="48">
                  <c:v>838</c:v>
                </c:pt>
                <c:pt idx="49">
                  <c:v>326</c:v>
                </c:pt>
                <c:pt idx="50">
                  <c:v>242</c:v>
                </c:pt>
                <c:pt idx="51">
                  <c:v>813</c:v>
                </c:pt>
                <c:pt idx="52">
                  <c:v>231</c:v>
                </c:pt>
                <c:pt idx="53">
                  <c:v>631</c:v>
                </c:pt>
                <c:pt idx="54">
                  <c:v>373</c:v>
                </c:pt>
                <c:pt idx="55">
                  <c:v>252</c:v>
                </c:pt>
                <c:pt idx="56">
                  <c:v>731</c:v>
                </c:pt>
                <c:pt idx="57">
                  <c:v>458</c:v>
                </c:pt>
                <c:pt idx="58">
                  <c:v>214</c:v>
                </c:pt>
                <c:pt idx="59">
                  <c:v>156</c:v>
                </c:pt>
                <c:pt idx="60">
                  <c:v>927</c:v>
                </c:pt>
                <c:pt idx="61">
                  <c:v>873</c:v>
                </c:pt>
                <c:pt idx="62">
                  <c:v>368</c:v>
                </c:pt>
                <c:pt idx="63">
                  <c:v>104</c:v>
                </c:pt>
                <c:pt idx="64">
                  <c:v>401</c:v>
                </c:pt>
                <c:pt idx="65">
                  <c:v>774</c:v>
                </c:pt>
                <c:pt idx="66">
                  <c:v>47</c:v>
                </c:pt>
                <c:pt idx="67">
                  <c:v>67</c:v>
                </c:pt>
                <c:pt idx="68">
                  <c:v>95</c:v>
                </c:pt>
                <c:pt idx="69">
                  <c:v>456</c:v>
                </c:pt>
                <c:pt idx="70">
                  <c:v>565</c:v>
                </c:pt>
                <c:pt idx="71">
                  <c:v>597</c:v>
                </c:pt>
                <c:pt idx="72">
                  <c:v>483</c:v>
                </c:pt>
                <c:pt idx="73">
                  <c:v>543</c:v>
                </c:pt>
                <c:pt idx="74">
                  <c:v>427</c:v>
                </c:pt>
                <c:pt idx="75">
                  <c:v>214</c:v>
                </c:pt>
                <c:pt idx="76">
                  <c:v>272</c:v>
                </c:pt>
                <c:pt idx="77">
                  <c:v>236</c:v>
                </c:pt>
                <c:pt idx="78">
                  <c:v>260</c:v>
                </c:pt>
                <c:pt idx="79">
                  <c:v>67</c:v>
                </c:pt>
                <c:pt idx="80">
                  <c:v>354</c:v>
                </c:pt>
                <c:pt idx="81">
                  <c:v>300</c:v>
                </c:pt>
                <c:pt idx="82">
                  <c:v>147</c:v>
                </c:pt>
                <c:pt idx="83">
                  <c:v>11</c:v>
                </c:pt>
                <c:pt idx="84">
                  <c:v>122</c:v>
                </c:pt>
                <c:pt idx="85">
                  <c:v>46</c:v>
                </c:pt>
                <c:pt idx="8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C-974A-ADE6-DE8E9A3B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39200"/>
        <c:axId val="1829867024"/>
      </c:scatterChart>
      <c:valAx>
        <c:axId val="18300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субъекта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867024"/>
        <c:crosses val="autoZero"/>
        <c:crossBetween val="midCat"/>
      </c:valAx>
      <c:valAx>
        <c:axId val="1829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заболевших,шт.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Заболеваемость детей психическими расстройствами и расстройствами поведения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Дети, занимающиеся физической культурой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'Графическое представление'!$B$5:$B$91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Ненецкий авт. округ</c:v>
                </c:pt>
                <c:pt idx="22">
                  <c:v>Архангельская область без авт.оруга</c:v>
                </c:pt>
                <c:pt idx="23">
                  <c:v>Вологодская область</c:v>
                </c:pt>
                <c:pt idx="24">
                  <c:v>Калининградская область</c:v>
                </c:pt>
                <c:pt idx="25">
                  <c:v>Ленинградская область</c:v>
                </c:pt>
                <c:pt idx="26">
                  <c:v>Мурманская область</c:v>
                </c:pt>
                <c:pt idx="27">
                  <c:v>Новгородская область</c:v>
                </c:pt>
                <c:pt idx="28">
                  <c:v>Псковская область</c:v>
                </c:pt>
                <c:pt idx="29">
                  <c:v>г.Санкт-Петербург</c:v>
                </c:pt>
                <c:pt idx="30">
                  <c:v>Республика Адыгея</c:v>
                </c:pt>
                <c:pt idx="31">
                  <c:v>Республика Калмыкия</c:v>
                </c:pt>
                <c:pt idx="32">
                  <c:v>Республика Крым</c:v>
                </c:pt>
                <c:pt idx="33">
                  <c:v>Краснодарский край</c:v>
                </c:pt>
                <c:pt idx="34">
                  <c:v>Астраханская область</c:v>
                </c:pt>
                <c:pt idx="35">
                  <c:v>Волгоградская область</c:v>
                </c:pt>
                <c:pt idx="36">
                  <c:v>Ростовская область</c:v>
                </c:pt>
                <c:pt idx="37">
                  <c:v>г. Севастополь</c:v>
                </c:pt>
                <c:pt idx="38">
                  <c:v>Республика Дагестан</c:v>
                </c:pt>
                <c:pt idx="39">
                  <c:v>Республика Ингушетия</c:v>
                </c:pt>
                <c:pt idx="40">
                  <c:v>Кабардино-Балкарская Республика</c:v>
                </c:pt>
                <c:pt idx="41">
                  <c:v>Карачаево-Черкесская Республика</c:v>
                </c:pt>
                <c:pt idx="42">
                  <c:v>Республика Северная Осетия-Алания</c:v>
                </c:pt>
                <c:pt idx="43">
                  <c:v>Чеченская Республика</c:v>
                </c:pt>
                <c:pt idx="44">
                  <c:v>Ставропольский край</c:v>
                </c:pt>
                <c:pt idx="45">
                  <c:v>Республика Башкортостан</c:v>
                </c:pt>
                <c:pt idx="46">
                  <c:v>Республика Марий Эл</c:v>
                </c:pt>
                <c:pt idx="47">
                  <c:v>Республика Мордовия</c:v>
                </c:pt>
                <c:pt idx="48">
                  <c:v>Республика Татарстан</c:v>
                </c:pt>
                <c:pt idx="49">
                  <c:v>Удмуртская Республика</c:v>
                </c:pt>
                <c:pt idx="50">
                  <c:v>Чувашская республика</c:v>
                </c:pt>
                <c:pt idx="51">
                  <c:v>Пермский край</c:v>
                </c:pt>
                <c:pt idx="52">
                  <c:v>Кировская область</c:v>
                </c:pt>
                <c:pt idx="53">
                  <c:v>Нижегородская область</c:v>
                </c:pt>
                <c:pt idx="54">
                  <c:v>Оренбургская область</c:v>
                </c:pt>
                <c:pt idx="55">
                  <c:v>Пензенская область</c:v>
                </c:pt>
                <c:pt idx="56">
                  <c:v>Самарская область</c:v>
                </c:pt>
                <c:pt idx="57">
                  <c:v>Саратовская область</c:v>
                </c:pt>
                <c:pt idx="58">
                  <c:v>Ульяновская область</c:v>
                </c:pt>
                <c:pt idx="59">
                  <c:v>Курганская область</c:v>
                </c:pt>
                <c:pt idx="60">
                  <c:v>Свердловская область</c:v>
                </c:pt>
                <c:pt idx="61">
                  <c:v>Тюменская область   в  т.ч.</c:v>
                </c:pt>
                <c:pt idx="62">
                  <c:v>Ханты-Мансийский авт. округ - Югра</c:v>
                </c:pt>
                <c:pt idx="63">
                  <c:v>Ямало-Ненецкий авт. округ</c:v>
                </c:pt>
                <c:pt idx="64">
                  <c:v>Тюменская область без авт.округов</c:v>
                </c:pt>
                <c:pt idx="65">
                  <c:v>Челябинская область</c:v>
                </c:pt>
                <c:pt idx="66">
                  <c:v>Республика Алтай</c:v>
                </c:pt>
                <c:pt idx="67">
                  <c:v>Республика Тыва</c:v>
                </c:pt>
                <c:pt idx="68">
                  <c:v>Республика Хакасия</c:v>
                </c:pt>
                <c:pt idx="69">
                  <c:v>Алтайский край</c:v>
                </c:pt>
                <c:pt idx="70">
                  <c:v>Красноярский край</c:v>
                </c:pt>
                <c:pt idx="71">
                  <c:v>Иркутская область</c:v>
                </c:pt>
                <c:pt idx="72">
                  <c:v>Кемеровская область - Кузбасс</c:v>
                </c:pt>
                <c:pt idx="73">
                  <c:v>Новосибирская область</c:v>
                </c:pt>
                <c:pt idx="74">
                  <c:v>Омская область</c:v>
                </c:pt>
                <c:pt idx="75">
                  <c:v>Томская область</c:v>
                </c:pt>
                <c:pt idx="76">
                  <c:v>Республика Бурятия</c:v>
                </c:pt>
                <c:pt idx="77">
                  <c:v>Республика Саха (Якутия)</c:v>
                </c:pt>
                <c:pt idx="78">
                  <c:v>Забайкальский край</c:v>
                </c:pt>
                <c:pt idx="79">
                  <c:v>Камчатский край</c:v>
                </c:pt>
                <c:pt idx="80">
                  <c:v>Приморский край</c:v>
                </c:pt>
                <c:pt idx="81">
                  <c:v>Хабаровский край</c:v>
                </c:pt>
                <c:pt idx="82">
                  <c:v>Амурская область</c:v>
                </c:pt>
                <c:pt idx="83">
                  <c:v>Магаданская область</c:v>
                </c:pt>
                <c:pt idx="84">
                  <c:v>Сахалинская область</c:v>
                </c:pt>
                <c:pt idx="85">
                  <c:v>Еврейская авт. область</c:v>
                </c:pt>
                <c:pt idx="86">
                  <c:v>Чукотский авт. округ</c:v>
                </c:pt>
              </c:strCache>
            </c:strRef>
          </c:xVal>
          <c:yVal>
            <c:numRef>
              <c:f>'Графическое представление'!$E$5:$E$91</c:f>
              <c:numCache>
                <c:formatCode>General</c:formatCode>
                <c:ptCount val="87"/>
                <c:pt idx="0">
                  <c:v>991</c:v>
                </c:pt>
                <c:pt idx="1">
                  <c:v>1628</c:v>
                </c:pt>
                <c:pt idx="2">
                  <c:v>2146</c:v>
                </c:pt>
                <c:pt idx="3">
                  <c:v>3316</c:v>
                </c:pt>
                <c:pt idx="4">
                  <c:v>554</c:v>
                </c:pt>
                <c:pt idx="5">
                  <c:v>79</c:v>
                </c:pt>
                <c:pt idx="6">
                  <c:v>577</c:v>
                </c:pt>
                <c:pt idx="7">
                  <c:v>1666</c:v>
                </c:pt>
                <c:pt idx="8">
                  <c:v>706</c:v>
                </c:pt>
                <c:pt idx="9">
                  <c:v>9192</c:v>
                </c:pt>
                <c:pt idx="10">
                  <c:v>829</c:v>
                </c:pt>
                <c:pt idx="11">
                  <c:v>694</c:v>
                </c:pt>
                <c:pt idx="12">
                  <c:v>756</c:v>
                </c:pt>
                <c:pt idx="13">
                  <c:v>648</c:v>
                </c:pt>
                <c:pt idx="14">
                  <c:v>1481</c:v>
                </c:pt>
                <c:pt idx="15">
                  <c:v>991</c:v>
                </c:pt>
                <c:pt idx="16">
                  <c:v>1677</c:v>
                </c:pt>
                <c:pt idx="17">
                  <c:v>8734</c:v>
                </c:pt>
                <c:pt idx="18">
                  <c:v>639</c:v>
                </c:pt>
                <c:pt idx="19">
                  <c:v>414</c:v>
                </c:pt>
                <c:pt idx="20">
                  <c:v>836</c:v>
                </c:pt>
                <c:pt idx="21">
                  <c:v>61</c:v>
                </c:pt>
                <c:pt idx="22">
                  <c:v>775</c:v>
                </c:pt>
                <c:pt idx="23">
                  <c:v>1444</c:v>
                </c:pt>
                <c:pt idx="24">
                  <c:v>779</c:v>
                </c:pt>
                <c:pt idx="25">
                  <c:v>1276</c:v>
                </c:pt>
                <c:pt idx="26">
                  <c:v>571</c:v>
                </c:pt>
                <c:pt idx="27">
                  <c:v>1188</c:v>
                </c:pt>
                <c:pt idx="28">
                  <c:v>748</c:v>
                </c:pt>
                <c:pt idx="29">
                  <c:v>10509</c:v>
                </c:pt>
                <c:pt idx="30">
                  <c:v>626</c:v>
                </c:pt>
                <c:pt idx="31">
                  <c:v>461</c:v>
                </c:pt>
                <c:pt idx="32">
                  <c:v>4272</c:v>
                </c:pt>
                <c:pt idx="33">
                  <c:v>2895</c:v>
                </c:pt>
                <c:pt idx="34">
                  <c:v>1014</c:v>
                </c:pt>
                <c:pt idx="35">
                  <c:v>1019</c:v>
                </c:pt>
                <c:pt idx="36">
                  <c:v>3644</c:v>
                </c:pt>
                <c:pt idx="37">
                  <c:v>406</c:v>
                </c:pt>
                <c:pt idx="38">
                  <c:v>11200</c:v>
                </c:pt>
                <c:pt idx="39">
                  <c:v>1766</c:v>
                </c:pt>
                <c:pt idx="40">
                  <c:v>1133</c:v>
                </c:pt>
                <c:pt idx="41">
                  <c:v>514</c:v>
                </c:pt>
                <c:pt idx="42">
                  <c:v>695</c:v>
                </c:pt>
                <c:pt idx="43">
                  <c:v>1362</c:v>
                </c:pt>
                <c:pt idx="44">
                  <c:v>2911</c:v>
                </c:pt>
                <c:pt idx="45">
                  <c:v>5610</c:v>
                </c:pt>
                <c:pt idx="46">
                  <c:v>752</c:v>
                </c:pt>
                <c:pt idx="47">
                  <c:v>667</c:v>
                </c:pt>
                <c:pt idx="48">
                  <c:v>5185</c:v>
                </c:pt>
                <c:pt idx="49">
                  <c:v>1543</c:v>
                </c:pt>
                <c:pt idx="50">
                  <c:v>1024</c:v>
                </c:pt>
                <c:pt idx="51">
                  <c:v>3639</c:v>
                </c:pt>
                <c:pt idx="52">
                  <c:v>1352</c:v>
                </c:pt>
                <c:pt idx="53">
                  <c:v>4423</c:v>
                </c:pt>
                <c:pt idx="54">
                  <c:v>2157</c:v>
                </c:pt>
                <c:pt idx="55">
                  <c:v>1497</c:v>
                </c:pt>
                <c:pt idx="56">
                  <c:v>3199</c:v>
                </c:pt>
                <c:pt idx="57">
                  <c:v>4785</c:v>
                </c:pt>
                <c:pt idx="58">
                  <c:v>1178</c:v>
                </c:pt>
                <c:pt idx="59">
                  <c:v>738</c:v>
                </c:pt>
                <c:pt idx="60">
                  <c:v>5107</c:v>
                </c:pt>
                <c:pt idx="61">
                  <c:v>4120</c:v>
                </c:pt>
                <c:pt idx="62">
                  <c:v>1597</c:v>
                </c:pt>
                <c:pt idx="63">
                  <c:v>679</c:v>
                </c:pt>
                <c:pt idx="64">
                  <c:v>1844</c:v>
                </c:pt>
                <c:pt idx="65">
                  <c:v>6723</c:v>
                </c:pt>
                <c:pt idx="66">
                  <c:v>371</c:v>
                </c:pt>
                <c:pt idx="67">
                  <c:v>265</c:v>
                </c:pt>
                <c:pt idx="68">
                  <c:v>1159</c:v>
                </c:pt>
                <c:pt idx="69">
                  <c:v>3710</c:v>
                </c:pt>
                <c:pt idx="70">
                  <c:v>4402</c:v>
                </c:pt>
                <c:pt idx="71">
                  <c:v>4950</c:v>
                </c:pt>
                <c:pt idx="72">
                  <c:v>4243</c:v>
                </c:pt>
                <c:pt idx="73">
                  <c:v>4982</c:v>
                </c:pt>
                <c:pt idx="74">
                  <c:v>3376</c:v>
                </c:pt>
                <c:pt idx="75">
                  <c:v>2173</c:v>
                </c:pt>
                <c:pt idx="76">
                  <c:v>1456</c:v>
                </c:pt>
                <c:pt idx="77">
                  <c:v>1282</c:v>
                </c:pt>
                <c:pt idx="78">
                  <c:v>710</c:v>
                </c:pt>
                <c:pt idx="79">
                  <c:v>437</c:v>
                </c:pt>
                <c:pt idx="80">
                  <c:v>3781</c:v>
                </c:pt>
                <c:pt idx="81">
                  <c:v>1533</c:v>
                </c:pt>
                <c:pt idx="82">
                  <c:v>1348</c:v>
                </c:pt>
                <c:pt idx="83">
                  <c:v>184</c:v>
                </c:pt>
                <c:pt idx="84">
                  <c:v>848</c:v>
                </c:pt>
                <c:pt idx="85">
                  <c:v>262</c:v>
                </c:pt>
                <c:pt idx="86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3-B140-B594-4DA05749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39200"/>
        <c:axId val="1829867024"/>
      </c:scatterChart>
      <c:valAx>
        <c:axId val="18300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субъекта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867024"/>
        <c:crosses val="autoZero"/>
        <c:crossBetween val="midCat"/>
      </c:valAx>
      <c:valAx>
        <c:axId val="1829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заболевших,шт.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детей с </a:t>
            </a:r>
            <a:r>
              <a:rPr lang="en"/>
              <a:t>I </a:t>
            </a:r>
            <a:r>
              <a:rPr lang="ru-RU"/>
              <a:t>и </a:t>
            </a:r>
            <a:r>
              <a:rPr lang="en"/>
              <a:t>II </a:t>
            </a:r>
            <a:r>
              <a:rPr lang="ru-RU"/>
              <a:t>группой здоровья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Дети, занимающиеся физической культурой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'Графическое представление'!$B$5:$B$91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Ненецкий авт. округ</c:v>
                </c:pt>
                <c:pt idx="22">
                  <c:v>Архангельская область без авт.оруга</c:v>
                </c:pt>
                <c:pt idx="23">
                  <c:v>Вологодская область</c:v>
                </c:pt>
                <c:pt idx="24">
                  <c:v>Калининградская область</c:v>
                </c:pt>
                <c:pt idx="25">
                  <c:v>Ленинградская область</c:v>
                </c:pt>
                <c:pt idx="26">
                  <c:v>Мурманская область</c:v>
                </c:pt>
                <c:pt idx="27">
                  <c:v>Новгородская область</c:v>
                </c:pt>
                <c:pt idx="28">
                  <c:v>Псковская область</c:v>
                </c:pt>
                <c:pt idx="29">
                  <c:v>г.Санкт-Петербург</c:v>
                </c:pt>
                <c:pt idx="30">
                  <c:v>Республика Адыгея</c:v>
                </c:pt>
                <c:pt idx="31">
                  <c:v>Республика Калмыкия</c:v>
                </c:pt>
                <c:pt idx="32">
                  <c:v>Республика Крым</c:v>
                </c:pt>
                <c:pt idx="33">
                  <c:v>Краснодарский край</c:v>
                </c:pt>
                <c:pt idx="34">
                  <c:v>Астраханская область</c:v>
                </c:pt>
                <c:pt idx="35">
                  <c:v>Волгоградская область</c:v>
                </c:pt>
                <c:pt idx="36">
                  <c:v>Ростовская область</c:v>
                </c:pt>
                <c:pt idx="37">
                  <c:v>г. Севастополь</c:v>
                </c:pt>
                <c:pt idx="38">
                  <c:v>Республика Дагестан</c:v>
                </c:pt>
                <c:pt idx="39">
                  <c:v>Республика Ингушетия</c:v>
                </c:pt>
                <c:pt idx="40">
                  <c:v>Кабардино-Балкарская Республика</c:v>
                </c:pt>
                <c:pt idx="41">
                  <c:v>Карачаево-Черкесская Республика</c:v>
                </c:pt>
                <c:pt idx="42">
                  <c:v>Республика Северная Осетия-Алания</c:v>
                </c:pt>
                <c:pt idx="43">
                  <c:v>Чеченская Республика</c:v>
                </c:pt>
                <c:pt idx="44">
                  <c:v>Ставропольский край</c:v>
                </c:pt>
                <c:pt idx="45">
                  <c:v>Республика Башкортостан</c:v>
                </c:pt>
                <c:pt idx="46">
                  <c:v>Республика Марий Эл</c:v>
                </c:pt>
                <c:pt idx="47">
                  <c:v>Республика Мордовия</c:v>
                </c:pt>
                <c:pt idx="48">
                  <c:v>Республика Татарстан</c:v>
                </c:pt>
                <c:pt idx="49">
                  <c:v>Удмуртская Республика</c:v>
                </c:pt>
                <c:pt idx="50">
                  <c:v>Чувашская республика</c:v>
                </c:pt>
                <c:pt idx="51">
                  <c:v>Пермский край</c:v>
                </c:pt>
                <c:pt idx="52">
                  <c:v>Кировская область</c:v>
                </c:pt>
                <c:pt idx="53">
                  <c:v>Нижегородская область</c:v>
                </c:pt>
                <c:pt idx="54">
                  <c:v>Оренбургская область</c:v>
                </c:pt>
                <c:pt idx="55">
                  <c:v>Пензенская область</c:v>
                </c:pt>
                <c:pt idx="56">
                  <c:v>Самарская область</c:v>
                </c:pt>
                <c:pt idx="57">
                  <c:v>Саратовская область</c:v>
                </c:pt>
                <c:pt idx="58">
                  <c:v>Ульяновская область</c:v>
                </c:pt>
                <c:pt idx="59">
                  <c:v>Курганская область</c:v>
                </c:pt>
                <c:pt idx="60">
                  <c:v>Свердловская область</c:v>
                </c:pt>
                <c:pt idx="61">
                  <c:v>Тюменская область   в  т.ч.</c:v>
                </c:pt>
                <c:pt idx="62">
                  <c:v>Ханты-Мансийский авт. округ - Югра</c:v>
                </c:pt>
                <c:pt idx="63">
                  <c:v>Ямало-Ненецкий авт. округ</c:v>
                </c:pt>
                <c:pt idx="64">
                  <c:v>Тюменская область без авт.округов</c:v>
                </c:pt>
                <c:pt idx="65">
                  <c:v>Челябинская область</c:v>
                </c:pt>
                <c:pt idx="66">
                  <c:v>Республика Алтай</c:v>
                </c:pt>
                <c:pt idx="67">
                  <c:v>Республика Тыва</c:v>
                </c:pt>
                <c:pt idx="68">
                  <c:v>Республика Хакасия</c:v>
                </c:pt>
                <c:pt idx="69">
                  <c:v>Алтайский край</c:v>
                </c:pt>
                <c:pt idx="70">
                  <c:v>Красноярский край</c:v>
                </c:pt>
                <c:pt idx="71">
                  <c:v>Иркутская область</c:v>
                </c:pt>
                <c:pt idx="72">
                  <c:v>Кемеровская область - Кузбасс</c:v>
                </c:pt>
                <c:pt idx="73">
                  <c:v>Новосибирская область</c:v>
                </c:pt>
                <c:pt idx="74">
                  <c:v>Омская область</c:v>
                </c:pt>
                <c:pt idx="75">
                  <c:v>Томская область</c:v>
                </c:pt>
                <c:pt idx="76">
                  <c:v>Республика Бурятия</c:v>
                </c:pt>
                <c:pt idx="77">
                  <c:v>Республика Саха (Якутия)</c:v>
                </c:pt>
                <c:pt idx="78">
                  <c:v>Забайкальский край</c:v>
                </c:pt>
                <c:pt idx="79">
                  <c:v>Камчатский край</c:v>
                </c:pt>
                <c:pt idx="80">
                  <c:v>Приморский край</c:v>
                </c:pt>
                <c:pt idx="81">
                  <c:v>Хабаровский край</c:v>
                </c:pt>
                <c:pt idx="82">
                  <c:v>Амурская область</c:v>
                </c:pt>
                <c:pt idx="83">
                  <c:v>Магаданская область</c:v>
                </c:pt>
                <c:pt idx="84">
                  <c:v>Сахалинская область</c:v>
                </c:pt>
                <c:pt idx="85">
                  <c:v>Еврейская авт. область</c:v>
                </c:pt>
                <c:pt idx="86">
                  <c:v>Чукотский авт. округ</c:v>
                </c:pt>
              </c:strCache>
            </c:strRef>
          </c:xVal>
          <c:yVal>
            <c:numRef>
              <c:f>'Графическое представление'!$F$5:$F$91</c:f>
              <c:numCache>
                <c:formatCode>0.0</c:formatCode>
                <c:ptCount val="87"/>
                <c:pt idx="0">
                  <c:v>81.099999999999994</c:v>
                </c:pt>
                <c:pt idx="1">
                  <c:v>84.3</c:v>
                </c:pt>
                <c:pt idx="2">
                  <c:v>86.9</c:v>
                </c:pt>
                <c:pt idx="3">
                  <c:v>79.900000000000006</c:v>
                </c:pt>
                <c:pt idx="4">
                  <c:v>82.8</c:v>
                </c:pt>
                <c:pt idx="5">
                  <c:v>86.8</c:v>
                </c:pt>
                <c:pt idx="6">
                  <c:v>80.5</c:v>
                </c:pt>
                <c:pt idx="7">
                  <c:v>80.400000000000006</c:v>
                </c:pt>
                <c:pt idx="8">
                  <c:v>82.8</c:v>
                </c:pt>
                <c:pt idx="9">
                  <c:v>88.2</c:v>
                </c:pt>
                <c:pt idx="10">
                  <c:v>84.1</c:v>
                </c:pt>
                <c:pt idx="11">
                  <c:v>79.3</c:v>
                </c:pt>
                <c:pt idx="12">
                  <c:v>74.099999999999994</c:v>
                </c:pt>
                <c:pt idx="13">
                  <c:v>88.1</c:v>
                </c:pt>
                <c:pt idx="14">
                  <c:v>84.4</c:v>
                </c:pt>
                <c:pt idx="15">
                  <c:v>85.7</c:v>
                </c:pt>
                <c:pt idx="16">
                  <c:v>76.599999999999994</c:v>
                </c:pt>
                <c:pt idx="17">
                  <c:v>86.5</c:v>
                </c:pt>
                <c:pt idx="18">
                  <c:v>86</c:v>
                </c:pt>
                <c:pt idx="19">
                  <c:v>86.7</c:v>
                </c:pt>
                <c:pt idx="20">
                  <c:v>128</c:v>
                </c:pt>
                <c:pt idx="21">
                  <c:v>51.4</c:v>
                </c:pt>
                <c:pt idx="22">
                  <c:v>76.599999999999994</c:v>
                </c:pt>
                <c:pt idx="23">
                  <c:v>83.8</c:v>
                </c:pt>
                <c:pt idx="24">
                  <c:v>80.7</c:v>
                </c:pt>
                <c:pt idx="25">
                  <c:v>88.2</c:v>
                </c:pt>
                <c:pt idx="26">
                  <c:v>76.7</c:v>
                </c:pt>
                <c:pt idx="27">
                  <c:v>93.3</c:v>
                </c:pt>
                <c:pt idx="28">
                  <c:v>89.4</c:v>
                </c:pt>
                <c:pt idx="29">
                  <c:v>78.599999999999994</c:v>
                </c:pt>
                <c:pt idx="30">
                  <c:v>94.9</c:v>
                </c:pt>
                <c:pt idx="31">
                  <c:v>83.2</c:v>
                </c:pt>
                <c:pt idx="32">
                  <c:v>77.900000000000006</c:v>
                </c:pt>
                <c:pt idx="33">
                  <c:v>85.5</c:v>
                </c:pt>
                <c:pt idx="34">
                  <c:v>74.7</c:v>
                </c:pt>
                <c:pt idx="35">
                  <c:v>88.8</c:v>
                </c:pt>
                <c:pt idx="36">
                  <c:v>86.5</c:v>
                </c:pt>
                <c:pt idx="37">
                  <c:v>80.7</c:v>
                </c:pt>
                <c:pt idx="38">
                  <c:v>78.900000000000006</c:v>
                </c:pt>
                <c:pt idx="39">
                  <c:v>69.400000000000006</c:v>
                </c:pt>
                <c:pt idx="40">
                  <c:v>89.2</c:v>
                </c:pt>
                <c:pt idx="41">
                  <c:v>90</c:v>
                </c:pt>
                <c:pt idx="42">
                  <c:v>84.3</c:v>
                </c:pt>
                <c:pt idx="43">
                  <c:v>87.5</c:v>
                </c:pt>
                <c:pt idx="44">
                  <c:v>85.3</c:v>
                </c:pt>
                <c:pt idx="45">
                  <c:v>85.8</c:v>
                </c:pt>
                <c:pt idx="46">
                  <c:v>79.900000000000006</c:v>
                </c:pt>
                <c:pt idx="47">
                  <c:v>86.9</c:v>
                </c:pt>
                <c:pt idx="48">
                  <c:v>87.2</c:v>
                </c:pt>
                <c:pt idx="49">
                  <c:v>84.7</c:v>
                </c:pt>
                <c:pt idx="50">
                  <c:v>86.1</c:v>
                </c:pt>
                <c:pt idx="51">
                  <c:v>82.4</c:v>
                </c:pt>
                <c:pt idx="52">
                  <c:v>82.6</c:v>
                </c:pt>
                <c:pt idx="53">
                  <c:v>81.3</c:v>
                </c:pt>
                <c:pt idx="54">
                  <c:v>76.3</c:v>
                </c:pt>
                <c:pt idx="55">
                  <c:v>78</c:v>
                </c:pt>
                <c:pt idx="56">
                  <c:v>84.7</c:v>
                </c:pt>
                <c:pt idx="57">
                  <c:v>77.400000000000006</c:v>
                </c:pt>
                <c:pt idx="58">
                  <c:v>78.3</c:v>
                </c:pt>
                <c:pt idx="59">
                  <c:v>82.2</c:v>
                </c:pt>
                <c:pt idx="60">
                  <c:v>78.2</c:v>
                </c:pt>
                <c:pt idx="61">
                  <c:v>260.39999999999998</c:v>
                </c:pt>
                <c:pt idx="62">
                  <c:v>87</c:v>
                </c:pt>
                <c:pt idx="63">
                  <c:v>87.3</c:v>
                </c:pt>
                <c:pt idx="64">
                  <c:v>86.1</c:v>
                </c:pt>
                <c:pt idx="65">
                  <c:v>76.8</c:v>
                </c:pt>
                <c:pt idx="66">
                  <c:v>87.3</c:v>
                </c:pt>
                <c:pt idx="67">
                  <c:v>91</c:v>
                </c:pt>
                <c:pt idx="68">
                  <c:v>87.3</c:v>
                </c:pt>
                <c:pt idx="69">
                  <c:v>88.9</c:v>
                </c:pt>
                <c:pt idx="70">
                  <c:v>82.6</c:v>
                </c:pt>
                <c:pt idx="71">
                  <c:v>82.3</c:v>
                </c:pt>
                <c:pt idx="72">
                  <c:v>84.2</c:v>
                </c:pt>
                <c:pt idx="73">
                  <c:v>85</c:v>
                </c:pt>
                <c:pt idx="74">
                  <c:v>86.1</c:v>
                </c:pt>
                <c:pt idx="75">
                  <c:v>76.3</c:v>
                </c:pt>
                <c:pt idx="76">
                  <c:v>91.2</c:v>
                </c:pt>
                <c:pt idx="77">
                  <c:v>89</c:v>
                </c:pt>
                <c:pt idx="78">
                  <c:v>86.6</c:v>
                </c:pt>
                <c:pt idx="79">
                  <c:v>88.6</c:v>
                </c:pt>
                <c:pt idx="80">
                  <c:v>87.5</c:v>
                </c:pt>
                <c:pt idx="81">
                  <c:v>86.7</c:v>
                </c:pt>
                <c:pt idx="82">
                  <c:v>82.4</c:v>
                </c:pt>
                <c:pt idx="83">
                  <c:v>95.2</c:v>
                </c:pt>
                <c:pt idx="84">
                  <c:v>88.4</c:v>
                </c:pt>
                <c:pt idx="85">
                  <c:v>84</c:v>
                </c:pt>
                <c:pt idx="86">
                  <c:v>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8-4540-997B-C77EC40B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39200"/>
        <c:axId val="1829867024"/>
      </c:scatterChart>
      <c:valAx>
        <c:axId val="18300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субъекта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867024"/>
        <c:crosses val="autoZero"/>
        <c:crossBetween val="midCat"/>
      </c:valAx>
      <c:valAx>
        <c:axId val="1829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детей</a:t>
                </a:r>
                <a:r>
                  <a:rPr lang="ru-RU" baseline="0"/>
                  <a:t>,</a:t>
                </a:r>
                <a:r>
                  <a:rPr lang="en-US" baseline="0"/>
                  <a:t>%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Уровень бедности,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Дети, занимающиеся физической культурой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'Графическое представление'!$B$5:$B$91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Архангельская область</c:v>
                </c:pt>
                <c:pt idx="21">
                  <c:v>Ненецкий авт. округ</c:v>
                </c:pt>
                <c:pt idx="22">
                  <c:v>Архангельская область без авт.оруга</c:v>
                </c:pt>
                <c:pt idx="23">
                  <c:v>Вологодская область</c:v>
                </c:pt>
                <c:pt idx="24">
                  <c:v>Калининградская область</c:v>
                </c:pt>
                <c:pt idx="25">
                  <c:v>Ленинградская область</c:v>
                </c:pt>
                <c:pt idx="26">
                  <c:v>Мурманская область</c:v>
                </c:pt>
                <c:pt idx="27">
                  <c:v>Новгородская область</c:v>
                </c:pt>
                <c:pt idx="28">
                  <c:v>Псковская область</c:v>
                </c:pt>
                <c:pt idx="29">
                  <c:v>г.Санкт-Петербург</c:v>
                </c:pt>
                <c:pt idx="30">
                  <c:v>Республика Адыгея</c:v>
                </c:pt>
                <c:pt idx="31">
                  <c:v>Республика Калмыкия</c:v>
                </c:pt>
                <c:pt idx="32">
                  <c:v>Республика Крым</c:v>
                </c:pt>
                <c:pt idx="33">
                  <c:v>Краснодарский край</c:v>
                </c:pt>
                <c:pt idx="34">
                  <c:v>Астраханская область</c:v>
                </c:pt>
                <c:pt idx="35">
                  <c:v>Волгоградская область</c:v>
                </c:pt>
                <c:pt idx="36">
                  <c:v>Ростовская область</c:v>
                </c:pt>
                <c:pt idx="37">
                  <c:v>г. Севастополь</c:v>
                </c:pt>
                <c:pt idx="38">
                  <c:v>Республика Дагестан</c:v>
                </c:pt>
                <c:pt idx="39">
                  <c:v>Республика Ингушетия</c:v>
                </c:pt>
                <c:pt idx="40">
                  <c:v>Кабардино-Балкарская Республика</c:v>
                </c:pt>
                <c:pt idx="41">
                  <c:v>Карачаево-Черкесская Республика</c:v>
                </c:pt>
                <c:pt idx="42">
                  <c:v>Республика Северная Осетия-Алания</c:v>
                </c:pt>
                <c:pt idx="43">
                  <c:v>Чеченская Республика</c:v>
                </c:pt>
                <c:pt idx="44">
                  <c:v>Ставропольский край</c:v>
                </c:pt>
                <c:pt idx="45">
                  <c:v>Республика Башкортостан</c:v>
                </c:pt>
                <c:pt idx="46">
                  <c:v>Республика Марий Эл</c:v>
                </c:pt>
                <c:pt idx="47">
                  <c:v>Республика Мордовия</c:v>
                </c:pt>
                <c:pt idx="48">
                  <c:v>Республика Татарстан</c:v>
                </c:pt>
                <c:pt idx="49">
                  <c:v>Удмуртская Республика</c:v>
                </c:pt>
                <c:pt idx="50">
                  <c:v>Чувашская республика</c:v>
                </c:pt>
                <c:pt idx="51">
                  <c:v>Пермский край</c:v>
                </c:pt>
                <c:pt idx="52">
                  <c:v>Кировская область</c:v>
                </c:pt>
                <c:pt idx="53">
                  <c:v>Нижегородская область</c:v>
                </c:pt>
                <c:pt idx="54">
                  <c:v>Оренбургская область</c:v>
                </c:pt>
                <c:pt idx="55">
                  <c:v>Пензенская область</c:v>
                </c:pt>
                <c:pt idx="56">
                  <c:v>Самарская область</c:v>
                </c:pt>
                <c:pt idx="57">
                  <c:v>Саратовская область</c:v>
                </c:pt>
                <c:pt idx="58">
                  <c:v>Ульяновская область</c:v>
                </c:pt>
                <c:pt idx="59">
                  <c:v>Курганская область</c:v>
                </c:pt>
                <c:pt idx="60">
                  <c:v>Свердловская область</c:v>
                </c:pt>
                <c:pt idx="61">
                  <c:v>Тюменская область   в  т.ч.</c:v>
                </c:pt>
                <c:pt idx="62">
                  <c:v>Ханты-Мансийский авт. округ - Югра</c:v>
                </c:pt>
                <c:pt idx="63">
                  <c:v>Ямало-Ненецкий авт. округ</c:v>
                </c:pt>
                <c:pt idx="64">
                  <c:v>Тюменская область без авт.округов</c:v>
                </c:pt>
                <c:pt idx="65">
                  <c:v>Челябинская область</c:v>
                </c:pt>
                <c:pt idx="66">
                  <c:v>Республика Алтай</c:v>
                </c:pt>
                <c:pt idx="67">
                  <c:v>Республика Тыва</c:v>
                </c:pt>
                <c:pt idx="68">
                  <c:v>Республика Хакасия</c:v>
                </c:pt>
                <c:pt idx="69">
                  <c:v>Алтайский край</c:v>
                </c:pt>
                <c:pt idx="70">
                  <c:v>Красноярский край</c:v>
                </c:pt>
                <c:pt idx="71">
                  <c:v>Иркутская область</c:v>
                </c:pt>
                <c:pt idx="72">
                  <c:v>Кемеровская область - Кузбасс</c:v>
                </c:pt>
                <c:pt idx="73">
                  <c:v>Новосибирская область</c:v>
                </c:pt>
                <c:pt idx="74">
                  <c:v>Омская область</c:v>
                </c:pt>
                <c:pt idx="75">
                  <c:v>Томская область</c:v>
                </c:pt>
                <c:pt idx="76">
                  <c:v>Республика Бурятия</c:v>
                </c:pt>
                <c:pt idx="77">
                  <c:v>Республика Саха (Якутия)</c:v>
                </c:pt>
                <c:pt idx="78">
                  <c:v>Забайкальский край</c:v>
                </c:pt>
                <c:pt idx="79">
                  <c:v>Камчатский край</c:v>
                </c:pt>
                <c:pt idx="80">
                  <c:v>Приморский край</c:v>
                </c:pt>
                <c:pt idx="81">
                  <c:v>Хабаровский край</c:v>
                </c:pt>
                <c:pt idx="82">
                  <c:v>Амурская область</c:v>
                </c:pt>
                <c:pt idx="83">
                  <c:v>Магаданская область</c:v>
                </c:pt>
                <c:pt idx="84">
                  <c:v>Сахалинская область</c:v>
                </c:pt>
                <c:pt idx="85">
                  <c:v>Еврейская авт. область</c:v>
                </c:pt>
                <c:pt idx="86">
                  <c:v>Чукотский авт. округ</c:v>
                </c:pt>
              </c:strCache>
            </c:strRef>
          </c:xVal>
          <c:yVal>
            <c:numRef>
              <c:f>'Графическое представление'!$G$5:$G$91</c:f>
              <c:numCache>
                <c:formatCode>0.0</c:formatCode>
                <c:ptCount val="87"/>
                <c:pt idx="0">
                  <c:v>6.1</c:v>
                </c:pt>
                <c:pt idx="1">
                  <c:v>12</c:v>
                </c:pt>
                <c:pt idx="2">
                  <c:v>10.4</c:v>
                </c:pt>
                <c:pt idx="3">
                  <c:v>7.2</c:v>
                </c:pt>
                <c:pt idx="4">
                  <c:v>11.5</c:v>
                </c:pt>
                <c:pt idx="5">
                  <c:v>7.9</c:v>
                </c:pt>
                <c:pt idx="6">
                  <c:v>11</c:v>
                </c:pt>
                <c:pt idx="7">
                  <c:v>8.1</c:v>
                </c:pt>
                <c:pt idx="8">
                  <c:v>7.2</c:v>
                </c:pt>
                <c:pt idx="9">
                  <c:v>5.5</c:v>
                </c:pt>
                <c:pt idx="10">
                  <c:v>11.5</c:v>
                </c:pt>
                <c:pt idx="11">
                  <c:v>11.8</c:v>
                </c:pt>
                <c:pt idx="12">
                  <c:v>12.8</c:v>
                </c:pt>
                <c:pt idx="13">
                  <c:v>10.5</c:v>
                </c:pt>
                <c:pt idx="14">
                  <c:v>9.6</c:v>
                </c:pt>
                <c:pt idx="15">
                  <c:v>9.4</c:v>
                </c:pt>
                <c:pt idx="16">
                  <c:v>8.8000000000000007</c:v>
                </c:pt>
                <c:pt idx="17">
                  <c:v>5</c:v>
                </c:pt>
                <c:pt idx="18">
                  <c:v>12.9</c:v>
                </c:pt>
                <c:pt idx="19">
                  <c:v>14</c:v>
                </c:pt>
                <c:pt idx="20">
                  <c:v>11.8</c:v>
                </c:pt>
                <c:pt idx="21">
                  <c:v>9</c:v>
                </c:pt>
                <c:pt idx="22">
                  <c:v>10.9</c:v>
                </c:pt>
                <c:pt idx="23">
                  <c:v>11</c:v>
                </c:pt>
                <c:pt idx="24">
                  <c:v>12</c:v>
                </c:pt>
                <c:pt idx="25">
                  <c:v>7</c:v>
                </c:pt>
                <c:pt idx="26">
                  <c:v>8</c:v>
                </c:pt>
                <c:pt idx="27">
                  <c:v>11.9</c:v>
                </c:pt>
                <c:pt idx="28">
                  <c:v>14.3</c:v>
                </c:pt>
                <c:pt idx="29">
                  <c:v>4.5</c:v>
                </c:pt>
                <c:pt idx="30">
                  <c:v>11.6</c:v>
                </c:pt>
                <c:pt idx="31">
                  <c:v>20.9</c:v>
                </c:pt>
                <c:pt idx="32">
                  <c:v>14.5</c:v>
                </c:pt>
                <c:pt idx="33">
                  <c:v>9</c:v>
                </c:pt>
                <c:pt idx="34">
                  <c:v>13.8</c:v>
                </c:pt>
                <c:pt idx="35">
                  <c:v>9.6</c:v>
                </c:pt>
                <c:pt idx="36">
                  <c:v>10.5</c:v>
                </c:pt>
                <c:pt idx="37">
                  <c:v>9</c:v>
                </c:pt>
                <c:pt idx="38">
                  <c:v>14.2</c:v>
                </c:pt>
                <c:pt idx="39">
                  <c:v>30.5</c:v>
                </c:pt>
                <c:pt idx="40">
                  <c:v>16.399999999999999</c:v>
                </c:pt>
                <c:pt idx="41">
                  <c:v>22</c:v>
                </c:pt>
                <c:pt idx="42">
                  <c:v>13</c:v>
                </c:pt>
                <c:pt idx="43">
                  <c:v>19.399999999999999</c:v>
                </c:pt>
                <c:pt idx="44">
                  <c:v>11.7</c:v>
                </c:pt>
                <c:pt idx="45">
                  <c:v>10.1</c:v>
                </c:pt>
                <c:pt idx="46">
                  <c:v>16.2</c:v>
                </c:pt>
                <c:pt idx="47">
                  <c:v>15</c:v>
                </c:pt>
                <c:pt idx="48">
                  <c:v>5</c:v>
                </c:pt>
                <c:pt idx="49">
                  <c:v>10.199999999999999</c:v>
                </c:pt>
                <c:pt idx="50">
                  <c:v>14.8</c:v>
                </c:pt>
                <c:pt idx="51">
                  <c:v>11.5</c:v>
                </c:pt>
                <c:pt idx="52">
                  <c:v>12.5</c:v>
                </c:pt>
                <c:pt idx="53">
                  <c:v>8</c:v>
                </c:pt>
                <c:pt idx="54">
                  <c:v>13.1</c:v>
                </c:pt>
                <c:pt idx="55">
                  <c:v>11.5</c:v>
                </c:pt>
                <c:pt idx="56">
                  <c:v>10.9</c:v>
                </c:pt>
                <c:pt idx="57">
                  <c:v>13.2</c:v>
                </c:pt>
                <c:pt idx="58">
                  <c:v>12.8</c:v>
                </c:pt>
                <c:pt idx="59">
                  <c:v>17</c:v>
                </c:pt>
                <c:pt idx="60">
                  <c:v>8.3000000000000007</c:v>
                </c:pt>
                <c:pt idx="61">
                  <c:v>10.7</c:v>
                </c:pt>
                <c:pt idx="62">
                  <c:v>7.2</c:v>
                </c:pt>
                <c:pt idx="63">
                  <c:v>4.5</c:v>
                </c:pt>
                <c:pt idx="64">
                  <c:v>12.3</c:v>
                </c:pt>
                <c:pt idx="65">
                  <c:v>11.3</c:v>
                </c:pt>
                <c:pt idx="66">
                  <c:v>20</c:v>
                </c:pt>
                <c:pt idx="67">
                  <c:v>27.2</c:v>
                </c:pt>
                <c:pt idx="68">
                  <c:v>18</c:v>
                </c:pt>
                <c:pt idx="69">
                  <c:v>15.4</c:v>
                </c:pt>
                <c:pt idx="70">
                  <c:v>14.4</c:v>
                </c:pt>
                <c:pt idx="71">
                  <c:v>14.8</c:v>
                </c:pt>
                <c:pt idx="72">
                  <c:v>11.3</c:v>
                </c:pt>
                <c:pt idx="73">
                  <c:v>11.3</c:v>
                </c:pt>
                <c:pt idx="74">
                  <c:v>12</c:v>
                </c:pt>
                <c:pt idx="75">
                  <c:v>12.7</c:v>
                </c:pt>
                <c:pt idx="76">
                  <c:v>19</c:v>
                </c:pt>
                <c:pt idx="77">
                  <c:v>15.5</c:v>
                </c:pt>
                <c:pt idx="78">
                  <c:v>17.600000000000001</c:v>
                </c:pt>
                <c:pt idx="79">
                  <c:v>12.8</c:v>
                </c:pt>
                <c:pt idx="80">
                  <c:v>11.4</c:v>
                </c:pt>
                <c:pt idx="81">
                  <c:v>10.5</c:v>
                </c:pt>
                <c:pt idx="82">
                  <c:v>13.3</c:v>
                </c:pt>
                <c:pt idx="83">
                  <c:v>7.4</c:v>
                </c:pt>
                <c:pt idx="84">
                  <c:v>7</c:v>
                </c:pt>
                <c:pt idx="85">
                  <c:v>20</c:v>
                </c:pt>
                <c:pt idx="86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9-0143-B00B-0627C77E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39200"/>
        <c:axId val="1829867024"/>
      </c:scatterChart>
      <c:valAx>
        <c:axId val="18300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субъекта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867024"/>
        <c:crosses val="autoZero"/>
        <c:crossBetween val="midCat"/>
      </c:valAx>
      <c:valAx>
        <c:axId val="1829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 бедности,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Z-score(</a:t>
            </a:r>
            <a:r>
              <a:rPr lang="ru-RU"/>
              <a:t>Колиечство детей, занимающихся спортом</a:t>
            </a:r>
            <a:r>
              <a:rPr lang="en-US"/>
              <a:t>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Z-score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'z-score'!$B$4:$B$90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Орловская область</c:v>
                </c:pt>
                <c:pt idx="10">
                  <c:v>Рязанская область</c:v>
                </c:pt>
                <c:pt idx="11">
                  <c:v>Смоленская область</c:v>
                </c:pt>
                <c:pt idx="12">
                  <c:v>Тамбовская область</c:v>
                </c:pt>
                <c:pt idx="13">
                  <c:v>Тверская область</c:v>
                </c:pt>
                <c:pt idx="14">
                  <c:v>Тульская область</c:v>
                </c:pt>
                <c:pt idx="15">
                  <c:v>Ярославская область</c:v>
                </c:pt>
                <c:pt idx="16">
                  <c:v>Республика Карелия</c:v>
                </c:pt>
                <c:pt idx="17">
                  <c:v>Республика Коми</c:v>
                </c:pt>
                <c:pt idx="18">
                  <c:v>Архангельская область без авт.оруга</c:v>
                </c:pt>
                <c:pt idx="19">
                  <c:v>Вологодская область</c:v>
                </c:pt>
                <c:pt idx="20">
                  <c:v>Калининградская область</c:v>
                </c:pt>
                <c:pt idx="21">
                  <c:v>Ленинградская область</c:v>
                </c:pt>
                <c:pt idx="22">
                  <c:v>Мурманская область</c:v>
                </c:pt>
                <c:pt idx="23">
                  <c:v>Новгородская область</c:v>
                </c:pt>
                <c:pt idx="24">
                  <c:v>Псковская область</c:v>
                </c:pt>
                <c:pt idx="25">
                  <c:v>Республика Адыгея</c:v>
                </c:pt>
                <c:pt idx="26">
                  <c:v>Республика Калмыкия</c:v>
                </c:pt>
                <c:pt idx="27">
                  <c:v>Республика Крым</c:v>
                </c:pt>
                <c:pt idx="28">
                  <c:v>Астраханская область</c:v>
                </c:pt>
                <c:pt idx="29">
                  <c:v>Волгоградская область</c:v>
                </c:pt>
                <c:pt idx="30">
                  <c:v>Ростовская область</c:v>
                </c:pt>
                <c:pt idx="31">
                  <c:v>г. Севастополь</c:v>
                </c:pt>
                <c:pt idx="32">
                  <c:v>Кабардино-Балкарская Республика</c:v>
                </c:pt>
                <c:pt idx="33">
                  <c:v>Карачаево-Черкесская Республика</c:v>
                </c:pt>
                <c:pt idx="34">
                  <c:v>Республика Северная Осетия-Алания</c:v>
                </c:pt>
                <c:pt idx="35">
                  <c:v>Чеченская Республика</c:v>
                </c:pt>
                <c:pt idx="36">
                  <c:v>Ставропольский край</c:v>
                </c:pt>
                <c:pt idx="37">
                  <c:v>Республика Марий Эл</c:v>
                </c:pt>
                <c:pt idx="38">
                  <c:v>Республика Мордовия</c:v>
                </c:pt>
                <c:pt idx="39">
                  <c:v>Республика Татарстан</c:v>
                </c:pt>
                <c:pt idx="40">
                  <c:v>Удмуртская Республика</c:v>
                </c:pt>
                <c:pt idx="41">
                  <c:v>Чувашская республика</c:v>
                </c:pt>
                <c:pt idx="42">
                  <c:v>Пермский край</c:v>
                </c:pt>
                <c:pt idx="43">
                  <c:v>Кировская область</c:v>
                </c:pt>
                <c:pt idx="44">
                  <c:v>Нижегородская область</c:v>
                </c:pt>
                <c:pt idx="45">
                  <c:v>Оренбургская область</c:v>
                </c:pt>
                <c:pt idx="46">
                  <c:v>Пензенская область</c:v>
                </c:pt>
                <c:pt idx="47">
                  <c:v>Самарская область</c:v>
                </c:pt>
                <c:pt idx="48">
                  <c:v>Саратовская область</c:v>
                </c:pt>
                <c:pt idx="49">
                  <c:v>Ульяновская область</c:v>
                </c:pt>
                <c:pt idx="50">
                  <c:v>Курганская область</c:v>
                </c:pt>
                <c:pt idx="51">
                  <c:v>Ханты-Мансийский авт. округ - Югра</c:v>
                </c:pt>
                <c:pt idx="52">
                  <c:v>Ямало-Ненецкий авт. округ</c:v>
                </c:pt>
                <c:pt idx="53">
                  <c:v>Тюменская область без авт.округов</c:v>
                </c:pt>
                <c:pt idx="54">
                  <c:v>Челябинская область</c:v>
                </c:pt>
                <c:pt idx="55">
                  <c:v>Республика Алтай</c:v>
                </c:pt>
                <c:pt idx="56">
                  <c:v>Республика Хакасия</c:v>
                </c:pt>
                <c:pt idx="57">
                  <c:v>Алтайский край</c:v>
                </c:pt>
                <c:pt idx="58">
                  <c:v>Красноярский край</c:v>
                </c:pt>
                <c:pt idx="59">
                  <c:v>Иркутская область</c:v>
                </c:pt>
                <c:pt idx="60">
                  <c:v>Кемеровская область - Кузбасс</c:v>
                </c:pt>
                <c:pt idx="61">
                  <c:v>Новосибирская область</c:v>
                </c:pt>
                <c:pt idx="62">
                  <c:v>Омская область</c:v>
                </c:pt>
                <c:pt idx="63">
                  <c:v>Томская область</c:v>
                </c:pt>
                <c:pt idx="64">
                  <c:v>Республика Бурятия</c:v>
                </c:pt>
                <c:pt idx="65">
                  <c:v>Республика Саха (Якутия)</c:v>
                </c:pt>
                <c:pt idx="66">
                  <c:v>Забайкальский край</c:v>
                </c:pt>
                <c:pt idx="67">
                  <c:v>Камчатский край</c:v>
                </c:pt>
                <c:pt idx="68">
                  <c:v>Приморский край</c:v>
                </c:pt>
                <c:pt idx="69">
                  <c:v>Хабаровский край</c:v>
                </c:pt>
                <c:pt idx="70">
                  <c:v>Амурская область</c:v>
                </c:pt>
                <c:pt idx="71">
                  <c:v>Магаданская область</c:v>
                </c:pt>
                <c:pt idx="72">
                  <c:v>Сахалинская область</c:v>
                </c:pt>
                <c:pt idx="73">
                  <c:v>Еврейская авт. область</c:v>
                </c:pt>
                <c:pt idx="74">
                  <c:v>Республика Башкортостан</c:v>
                </c:pt>
                <c:pt idx="75">
                  <c:v>Свердловская область</c:v>
                </c:pt>
                <c:pt idx="76">
                  <c:v>Краснодарский край</c:v>
                </c:pt>
                <c:pt idx="77">
                  <c:v>Республика Дагестан</c:v>
                </c:pt>
                <c:pt idx="78">
                  <c:v>г.Санкт-Петербург</c:v>
                </c:pt>
                <c:pt idx="79">
                  <c:v>Московская область</c:v>
                </c:pt>
                <c:pt idx="80">
                  <c:v>Чукотский авт. округ</c:v>
                </c:pt>
                <c:pt idx="81">
                  <c:v>Республика Тыва</c:v>
                </c:pt>
                <c:pt idx="82">
                  <c:v>Республика Ингушетия</c:v>
                </c:pt>
                <c:pt idx="83">
                  <c:v>Архангельская область</c:v>
                </c:pt>
                <c:pt idx="84">
                  <c:v>Ненецкий авт. округ</c:v>
                </c:pt>
                <c:pt idx="85">
                  <c:v>Тюменская область   в  т.ч.</c:v>
                </c:pt>
                <c:pt idx="86">
                  <c:v>г.Москва</c:v>
                </c:pt>
              </c:strCache>
            </c:strRef>
          </c:xVal>
          <c:yVal>
            <c:numRef>
              <c:f>'z-score'!$H$4:$H$90</c:f>
              <c:numCache>
                <c:formatCode>#\ ##0.000</c:formatCode>
                <c:ptCount val="87"/>
                <c:pt idx="0">
                  <c:v>-0.12944057411781221</c:v>
                </c:pt>
                <c:pt idx="1">
                  <c:v>-0.57733368094062443</c:v>
                </c:pt>
                <c:pt idx="2">
                  <c:v>-0.29139895197008381</c:v>
                </c:pt>
                <c:pt idx="3">
                  <c:v>0.13346858361083735</c:v>
                </c:pt>
                <c:pt idx="4">
                  <c:v>-0.4154939042647276</c:v>
                </c:pt>
                <c:pt idx="5">
                  <c:v>-0.49574877886371782</c:v>
                </c:pt>
                <c:pt idx="6">
                  <c:v>-0.68916611874938249</c:v>
                </c:pt>
                <c:pt idx="7">
                  <c:v>-0.42478715358494634</c:v>
                </c:pt>
                <c:pt idx="8">
                  <c:v>-0.53731849118305541</c:v>
                </c:pt>
                <c:pt idx="9">
                  <c:v>-0.7068249867603178</c:v>
                </c:pt>
                <c:pt idx="10">
                  <c:v>-0.43422018286303526</c:v>
                </c:pt>
                <c:pt idx="11">
                  <c:v>-0.52189186674174426</c:v>
                </c:pt>
                <c:pt idx="12">
                  <c:v>-0.49531673172120994</c:v>
                </c:pt>
                <c:pt idx="13">
                  <c:v>-0.41907311833746452</c:v>
                </c:pt>
                <c:pt idx="14">
                  <c:v>-0.31943542291380661</c:v>
                </c:pt>
                <c:pt idx="15">
                  <c:v>-0.40559070603743891</c:v>
                </c:pt>
                <c:pt idx="16">
                  <c:v>-0.68334195383812424</c:v>
                </c:pt>
                <c:pt idx="17">
                  <c:v>-0.56330485607801528</c:v>
                </c:pt>
                <c:pt idx="18">
                  <c:v>-0.39406944890389511</c:v>
                </c:pt>
                <c:pt idx="19">
                  <c:v>-0.30774473552829895</c:v>
                </c:pt>
                <c:pt idx="20">
                  <c:v>-0.42632473312151853</c:v>
                </c:pt>
                <c:pt idx="21">
                  <c:v>-4.3018438347336818E-2</c:v>
                </c:pt>
                <c:pt idx="22">
                  <c:v>-0.57844344909098788</c:v>
                </c:pt>
                <c:pt idx="23">
                  <c:v>-0.7193119963300556</c:v>
                </c:pt>
                <c:pt idx="24">
                  <c:v>-0.68094028001653628</c:v>
                </c:pt>
                <c:pt idx="25">
                  <c:v>-0.75805222344159651</c:v>
                </c:pt>
                <c:pt idx="26">
                  <c:v>-0.86143009167735707</c:v>
                </c:pt>
                <c:pt idx="27">
                  <c:v>0.12310792370324618</c:v>
                </c:pt>
                <c:pt idx="28">
                  <c:v>-0.25154472095188046</c:v>
                </c:pt>
                <c:pt idx="29">
                  <c:v>0.27513345303413539</c:v>
                </c:pt>
                <c:pt idx="30">
                  <c:v>1.3300951526435245</c:v>
                </c:pt>
                <c:pt idx="31">
                  <c:v>-0.77639304821668631</c:v>
                </c:pt>
                <c:pt idx="32">
                  <c:v>-0.45700855175217697</c:v>
                </c:pt>
                <c:pt idx="33">
                  <c:v>-0.75415956340272639</c:v>
                </c:pt>
                <c:pt idx="34">
                  <c:v>-0.61783598267258966</c:v>
                </c:pt>
                <c:pt idx="35">
                  <c:v>0.72464461876320263</c:v>
                </c:pt>
                <c:pt idx="36">
                  <c:v>0.76309257869010583</c:v>
                </c:pt>
                <c:pt idx="37">
                  <c:v>-0.63252982127415702</c:v>
                </c:pt>
                <c:pt idx="38">
                  <c:v>-0.68950497925331033</c:v>
                </c:pt>
                <c:pt idx="39">
                  <c:v>1.3652434584134312</c:v>
                </c:pt>
                <c:pt idx="40">
                  <c:v>-1.831974336730241E-2</c:v>
                </c:pt>
                <c:pt idx="41">
                  <c:v>-0.49675265310660377</c:v>
                </c:pt>
                <c:pt idx="42">
                  <c:v>0.47540424661173902</c:v>
                </c:pt>
                <c:pt idx="43">
                  <c:v>-0.23091235201897911</c:v>
                </c:pt>
                <c:pt idx="44">
                  <c:v>0.73238334552165285</c:v>
                </c:pt>
                <c:pt idx="45">
                  <c:v>0.23169153643059689</c:v>
                </c:pt>
                <c:pt idx="46">
                  <c:v>-0.3431598939450487</c:v>
                </c:pt>
                <c:pt idx="47">
                  <c:v>0.92350914124950612</c:v>
                </c:pt>
                <c:pt idx="48">
                  <c:v>0.33023640672908783</c:v>
                </c:pt>
                <c:pt idx="49">
                  <c:v>-0.46542923527478169</c:v>
                </c:pt>
                <c:pt idx="50">
                  <c:v>-0.49855708529001908</c:v>
                </c:pt>
                <c:pt idx="51">
                  <c:v>0.2643153314462417</c:v>
                </c:pt>
                <c:pt idx="52">
                  <c:v>-0.61226596313927717</c:v>
                </c:pt>
                <c:pt idx="53">
                  <c:v>0.13268496869550442</c:v>
                </c:pt>
                <c:pt idx="54">
                  <c:v>1.3269140996629027</c:v>
                </c:pt>
                <c:pt idx="55">
                  <c:v>-0.87816132905879007</c:v>
                </c:pt>
                <c:pt idx="56">
                  <c:v>-0.66259098372884817</c:v>
                </c:pt>
                <c:pt idx="57">
                  <c:v>0.40640377649944942</c:v>
                </c:pt>
                <c:pt idx="58">
                  <c:v>0.89376566051724726</c:v>
                </c:pt>
                <c:pt idx="59">
                  <c:v>0.24125587415395786</c:v>
                </c:pt>
                <c:pt idx="60">
                  <c:v>0.7083708430620721</c:v>
                </c:pt>
                <c:pt idx="61">
                  <c:v>0.51460193540358234</c:v>
                </c:pt>
                <c:pt idx="62">
                  <c:v>-1.4253417320169322E-2</c:v>
                </c:pt>
                <c:pt idx="63">
                  <c:v>-0.44577532604697179</c:v>
                </c:pt>
                <c:pt idx="64">
                  <c:v>-0.35210157549244242</c:v>
                </c:pt>
                <c:pt idx="65">
                  <c:v>-0.24988006872633534</c:v>
                </c:pt>
                <c:pt idx="66">
                  <c:v>2.3161018069754177E-2</c:v>
                </c:pt>
                <c:pt idx="67">
                  <c:v>-0.86168847281160199</c:v>
                </c:pt>
                <c:pt idx="68">
                  <c:v>-4.31633304248784E-3</c:v>
                </c:pt>
                <c:pt idx="69">
                  <c:v>-0.278085969922022</c:v>
                </c:pt>
                <c:pt idx="70">
                  <c:v>-0.58853302059543688</c:v>
                </c:pt>
                <c:pt idx="71">
                  <c:v>-0.98905342896914861</c:v>
                </c:pt>
                <c:pt idx="72">
                  <c:v>-0.74255359114320074</c:v>
                </c:pt>
                <c:pt idx="73">
                  <c:v>-0.92996039284044685</c:v>
                </c:pt>
                <c:pt idx="74">
                  <c:v>1.6578918611180407</c:v>
                </c:pt>
                <c:pt idx="75">
                  <c:v>1.8296009499708334</c:v>
                </c:pt>
                <c:pt idx="76">
                  <c:v>2.4020718853063867</c:v>
                </c:pt>
                <c:pt idx="77">
                  <c:v>0.41226606321739961</c:v>
                </c:pt>
                <c:pt idx="78">
                  <c:v>1.834128973454568</c:v>
                </c:pt>
                <c:pt idx="79">
                  <c:v>3.7870201793969249</c:v>
                </c:pt>
                <c:pt idx="80">
                  <c:v>-1.0080592674831967</c:v>
                </c:pt>
                <c:pt idx="81">
                  <c:v>-0.72028198452254888</c:v>
                </c:pt>
                <c:pt idx="82">
                  <c:v>-0.76792153561849241</c:v>
                </c:pt>
                <c:pt idx="83">
                  <c:v>-0.36325432182796469</c:v>
                </c:pt>
                <c:pt idx="84">
                  <c:v>-1.0181107171809538</c:v>
                </c:pt>
                <c:pt idx="85">
                  <c:v>1.8825860255162374</c:v>
                </c:pt>
                <c:pt idx="86">
                  <c:v>4.8729283145275168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D-794D-828D-E945D0F2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92223"/>
        <c:axId val="1286093871"/>
      </c:scatterChart>
      <c:valAx>
        <c:axId val="12860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3871"/>
        <c:crosses val="autoZero"/>
        <c:crossBetween val="midCat"/>
      </c:valAx>
      <c:valAx>
        <c:axId val="12860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Z-score(</a:t>
            </a:r>
            <a:r>
              <a:rPr lang="ru-RU"/>
              <a:t>Злокачественные новобразования</a:t>
            </a:r>
            <a:r>
              <a:rPr lang="en-US"/>
              <a:t>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'z-score'!$B$4:$B$90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Орловская область</c:v>
                </c:pt>
                <c:pt idx="10">
                  <c:v>Рязанская область</c:v>
                </c:pt>
                <c:pt idx="11">
                  <c:v>Смоленская область</c:v>
                </c:pt>
                <c:pt idx="12">
                  <c:v>Тамбовская область</c:v>
                </c:pt>
                <c:pt idx="13">
                  <c:v>Тверская область</c:v>
                </c:pt>
                <c:pt idx="14">
                  <c:v>Тульская область</c:v>
                </c:pt>
                <c:pt idx="15">
                  <c:v>Ярославская область</c:v>
                </c:pt>
                <c:pt idx="16">
                  <c:v>Республика Карелия</c:v>
                </c:pt>
                <c:pt idx="17">
                  <c:v>Республика Коми</c:v>
                </c:pt>
                <c:pt idx="18">
                  <c:v>Архангельская область без авт.оруга</c:v>
                </c:pt>
                <c:pt idx="19">
                  <c:v>Вологодская область</c:v>
                </c:pt>
                <c:pt idx="20">
                  <c:v>Калининградская область</c:v>
                </c:pt>
                <c:pt idx="21">
                  <c:v>Ленинградская область</c:v>
                </c:pt>
                <c:pt idx="22">
                  <c:v>Мурманская область</c:v>
                </c:pt>
                <c:pt idx="23">
                  <c:v>Новгородская область</c:v>
                </c:pt>
                <c:pt idx="24">
                  <c:v>Псковская область</c:v>
                </c:pt>
                <c:pt idx="25">
                  <c:v>Республика Адыгея</c:v>
                </c:pt>
                <c:pt idx="26">
                  <c:v>Республика Калмыкия</c:v>
                </c:pt>
                <c:pt idx="27">
                  <c:v>Республика Крым</c:v>
                </c:pt>
                <c:pt idx="28">
                  <c:v>Астраханская область</c:v>
                </c:pt>
                <c:pt idx="29">
                  <c:v>Волгоградская область</c:v>
                </c:pt>
                <c:pt idx="30">
                  <c:v>Ростовская область</c:v>
                </c:pt>
                <c:pt idx="31">
                  <c:v>г. Севастополь</c:v>
                </c:pt>
                <c:pt idx="32">
                  <c:v>Кабардино-Балкарская Республика</c:v>
                </c:pt>
                <c:pt idx="33">
                  <c:v>Карачаево-Черкесская Республика</c:v>
                </c:pt>
                <c:pt idx="34">
                  <c:v>Республика Северная Осетия-Алания</c:v>
                </c:pt>
                <c:pt idx="35">
                  <c:v>Чеченская Республика</c:v>
                </c:pt>
                <c:pt idx="36">
                  <c:v>Ставропольский край</c:v>
                </c:pt>
                <c:pt idx="37">
                  <c:v>Республика Марий Эл</c:v>
                </c:pt>
                <c:pt idx="38">
                  <c:v>Республика Мордовия</c:v>
                </c:pt>
                <c:pt idx="39">
                  <c:v>Республика Татарстан</c:v>
                </c:pt>
                <c:pt idx="40">
                  <c:v>Удмуртская Республика</c:v>
                </c:pt>
                <c:pt idx="41">
                  <c:v>Чувашская республика</c:v>
                </c:pt>
                <c:pt idx="42">
                  <c:v>Пермский край</c:v>
                </c:pt>
                <c:pt idx="43">
                  <c:v>Кировская область</c:v>
                </c:pt>
                <c:pt idx="44">
                  <c:v>Нижегородская область</c:v>
                </c:pt>
                <c:pt idx="45">
                  <c:v>Оренбургская область</c:v>
                </c:pt>
                <c:pt idx="46">
                  <c:v>Пензенская область</c:v>
                </c:pt>
                <c:pt idx="47">
                  <c:v>Самарская область</c:v>
                </c:pt>
                <c:pt idx="48">
                  <c:v>Саратовская область</c:v>
                </c:pt>
                <c:pt idx="49">
                  <c:v>Ульяновская область</c:v>
                </c:pt>
                <c:pt idx="50">
                  <c:v>Курганская область</c:v>
                </c:pt>
                <c:pt idx="51">
                  <c:v>Ханты-Мансийский авт. округ - Югра</c:v>
                </c:pt>
                <c:pt idx="52">
                  <c:v>Ямало-Ненецкий авт. округ</c:v>
                </c:pt>
                <c:pt idx="53">
                  <c:v>Тюменская область без авт.округов</c:v>
                </c:pt>
                <c:pt idx="54">
                  <c:v>Челябинская область</c:v>
                </c:pt>
                <c:pt idx="55">
                  <c:v>Республика Алтай</c:v>
                </c:pt>
                <c:pt idx="56">
                  <c:v>Республика Хакасия</c:v>
                </c:pt>
                <c:pt idx="57">
                  <c:v>Алтайский край</c:v>
                </c:pt>
                <c:pt idx="58">
                  <c:v>Красноярский край</c:v>
                </c:pt>
                <c:pt idx="59">
                  <c:v>Иркутская область</c:v>
                </c:pt>
                <c:pt idx="60">
                  <c:v>Кемеровская область - Кузбасс</c:v>
                </c:pt>
                <c:pt idx="61">
                  <c:v>Новосибирская область</c:v>
                </c:pt>
                <c:pt idx="62">
                  <c:v>Омская область</c:v>
                </c:pt>
                <c:pt idx="63">
                  <c:v>Томская область</c:v>
                </c:pt>
                <c:pt idx="64">
                  <c:v>Республика Бурятия</c:v>
                </c:pt>
                <c:pt idx="65">
                  <c:v>Республика Саха (Якутия)</c:v>
                </c:pt>
                <c:pt idx="66">
                  <c:v>Забайкальский край</c:v>
                </c:pt>
                <c:pt idx="67">
                  <c:v>Камчатский край</c:v>
                </c:pt>
                <c:pt idx="68">
                  <c:v>Приморский край</c:v>
                </c:pt>
                <c:pt idx="69">
                  <c:v>Хабаровский край</c:v>
                </c:pt>
                <c:pt idx="70">
                  <c:v>Амурская область</c:v>
                </c:pt>
                <c:pt idx="71">
                  <c:v>Магаданская область</c:v>
                </c:pt>
                <c:pt idx="72">
                  <c:v>Сахалинская область</c:v>
                </c:pt>
                <c:pt idx="73">
                  <c:v>Еврейская авт. область</c:v>
                </c:pt>
                <c:pt idx="74">
                  <c:v>Республика Башкортостан</c:v>
                </c:pt>
                <c:pt idx="75">
                  <c:v>Свердловская область</c:v>
                </c:pt>
                <c:pt idx="76">
                  <c:v>Краснодарский край</c:v>
                </c:pt>
                <c:pt idx="77">
                  <c:v>Республика Дагестан</c:v>
                </c:pt>
                <c:pt idx="78">
                  <c:v>г.Санкт-Петербург</c:v>
                </c:pt>
                <c:pt idx="79">
                  <c:v>Московская область</c:v>
                </c:pt>
                <c:pt idx="80">
                  <c:v>Чукотский авт. округ</c:v>
                </c:pt>
                <c:pt idx="81">
                  <c:v>Республика Тыва</c:v>
                </c:pt>
                <c:pt idx="82">
                  <c:v>Республика Ингушетия</c:v>
                </c:pt>
                <c:pt idx="83">
                  <c:v>Архангельская область</c:v>
                </c:pt>
                <c:pt idx="84">
                  <c:v>Ненецкий авт. округ</c:v>
                </c:pt>
                <c:pt idx="85">
                  <c:v>Тюменская область   в  т.ч.</c:v>
                </c:pt>
                <c:pt idx="86">
                  <c:v>г.Москва</c:v>
                </c:pt>
              </c:strCache>
            </c:strRef>
          </c:xVal>
          <c:yVal>
            <c:numRef>
              <c:f>'z-score'!$I$4:$I$90</c:f>
              <c:numCache>
                <c:formatCode>#\ ##0.000</c:formatCode>
                <c:ptCount val="87"/>
                <c:pt idx="0">
                  <c:v>-7.9055207802212521E-2</c:v>
                </c:pt>
                <c:pt idx="1">
                  <c:v>-0.2312911652774613</c:v>
                </c:pt>
                <c:pt idx="2">
                  <c:v>-0.30740914401508568</c:v>
                </c:pt>
                <c:pt idx="3">
                  <c:v>-0.14158069033668969</c:v>
                </c:pt>
                <c:pt idx="4">
                  <c:v>-0.42702311060278114</c:v>
                </c:pt>
                <c:pt idx="5">
                  <c:v>-0.45692660224970499</c:v>
                </c:pt>
                <c:pt idx="6">
                  <c:v>-0.73149502555327872</c:v>
                </c:pt>
                <c:pt idx="7">
                  <c:v>-0.31284614249634457</c:v>
                </c:pt>
                <c:pt idx="8">
                  <c:v>-0.25032065996186736</c:v>
                </c:pt>
                <c:pt idx="9">
                  <c:v>-0.66081404529691312</c:v>
                </c:pt>
                <c:pt idx="10">
                  <c:v>-0.47867459617474051</c:v>
                </c:pt>
                <c:pt idx="11">
                  <c:v>-0.57110357035614157</c:v>
                </c:pt>
                <c:pt idx="12">
                  <c:v>-0.49498559161851718</c:v>
                </c:pt>
                <c:pt idx="13">
                  <c:v>-0.26119465692438515</c:v>
                </c:pt>
                <c:pt idx="14">
                  <c:v>-0.25032065996186736</c:v>
                </c:pt>
                <c:pt idx="15">
                  <c:v>-0.13614369185543079</c:v>
                </c:pt>
                <c:pt idx="16">
                  <c:v>-0.63362905289061877</c:v>
                </c:pt>
                <c:pt idx="17">
                  <c:v>-0.40527511667774557</c:v>
                </c:pt>
                <c:pt idx="18">
                  <c:v>-0.29925364629319734</c:v>
                </c:pt>
                <c:pt idx="19">
                  <c:v>-0.20682467211179631</c:v>
                </c:pt>
                <c:pt idx="20">
                  <c:v>-0.38624562199333951</c:v>
                </c:pt>
                <c:pt idx="21">
                  <c:v>-0.44061560680592832</c:v>
                </c:pt>
                <c:pt idx="22">
                  <c:v>-0.47595609693411112</c:v>
                </c:pt>
                <c:pt idx="23">
                  <c:v>-0.62547355516873038</c:v>
                </c:pt>
                <c:pt idx="24">
                  <c:v>-0.65265854757502484</c:v>
                </c:pt>
                <c:pt idx="25">
                  <c:v>-0.86470148834412131</c:v>
                </c:pt>
                <c:pt idx="26">
                  <c:v>-0.88373098302852748</c:v>
                </c:pt>
                <c:pt idx="27">
                  <c:v>0.18463921853884338</c:v>
                </c:pt>
                <c:pt idx="28">
                  <c:v>-0.36993462654956283</c:v>
                </c:pt>
                <c:pt idx="29">
                  <c:v>0.27163119423898552</c:v>
                </c:pt>
                <c:pt idx="30">
                  <c:v>0.56522911222696526</c:v>
                </c:pt>
                <c:pt idx="31">
                  <c:v>-0.7423690225157964</c:v>
                </c:pt>
                <c:pt idx="32">
                  <c:v>-0.42974160984341059</c:v>
                </c:pt>
                <c:pt idx="33">
                  <c:v>-0.73149502555327872</c:v>
                </c:pt>
                <c:pt idx="34">
                  <c:v>-0.549355576431106</c:v>
                </c:pt>
                <c:pt idx="35">
                  <c:v>0.33959367525472162</c:v>
                </c:pt>
                <c:pt idx="36">
                  <c:v>0.3830896631047927</c:v>
                </c:pt>
                <c:pt idx="37">
                  <c:v>-0.6145995582062127</c:v>
                </c:pt>
                <c:pt idx="38">
                  <c:v>-0.52217058402481165</c:v>
                </c:pt>
                <c:pt idx="39">
                  <c:v>1.2937869087156559</c:v>
                </c:pt>
                <c:pt idx="40">
                  <c:v>-9.8084702486618616E-2</c:v>
                </c:pt>
                <c:pt idx="41">
                  <c:v>-0.32643863869949175</c:v>
                </c:pt>
                <c:pt idx="42">
                  <c:v>1.2258244276999197</c:v>
                </c:pt>
                <c:pt idx="43">
                  <c:v>-0.35634213034641565</c:v>
                </c:pt>
                <c:pt idx="44">
                  <c:v>0.73105756590536131</c:v>
                </c:pt>
                <c:pt idx="45">
                  <c:v>2.9684761822965176E-2</c:v>
                </c:pt>
                <c:pt idx="46">
                  <c:v>-0.29925364629319734</c:v>
                </c:pt>
                <c:pt idx="47">
                  <c:v>1.0029074899683055</c:v>
                </c:pt>
                <c:pt idx="48">
                  <c:v>0.26075719727646779</c:v>
                </c:pt>
                <c:pt idx="49">
                  <c:v>-0.40255661743711613</c:v>
                </c:pt>
                <c:pt idx="50">
                  <c:v>-0.56022957339362378</c:v>
                </c:pt>
                <c:pt idx="51">
                  <c:v>1.6092265619817966E-2</c:v>
                </c:pt>
                <c:pt idx="52">
                  <c:v>-0.70159153390635476</c:v>
                </c:pt>
                <c:pt idx="53">
                  <c:v>0.10580274056058957</c:v>
                </c:pt>
                <c:pt idx="54">
                  <c:v>1.1198029573153716</c:v>
                </c:pt>
                <c:pt idx="55">
                  <c:v>-0.85654599062223302</c:v>
                </c:pt>
                <c:pt idx="56">
                  <c:v>-0.72605802707201983</c:v>
                </c:pt>
                <c:pt idx="57">
                  <c:v>0.2553201987952089</c:v>
                </c:pt>
                <c:pt idx="58">
                  <c:v>0.55163661602381808</c:v>
                </c:pt>
                <c:pt idx="59">
                  <c:v>0.63862859172396025</c:v>
                </c:pt>
                <c:pt idx="60">
                  <c:v>0.32871967829220383</c:v>
                </c:pt>
                <c:pt idx="61">
                  <c:v>0.49182963272997038</c:v>
                </c:pt>
                <c:pt idx="62">
                  <c:v>0.17648372081695507</c:v>
                </c:pt>
                <c:pt idx="63">
                  <c:v>-0.40255661743711613</c:v>
                </c:pt>
                <c:pt idx="64">
                  <c:v>-0.2448836614806085</c:v>
                </c:pt>
                <c:pt idx="65">
                  <c:v>-0.34274963414326842</c:v>
                </c:pt>
                <c:pt idx="66">
                  <c:v>-0.27750565236816183</c:v>
                </c:pt>
                <c:pt idx="67">
                  <c:v>-0.80217600580964421</c:v>
                </c:pt>
                <c:pt idx="68">
                  <c:v>-2.1966723748994228E-2</c:v>
                </c:pt>
                <c:pt idx="69">
                  <c:v>-0.16876568274298412</c:v>
                </c:pt>
                <c:pt idx="70">
                  <c:v>-0.58469606655928874</c:v>
                </c:pt>
                <c:pt idx="71">
                  <c:v>-0.95441196328489297</c:v>
                </c:pt>
                <c:pt idx="72">
                  <c:v>-0.65265854757502484</c:v>
                </c:pt>
                <c:pt idx="73">
                  <c:v>-0.85926448986286241</c:v>
                </c:pt>
                <c:pt idx="74">
                  <c:v>1.620006817591189</c:v>
                </c:pt>
                <c:pt idx="75">
                  <c:v>1.5357333411316763</c:v>
                </c:pt>
                <c:pt idx="76">
                  <c:v>1.7640872773445495</c:v>
                </c:pt>
                <c:pt idx="77">
                  <c:v>1.3100979041594325</c:v>
                </c:pt>
                <c:pt idx="78">
                  <c:v>2.3105056247110674</c:v>
                </c:pt>
                <c:pt idx="79">
                  <c:v>2.5062375700363875</c:v>
                </c:pt>
                <c:pt idx="80">
                  <c:v>-0.96256746100678126</c:v>
                </c:pt>
                <c:pt idx="81">
                  <c:v>-0.80217600580964421</c:v>
                </c:pt>
                <c:pt idx="82">
                  <c:v>-0.36177912882767449</c:v>
                </c:pt>
                <c:pt idx="83">
                  <c:v>-0.2639131561650146</c:v>
                </c:pt>
                <c:pt idx="84">
                  <c:v>-0.94897496480363408</c:v>
                </c:pt>
                <c:pt idx="85">
                  <c:v>1.3889343821376863</c:v>
                </c:pt>
                <c:pt idx="86">
                  <c:v>6.1952410395705408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4A4C-BE05-EC96AD90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92223"/>
        <c:axId val="1286093871"/>
      </c:scatterChart>
      <c:valAx>
        <c:axId val="12860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3871"/>
        <c:crosses val="autoZero"/>
        <c:crossBetween val="midCat"/>
      </c:valAx>
      <c:valAx>
        <c:axId val="12860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Z-score(</a:t>
            </a:r>
            <a:r>
              <a:rPr lang="ru-RU"/>
              <a:t>Психические расстройства</a:t>
            </a:r>
            <a:r>
              <a:rPr lang="en-US"/>
              <a:t>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'z-score'!$B$4:$B$90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Орловская область</c:v>
                </c:pt>
                <c:pt idx="10">
                  <c:v>Рязанская область</c:v>
                </c:pt>
                <c:pt idx="11">
                  <c:v>Смоленская область</c:v>
                </c:pt>
                <c:pt idx="12">
                  <c:v>Тамбовская область</c:v>
                </c:pt>
                <c:pt idx="13">
                  <c:v>Тверская область</c:v>
                </c:pt>
                <c:pt idx="14">
                  <c:v>Тульская область</c:v>
                </c:pt>
                <c:pt idx="15">
                  <c:v>Ярославская область</c:v>
                </c:pt>
                <c:pt idx="16">
                  <c:v>Республика Карелия</c:v>
                </c:pt>
                <c:pt idx="17">
                  <c:v>Республика Коми</c:v>
                </c:pt>
                <c:pt idx="18">
                  <c:v>Архангельская область без авт.оруга</c:v>
                </c:pt>
                <c:pt idx="19">
                  <c:v>Вологодская область</c:v>
                </c:pt>
                <c:pt idx="20">
                  <c:v>Калининградская область</c:v>
                </c:pt>
                <c:pt idx="21">
                  <c:v>Ленинградская область</c:v>
                </c:pt>
                <c:pt idx="22">
                  <c:v>Мурманская область</c:v>
                </c:pt>
                <c:pt idx="23">
                  <c:v>Новгородская область</c:v>
                </c:pt>
                <c:pt idx="24">
                  <c:v>Псковская область</c:v>
                </c:pt>
                <c:pt idx="25">
                  <c:v>Республика Адыгея</c:v>
                </c:pt>
                <c:pt idx="26">
                  <c:v>Республика Калмыкия</c:v>
                </c:pt>
                <c:pt idx="27">
                  <c:v>Республика Крым</c:v>
                </c:pt>
                <c:pt idx="28">
                  <c:v>Астраханская область</c:v>
                </c:pt>
                <c:pt idx="29">
                  <c:v>Волгоградская область</c:v>
                </c:pt>
                <c:pt idx="30">
                  <c:v>Ростовская область</c:v>
                </c:pt>
                <c:pt idx="31">
                  <c:v>г. Севастополь</c:v>
                </c:pt>
                <c:pt idx="32">
                  <c:v>Кабардино-Балкарская Республика</c:v>
                </c:pt>
                <c:pt idx="33">
                  <c:v>Карачаево-Черкесская Республика</c:v>
                </c:pt>
                <c:pt idx="34">
                  <c:v>Республика Северная Осетия-Алания</c:v>
                </c:pt>
                <c:pt idx="35">
                  <c:v>Чеченская Республика</c:v>
                </c:pt>
                <c:pt idx="36">
                  <c:v>Ставропольский край</c:v>
                </c:pt>
                <c:pt idx="37">
                  <c:v>Республика Марий Эл</c:v>
                </c:pt>
                <c:pt idx="38">
                  <c:v>Республика Мордовия</c:v>
                </c:pt>
                <c:pt idx="39">
                  <c:v>Республика Татарстан</c:v>
                </c:pt>
                <c:pt idx="40">
                  <c:v>Удмуртская Республика</c:v>
                </c:pt>
                <c:pt idx="41">
                  <c:v>Чувашская республика</c:v>
                </c:pt>
                <c:pt idx="42">
                  <c:v>Пермский край</c:v>
                </c:pt>
                <c:pt idx="43">
                  <c:v>Кировская область</c:v>
                </c:pt>
                <c:pt idx="44">
                  <c:v>Нижегородская область</c:v>
                </c:pt>
                <c:pt idx="45">
                  <c:v>Оренбургская область</c:v>
                </c:pt>
                <c:pt idx="46">
                  <c:v>Пензенская область</c:v>
                </c:pt>
                <c:pt idx="47">
                  <c:v>Самарская область</c:v>
                </c:pt>
                <c:pt idx="48">
                  <c:v>Саратовская область</c:v>
                </c:pt>
                <c:pt idx="49">
                  <c:v>Ульяновская область</c:v>
                </c:pt>
                <c:pt idx="50">
                  <c:v>Курганская область</c:v>
                </c:pt>
                <c:pt idx="51">
                  <c:v>Ханты-Мансийский авт. округ - Югра</c:v>
                </c:pt>
                <c:pt idx="52">
                  <c:v>Ямало-Ненецкий авт. округ</c:v>
                </c:pt>
                <c:pt idx="53">
                  <c:v>Тюменская область без авт.округов</c:v>
                </c:pt>
                <c:pt idx="54">
                  <c:v>Челябинская область</c:v>
                </c:pt>
                <c:pt idx="55">
                  <c:v>Республика Алтай</c:v>
                </c:pt>
                <c:pt idx="56">
                  <c:v>Республика Хакасия</c:v>
                </c:pt>
                <c:pt idx="57">
                  <c:v>Алтайский край</c:v>
                </c:pt>
                <c:pt idx="58">
                  <c:v>Красноярский край</c:v>
                </c:pt>
                <c:pt idx="59">
                  <c:v>Иркутская область</c:v>
                </c:pt>
                <c:pt idx="60">
                  <c:v>Кемеровская область - Кузбасс</c:v>
                </c:pt>
                <c:pt idx="61">
                  <c:v>Новосибирская область</c:v>
                </c:pt>
                <c:pt idx="62">
                  <c:v>Омская область</c:v>
                </c:pt>
                <c:pt idx="63">
                  <c:v>Томская область</c:v>
                </c:pt>
                <c:pt idx="64">
                  <c:v>Республика Бурятия</c:v>
                </c:pt>
                <c:pt idx="65">
                  <c:v>Республика Саха (Якутия)</c:v>
                </c:pt>
                <c:pt idx="66">
                  <c:v>Забайкальский край</c:v>
                </c:pt>
                <c:pt idx="67">
                  <c:v>Камчатский край</c:v>
                </c:pt>
                <c:pt idx="68">
                  <c:v>Приморский край</c:v>
                </c:pt>
                <c:pt idx="69">
                  <c:v>Хабаровский край</c:v>
                </c:pt>
                <c:pt idx="70">
                  <c:v>Амурская область</c:v>
                </c:pt>
                <c:pt idx="71">
                  <c:v>Магаданская область</c:v>
                </c:pt>
                <c:pt idx="72">
                  <c:v>Сахалинская область</c:v>
                </c:pt>
                <c:pt idx="73">
                  <c:v>Еврейская авт. область</c:v>
                </c:pt>
                <c:pt idx="74">
                  <c:v>Республика Башкортостан</c:v>
                </c:pt>
                <c:pt idx="75">
                  <c:v>Свердловская область</c:v>
                </c:pt>
                <c:pt idx="76">
                  <c:v>Краснодарский край</c:v>
                </c:pt>
                <c:pt idx="77">
                  <c:v>Республика Дагестан</c:v>
                </c:pt>
                <c:pt idx="78">
                  <c:v>г.Санкт-Петербург</c:v>
                </c:pt>
                <c:pt idx="79">
                  <c:v>Московская область</c:v>
                </c:pt>
                <c:pt idx="80">
                  <c:v>Чукотский авт. округ</c:v>
                </c:pt>
                <c:pt idx="81">
                  <c:v>Республика Тыва</c:v>
                </c:pt>
                <c:pt idx="82">
                  <c:v>Республика Ингушетия</c:v>
                </c:pt>
                <c:pt idx="83">
                  <c:v>Архангельская область</c:v>
                </c:pt>
                <c:pt idx="84">
                  <c:v>Ненецкий авт. округ</c:v>
                </c:pt>
                <c:pt idx="85">
                  <c:v>Тюменская область   в  т.ч.</c:v>
                </c:pt>
                <c:pt idx="86">
                  <c:v>г.Москва</c:v>
                </c:pt>
              </c:strCache>
            </c:strRef>
          </c:xVal>
          <c:yVal>
            <c:numRef>
              <c:f>'z-score'!$J$4:$J$90</c:f>
              <c:numCache>
                <c:formatCode>#\ ##0.000</c:formatCode>
                <c:ptCount val="87"/>
                <c:pt idx="0">
                  <c:v>-0.51564200345914479</c:v>
                </c:pt>
                <c:pt idx="1">
                  <c:v>-0.23829851002284735</c:v>
                </c:pt>
                <c:pt idx="2">
                  <c:v>-1.2766438437286852E-2</c:v>
                </c:pt>
                <c:pt idx="3">
                  <c:v>0.49663997807836141</c:v>
                </c:pt>
                <c:pt idx="4">
                  <c:v>-0.7059074769782373</c:v>
                </c:pt>
                <c:pt idx="5">
                  <c:v>-0.91271777428159873</c:v>
                </c:pt>
                <c:pt idx="6">
                  <c:v>-0.69589350468775868</c:v>
                </c:pt>
                <c:pt idx="7">
                  <c:v>-0.22175368623857844</c:v>
                </c:pt>
                <c:pt idx="8">
                  <c:v>-0.63972818184116165</c:v>
                </c:pt>
                <c:pt idx="9">
                  <c:v>-0.58617519959208064</c:v>
                </c:pt>
                <c:pt idx="10">
                  <c:v>-0.64495286303619392</c:v>
                </c:pt>
                <c:pt idx="11">
                  <c:v>-0.61795867686186046</c:v>
                </c:pt>
                <c:pt idx="12">
                  <c:v>-0.66498080761715106</c:v>
                </c:pt>
                <c:pt idx="13">
                  <c:v>-0.30230085466199291</c:v>
                </c:pt>
                <c:pt idx="14">
                  <c:v>-0.51564200345914479</c:v>
                </c:pt>
                <c:pt idx="15">
                  <c:v>-0.21696439514313218</c:v>
                </c:pt>
                <c:pt idx="16">
                  <c:v>-0.66889931851342521</c:v>
                </c:pt>
                <c:pt idx="17">
                  <c:v>-0.76686209092028068</c:v>
                </c:pt>
                <c:pt idx="18">
                  <c:v>-0.609686264969726</c:v>
                </c:pt>
                <c:pt idx="19">
                  <c:v>-0.31841028834667578</c:v>
                </c:pt>
                <c:pt idx="20">
                  <c:v>-0.60794470457138183</c:v>
                </c:pt>
                <c:pt idx="21">
                  <c:v>-0.39155582507712788</c:v>
                </c:pt>
                <c:pt idx="22">
                  <c:v>-0.69850584528527493</c:v>
                </c:pt>
                <c:pt idx="23">
                  <c:v>-0.42987015384069799</c:v>
                </c:pt>
                <c:pt idx="24">
                  <c:v>-0.62144179765854857</c:v>
                </c:pt>
                <c:pt idx="25">
                  <c:v>-0.67455938980804353</c:v>
                </c:pt>
                <c:pt idx="26">
                  <c:v>-0.7463987562397375</c:v>
                </c:pt>
                <c:pt idx="27">
                  <c:v>0.91287291328260045</c:v>
                </c:pt>
                <c:pt idx="28">
                  <c:v>-0.50562803116866617</c:v>
                </c:pt>
                <c:pt idx="29">
                  <c:v>-0.50345108067073607</c:v>
                </c:pt>
                <c:pt idx="30">
                  <c:v>0.63944793074257733</c:v>
                </c:pt>
                <c:pt idx="31">
                  <c:v>-0.7703452117169689</c:v>
                </c:pt>
                <c:pt idx="32">
                  <c:v>-0.45381660931792933</c:v>
                </c:pt>
                <c:pt idx="33">
                  <c:v>-0.7233230809616783</c:v>
                </c:pt>
                <c:pt idx="34">
                  <c:v>-0.64451747293660788</c:v>
                </c:pt>
                <c:pt idx="35">
                  <c:v>-0.35411227651272981</c:v>
                </c:pt>
                <c:pt idx="36">
                  <c:v>0.32030698774602162</c:v>
                </c:pt>
                <c:pt idx="37">
                  <c:v>-0.61970023726020451</c:v>
                </c:pt>
                <c:pt idx="38">
                  <c:v>-0.6567083957250166</c:v>
                </c:pt>
                <c:pt idx="39">
                  <c:v>1.3103840742046404</c:v>
                </c:pt>
                <c:pt idx="40">
                  <c:v>-0.27530666848765939</c:v>
                </c:pt>
                <c:pt idx="41">
                  <c:v>-0.50127413017280598</c:v>
                </c:pt>
                <c:pt idx="42">
                  <c:v>0.63727098024464723</c:v>
                </c:pt>
                <c:pt idx="43">
                  <c:v>-0.35846617750859</c:v>
                </c:pt>
                <c:pt idx="44">
                  <c:v>0.97861681832009018</c:v>
                </c:pt>
                <c:pt idx="45">
                  <c:v>-7.9771473418405858E-3</c:v>
                </c:pt>
                <c:pt idx="46">
                  <c:v>-0.29533461306861652</c:v>
                </c:pt>
                <c:pt idx="47">
                  <c:v>0.4456993364267966</c:v>
                </c:pt>
                <c:pt idx="48">
                  <c:v>1.1362280343702309</c:v>
                </c:pt>
                <c:pt idx="49">
                  <c:v>-0.43422405483655824</c:v>
                </c:pt>
                <c:pt idx="50">
                  <c:v>-0.62579569865440887</c:v>
                </c:pt>
                <c:pt idx="51">
                  <c:v>-0.25179560311001409</c:v>
                </c:pt>
                <c:pt idx="52">
                  <c:v>-0.65148371452998433</c:v>
                </c:pt>
                <c:pt idx="53">
                  <c:v>-0.14425424851226615</c:v>
                </c:pt>
                <c:pt idx="54">
                  <c:v>1.980014047367946</c:v>
                </c:pt>
                <c:pt idx="55">
                  <c:v>-0.78558386520247969</c:v>
                </c:pt>
                <c:pt idx="56">
                  <c:v>-0.44249646672869269</c:v>
                </c:pt>
                <c:pt idx="57">
                  <c:v>0.66818367731525496</c:v>
                </c:pt>
                <c:pt idx="58">
                  <c:v>0.96947362622878364</c:v>
                </c:pt>
                <c:pt idx="59">
                  <c:v>1.2080674008019248</c:v>
                </c:pt>
                <c:pt idx="60">
                  <c:v>0.9002466003946058</c:v>
                </c:pt>
                <c:pt idx="61">
                  <c:v>1.2219998839886776</c:v>
                </c:pt>
                <c:pt idx="62">
                  <c:v>0.52276338405352285</c:v>
                </c:pt>
                <c:pt idx="63">
                  <c:v>-1.0109057484642E-3</c:v>
                </c:pt>
                <c:pt idx="64">
                  <c:v>-0.31318560715164351</c:v>
                </c:pt>
                <c:pt idx="65">
                  <c:v>-0.38894348447961169</c:v>
                </c:pt>
                <c:pt idx="66">
                  <c:v>-0.63798662144281748</c:v>
                </c:pt>
                <c:pt idx="67">
                  <c:v>-0.75684811862980217</c:v>
                </c:pt>
                <c:pt idx="68">
                  <c:v>0.69909637438586258</c:v>
                </c:pt>
                <c:pt idx="69">
                  <c:v>-0.27966056948351964</c:v>
                </c:pt>
                <c:pt idx="70">
                  <c:v>-0.36020773790693411</c:v>
                </c:pt>
                <c:pt idx="71">
                  <c:v>-0.86700181382506625</c:v>
                </c:pt>
                <c:pt idx="72">
                  <c:v>-0.57790278769994619</c:v>
                </c:pt>
                <c:pt idx="73">
                  <c:v>-0.83304138605735634</c:v>
                </c:pt>
                <c:pt idx="74">
                  <c:v>1.4954248665287009</c:v>
                </c:pt>
                <c:pt idx="75">
                  <c:v>1.2764236464369307</c:v>
                </c:pt>
                <c:pt idx="76">
                  <c:v>0.31334074615264523</c:v>
                </c:pt>
                <c:pt idx="77">
                  <c:v>3.9292555232145761</c:v>
                </c:pt>
                <c:pt idx="78">
                  <c:v>3.6284009644006332</c:v>
                </c:pt>
                <c:pt idx="79">
                  <c:v>3.0549922032458396</c:v>
                </c:pt>
                <c:pt idx="80">
                  <c:v>-0.88659436830643734</c:v>
                </c:pt>
                <c:pt idx="81">
                  <c:v>-0.83173521575859832</c:v>
                </c:pt>
                <c:pt idx="82">
                  <c:v>-0.17821467627997603</c:v>
                </c:pt>
                <c:pt idx="83">
                  <c:v>-0.58312746889497846</c:v>
                </c:pt>
                <c:pt idx="84">
                  <c:v>-0.92055479607414714</c:v>
                </c:pt>
                <c:pt idx="85">
                  <c:v>0.8466936181455248</c:v>
                </c:pt>
                <c:pt idx="86">
                  <c:v>2.8555835376354404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4-1D4B-8BE4-80F73E0E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92223"/>
        <c:axId val="1286093871"/>
      </c:scatterChart>
      <c:valAx>
        <c:axId val="12860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3871"/>
        <c:crosses val="autoZero"/>
        <c:crossBetween val="midCat"/>
      </c:valAx>
      <c:valAx>
        <c:axId val="12860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Z-score(</a:t>
            </a:r>
            <a:r>
              <a:rPr lang="en"/>
              <a:t>I </a:t>
            </a:r>
            <a:r>
              <a:rPr lang="ru-RU"/>
              <a:t>и </a:t>
            </a:r>
            <a:r>
              <a:rPr lang="en"/>
              <a:t>II </a:t>
            </a:r>
            <a:r>
              <a:rPr lang="ru-RU"/>
              <a:t>группа здоровья</a:t>
            </a:r>
            <a:r>
              <a:rPr lang="en-US"/>
              <a:t>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'z-score'!$B$4:$B$90</c:f>
              <c:strCache>
                <c:ptCount val="8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Орловская область</c:v>
                </c:pt>
                <c:pt idx="10">
                  <c:v>Рязанская область</c:v>
                </c:pt>
                <c:pt idx="11">
                  <c:v>Смоленская область</c:v>
                </c:pt>
                <c:pt idx="12">
                  <c:v>Тамбовская область</c:v>
                </c:pt>
                <c:pt idx="13">
                  <c:v>Тверская область</c:v>
                </c:pt>
                <c:pt idx="14">
                  <c:v>Тульская область</c:v>
                </c:pt>
                <c:pt idx="15">
                  <c:v>Ярославская область</c:v>
                </c:pt>
                <c:pt idx="16">
                  <c:v>Республика Карелия</c:v>
                </c:pt>
                <c:pt idx="17">
                  <c:v>Республика Коми</c:v>
                </c:pt>
                <c:pt idx="18">
                  <c:v>Архангельская область без авт.оруга</c:v>
                </c:pt>
                <c:pt idx="19">
                  <c:v>Вологодская область</c:v>
                </c:pt>
                <c:pt idx="20">
                  <c:v>Калининградская область</c:v>
                </c:pt>
                <c:pt idx="21">
                  <c:v>Ленинградская область</c:v>
                </c:pt>
                <c:pt idx="22">
                  <c:v>Мурманская область</c:v>
                </c:pt>
                <c:pt idx="23">
                  <c:v>Новгородская область</c:v>
                </c:pt>
                <c:pt idx="24">
                  <c:v>Псковская область</c:v>
                </c:pt>
                <c:pt idx="25">
                  <c:v>Республика Адыгея</c:v>
                </c:pt>
                <c:pt idx="26">
                  <c:v>Республика Калмыкия</c:v>
                </c:pt>
                <c:pt idx="27">
                  <c:v>Республика Крым</c:v>
                </c:pt>
                <c:pt idx="28">
                  <c:v>Астраханская область</c:v>
                </c:pt>
                <c:pt idx="29">
                  <c:v>Волгоградская область</c:v>
                </c:pt>
                <c:pt idx="30">
                  <c:v>Ростовская область</c:v>
                </c:pt>
                <c:pt idx="31">
                  <c:v>г. Севастополь</c:v>
                </c:pt>
                <c:pt idx="32">
                  <c:v>Кабардино-Балкарская Республика</c:v>
                </c:pt>
                <c:pt idx="33">
                  <c:v>Карачаево-Черкесская Республика</c:v>
                </c:pt>
                <c:pt idx="34">
                  <c:v>Республика Северная Осетия-Алания</c:v>
                </c:pt>
                <c:pt idx="35">
                  <c:v>Чеченская Республика</c:v>
                </c:pt>
                <c:pt idx="36">
                  <c:v>Ставропольский край</c:v>
                </c:pt>
                <c:pt idx="37">
                  <c:v>Республика Марий Эл</c:v>
                </c:pt>
                <c:pt idx="38">
                  <c:v>Республика Мордовия</c:v>
                </c:pt>
                <c:pt idx="39">
                  <c:v>Республика Татарстан</c:v>
                </c:pt>
                <c:pt idx="40">
                  <c:v>Удмуртская Республика</c:v>
                </c:pt>
                <c:pt idx="41">
                  <c:v>Чувашская республика</c:v>
                </c:pt>
                <c:pt idx="42">
                  <c:v>Пермский край</c:v>
                </c:pt>
                <c:pt idx="43">
                  <c:v>Кировская область</c:v>
                </c:pt>
                <c:pt idx="44">
                  <c:v>Нижегородская область</c:v>
                </c:pt>
                <c:pt idx="45">
                  <c:v>Оренбургская область</c:v>
                </c:pt>
                <c:pt idx="46">
                  <c:v>Пензенская область</c:v>
                </c:pt>
                <c:pt idx="47">
                  <c:v>Самарская область</c:v>
                </c:pt>
                <c:pt idx="48">
                  <c:v>Саратовская область</c:v>
                </c:pt>
                <c:pt idx="49">
                  <c:v>Ульяновская область</c:v>
                </c:pt>
                <c:pt idx="50">
                  <c:v>Курганская область</c:v>
                </c:pt>
                <c:pt idx="51">
                  <c:v>Ханты-Мансийский авт. округ - Югра</c:v>
                </c:pt>
                <c:pt idx="52">
                  <c:v>Ямало-Ненецкий авт. округ</c:v>
                </c:pt>
                <c:pt idx="53">
                  <c:v>Тюменская область без авт.округов</c:v>
                </c:pt>
                <c:pt idx="54">
                  <c:v>Челябинская область</c:v>
                </c:pt>
                <c:pt idx="55">
                  <c:v>Республика Алтай</c:v>
                </c:pt>
                <c:pt idx="56">
                  <c:v>Республика Хакасия</c:v>
                </c:pt>
                <c:pt idx="57">
                  <c:v>Алтайский край</c:v>
                </c:pt>
                <c:pt idx="58">
                  <c:v>Красноярский край</c:v>
                </c:pt>
                <c:pt idx="59">
                  <c:v>Иркутская область</c:v>
                </c:pt>
                <c:pt idx="60">
                  <c:v>Кемеровская область - Кузбасс</c:v>
                </c:pt>
                <c:pt idx="61">
                  <c:v>Новосибирская область</c:v>
                </c:pt>
                <c:pt idx="62">
                  <c:v>Омская область</c:v>
                </c:pt>
                <c:pt idx="63">
                  <c:v>Томская область</c:v>
                </c:pt>
                <c:pt idx="64">
                  <c:v>Республика Бурятия</c:v>
                </c:pt>
                <c:pt idx="65">
                  <c:v>Республика Саха (Якутия)</c:v>
                </c:pt>
                <c:pt idx="66">
                  <c:v>Забайкальский край</c:v>
                </c:pt>
                <c:pt idx="67">
                  <c:v>Камчатский край</c:v>
                </c:pt>
                <c:pt idx="68">
                  <c:v>Приморский край</c:v>
                </c:pt>
                <c:pt idx="69">
                  <c:v>Хабаровский край</c:v>
                </c:pt>
                <c:pt idx="70">
                  <c:v>Амурская область</c:v>
                </c:pt>
                <c:pt idx="71">
                  <c:v>Магаданская область</c:v>
                </c:pt>
                <c:pt idx="72">
                  <c:v>Сахалинская область</c:v>
                </c:pt>
                <c:pt idx="73">
                  <c:v>Еврейская авт. область</c:v>
                </c:pt>
                <c:pt idx="74">
                  <c:v>Республика Башкортостан</c:v>
                </c:pt>
                <c:pt idx="75">
                  <c:v>Свердловская область</c:v>
                </c:pt>
                <c:pt idx="76">
                  <c:v>Краснодарский край</c:v>
                </c:pt>
                <c:pt idx="77">
                  <c:v>Республика Дагестан</c:v>
                </c:pt>
                <c:pt idx="78">
                  <c:v>г.Санкт-Петербург</c:v>
                </c:pt>
                <c:pt idx="79">
                  <c:v>Московская область</c:v>
                </c:pt>
                <c:pt idx="80">
                  <c:v>Чукотский авт. округ</c:v>
                </c:pt>
                <c:pt idx="81">
                  <c:v>Республика Тыва</c:v>
                </c:pt>
                <c:pt idx="82">
                  <c:v>Республика Ингушетия</c:v>
                </c:pt>
                <c:pt idx="83">
                  <c:v>Архангельская область</c:v>
                </c:pt>
                <c:pt idx="84">
                  <c:v>Ненецкий авт. округ</c:v>
                </c:pt>
                <c:pt idx="85">
                  <c:v>Тюменская область   в  т.ч.</c:v>
                </c:pt>
                <c:pt idx="86">
                  <c:v>г.Москва</c:v>
                </c:pt>
              </c:strCache>
            </c:strRef>
          </c:xVal>
          <c:yVal>
            <c:numRef>
              <c:f>'z-score'!$K$4:$K$90</c:f>
              <c:numCache>
                <c:formatCode>#\ ##0.000</c:formatCode>
                <c:ptCount val="87"/>
                <c:pt idx="0">
                  <c:v>-0.23812721128306111</c:v>
                </c:pt>
                <c:pt idx="1">
                  <c:v>-8.0807288119311441E-2</c:v>
                </c:pt>
                <c:pt idx="2">
                  <c:v>4.7015149451235472E-2</c:v>
                </c:pt>
                <c:pt idx="3">
                  <c:v>-0.29712218246946664</c:v>
                </c:pt>
                <c:pt idx="4">
                  <c:v>-0.15455100210231904</c:v>
                </c:pt>
                <c:pt idx="5">
                  <c:v>4.2098901852367879E-2</c:v>
                </c:pt>
                <c:pt idx="6">
                  <c:v>-0.26762469687626389</c:v>
                </c:pt>
                <c:pt idx="7">
                  <c:v>-0.27254094447513078</c:v>
                </c:pt>
                <c:pt idx="8">
                  <c:v>-0.15455100210231904</c:v>
                </c:pt>
                <c:pt idx="9">
                  <c:v>-9.0639783317045933E-2</c:v>
                </c:pt>
                <c:pt idx="10">
                  <c:v>-0.32661966806267012</c:v>
                </c:pt>
                <c:pt idx="11">
                  <c:v>-0.5822645432037632</c:v>
                </c:pt>
                <c:pt idx="12">
                  <c:v>0.10601012063764098</c:v>
                </c:pt>
                <c:pt idx="13">
                  <c:v>-7.5891040520443848E-2</c:v>
                </c:pt>
                <c:pt idx="14">
                  <c:v>-1.1979821735170745E-2</c:v>
                </c:pt>
                <c:pt idx="15">
                  <c:v>-0.4593583532320839</c:v>
                </c:pt>
                <c:pt idx="16">
                  <c:v>2.7689210614306346E-3</c:v>
                </c:pt>
                <c:pt idx="17">
                  <c:v>3.7182654253500987E-2</c:v>
                </c:pt>
                <c:pt idx="18">
                  <c:v>-0.4593583532320839</c:v>
                </c:pt>
                <c:pt idx="19">
                  <c:v>-0.10538852611364731</c:v>
                </c:pt>
                <c:pt idx="20">
                  <c:v>-0.2577922016785294</c:v>
                </c:pt>
                <c:pt idx="21">
                  <c:v>0.11092636823650857</c:v>
                </c:pt>
                <c:pt idx="22">
                  <c:v>-0.4544421056332163</c:v>
                </c:pt>
                <c:pt idx="23">
                  <c:v>0.36165499577873411</c:v>
                </c:pt>
                <c:pt idx="24">
                  <c:v>0.16992133942291479</c:v>
                </c:pt>
                <c:pt idx="25">
                  <c:v>0.44031495736060933</c:v>
                </c:pt>
                <c:pt idx="26">
                  <c:v>-0.13488601170685008</c:v>
                </c:pt>
                <c:pt idx="27">
                  <c:v>-0.39544713444681012</c:v>
                </c:pt>
                <c:pt idx="28">
                  <c:v>-0.55276705761055978</c:v>
                </c:pt>
                <c:pt idx="29">
                  <c:v>0.14042385382971134</c:v>
                </c:pt>
                <c:pt idx="30">
                  <c:v>2.7350159055766498E-2</c:v>
                </c:pt>
                <c:pt idx="31">
                  <c:v>-0.2577922016785294</c:v>
                </c:pt>
                <c:pt idx="32">
                  <c:v>0.1600888442251803</c:v>
                </c:pt>
                <c:pt idx="33">
                  <c:v>0.19941882501611755</c:v>
                </c:pt>
                <c:pt idx="34">
                  <c:v>-8.0807288119311441E-2</c:v>
                </c:pt>
                <c:pt idx="35">
                  <c:v>7.6512635044438226E-2</c:v>
                </c:pt>
                <c:pt idx="36">
                  <c:v>-3.1644812130639716E-2</c:v>
                </c:pt>
                <c:pt idx="37">
                  <c:v>-0.29712218246946664</c:v>
                </c:pt>
                <c:pt idx="38">
                  <c:v>4.7015149451235472E-2</c:v>
                </c:pt>
                <c:pt idx="39">
                  <c:v>6.1763892247836849E-2</c:v>
                </c:pt>
                <c:pt idx="40">
                  <c:v>-6.1142297723842477E-2</c:v>
                </c:pt>
                <c:pt idx="41">
                  <c:v>7.6851686602975276E-3</c:v>
                </c:pt>
                <c:pt idx="42">
                  <c:v>-0.17421599249778733</c:v>
                </c:pt>
                <c:pt idx="43">
                  <c:v>-0.16438349730005353</c:v>
                </c:pt>
                <c:pt idx="44">
                  <c:v>-0.22829471608532664</c:v>
                </c:pt>
                <c:pt idx="45">
                  <c:v>-0.47410709602868528</c:v>
                </c:pt>
                <c:pt idx="46">
                  <c:v>-0.39053088684794318</c:v>
                </c:pt>
                <c:pt idx="47">
                  <c:v>-6.1142297723842477E-2</c:v>
                </c:pt>
                <c:pt idx="48">
                  <c:v>-0.42002837244114594</c:v>
                </c:pt>
                <c:pt idx="49">
                  <c:v>-0.3757821440513418</c:v>
                </c:pt>
                <c:pt idx="50">
                  <c:v>-0.18404848769552179</c:v>
                </c:pt>
                <c:pt idx="51">
                  <c:v>5.1931397050102364E-2</c:v>
                </c:pt>
                <c:pt idx="52">
                  <c:v>6.6680139846703748E-2</c:v>
                </c:pt>
                <c:pt idx="53">
                  <c:v>7.6851686602975276E-3</c:v>
                </c:pt>
                <c:pt idx="54">
                  <c:v>-0.44952585803434941</c:v>
                </c:pt>
                <c:pt idx="55">
                  <c:v>6.6680139846703748E-2</c:v>
                </c:pt>
                <c:pt idx="56">
                  <c:v>6.6680139846703748E-2</c:v>
                </c:pt>
                <c:pt idx="57">
                  <c:v>0.14534010142857892</c:v>
                </c:pt>
                <c:pt idx="58">
                  <c:v>-0.16438349730005353</c:v>
                </c:pt>
                <c:pt idx="59">
                  <c:v>-0.1791322400966549</c:v>
                </c:pt>
                <c:pt idx="60">
                  <c:v>-8.572353571817834E-2</c:v>
                </c:pt>
                <c:pt idx="61">
                  <c:v>-4.6393554927241093E-2</c:v>
                </c:pt>
                <c:pt idx="62">
                  <c:v>7.6851686602975276E-3</c:v>
                </c:pt>
                <c:pt idx="63">
                  <c:v>-0.47410709602868528</c:v>
                </c:pt>
                <c:pt idx="64">
                  <c:v>0.25841379620252375</c:v>
                </c:pt>
                <c:pt idx="65">
                  <c:v>0.15025634902744583</c:v>
                </c:pt>
                <c:pt idx="66">
                  <c:v>3.2266406654633394E-2</c:v>
                </c:pt>
                <c:pt idx="67">
                  <c:v>0.13059135863197685</c:v>
                </c:pt>
                <c:pt idx="68">
                  <c:v>7.6512635044438226E-2</c:v>
                </c:pt>
                <c:pt idx="69">
                  <c:v>3.7182654253500987E-2</c:v>
                </c:pt>
                <c:pt idx="70">
                  <c:v>-0.17421599249778733</c:v>
                </c:pt>
                <c:pt idx="71">
                  <c:v>0.4550637001572107</c:v>
                </c:pt>
                <c:pt idx="72">
                  <c:v>0.12075886343424307</c:v>
                </c:pt>
                <c:pt idx="73">
                  <c:v>-9.5556030915912818E-2</c:v>
                </c:pt>
                <c:pt idx="74">
                  <c:v>-7.0635741363038514E-3</c:v>
                </c:pt>
                <c:pt idx="75">
                  <c:v>-0.38069839165020869</c:v>
                </c:pt>
                <c:pt idx="76">
                  <c:v>-2.181231693290523E-2</c:v>
                </c:pt>
                <c:pt idx="77">
                  <c:v>-0.34628465845813838</c:v>
                </c:pt>
                <c:pt idx="78">
                  <c:v>-0.36103340125474043</c:v>
                </c:pt>
                <c:pt idx="79">
                  <c:v>0.11092636823650857</c:v>
                </c:pt>
                <c:pt idx="80">
                  <c:v>-0.87232315153692597</c:v>
                </c:pt>
                <c:pt idx="81">
                  <c:v>0.24858130100478928</c:v>
                </c:pt>
                <c:pt idx="82">
                  <c:v>-0.81332818035051979</c:v>
                </c:pt>
                <c:pt idx="83">
                  <c:v>2.0675929125856434</c:v>
                </c:pt>
                <c:pt idx="84">
                  <c:v>-1.6982527481466112</c:v>
                </c:pt>
                <c:pt idx="85">
                  <c:v>8.57670473348578</c:v>
                </c:pt>
                <c:pt idx="86">
                  <c:v>2.7350159055766498E-2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6-A145-B170-2FE69A61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92223"/>
        <c:axId val="1286093871"/>
      </c:scatterChart>
      <c:valAx>
        <c:axId val="12860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3871"/>
        <c:crosses val="autoZero"/>
        <c:crossBetween val="midCat"/>
      </c:valAx>
      <c:valAx>
        <c:axId val="12860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60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 Численность детей в возрасте  3-15 лет, систематически занимающихся физической культурой и спортом, человек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Численность детей в возрасте  3-15 лет, систематически занимающихся физической культурой и спортом, человек </a:t>
          </a:r>
        </a:p>
      </cx:txPr>
    </cx:title>
    <cx:plotArea>
      <cx:plotAreaRegion>
        <cx:series layoutId="boxWhisker" uniqueId="{15316CD5-D418-BB47-8FB6-590112DFAE2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Заболеваемость детей злокачественными новообразованиями, человек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Заболеваемость детей злокачественными новообразованиями, человек</a:t>
          </a:r>
        </a:p>
      </cx:txPr>
    </cx:title>
    <cx:plotArea>
      <cx:plotAreaRegion>
        <cx:series layoutId="boxWhisker" uniqueId="{EB89A965-3393-CE41-8223-F727AFA9469F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Заболеваемость детей психическими расстройствами и расстройствами поведения, человек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Заболеваемость детей психическими расстройствами и расстройствами поведения, человек</a:t>
          </a:r>
        </a:p>
      </cx:txPr>
    </cx:title>
    <cx:plotArea>
      <cx:plotAreaRegion>
        <cx:series layoutId="boxWhisker" uniqueId="{15316CD5-D418-BB47-8FB6-590112DFAE2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Доля детей с </a:t>
            </a:r>
            <a:r>
              <a:rPr lang="e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и </a:t>
            </a:r>
            <a:r>
              <a:rPr lang="e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II 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группой здоровья, %</a:t>
            </a:r>
          </a:p>
        </cx:rich>
      </cx:tx>
    </cx:title>
    <cx:plotArea>
      <cx:plotAreaRegion>
        <cx:series layoutId="boxWhisker" uniqueId="{15316CD5-D418-BB47-8FB6-590112DFAE2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Уровень бедности, %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Уровень бедности, %</a:t>
          </a:r>
        </a:p>
      </cx:txPr>
    </cx:title>
    <cx:plotArea>
      <cx:plotAreaRegion>
        <cx:series layoutId="boxWhisker" uniqueId="{39B52043-D02E-FD43-8263-D1249613C36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microsoft.com/office/2014/relationships/chartEx" Target="../charts/chartEx5.xml"/><Relationship Id="rId4" Type="http://schemas.openxmlformats.org/officeDocument/2006/relationships/chart" Target="../charts/chart4.xml"/><Relationship Id="rId9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5839</xdr:colOff>
      <xdr:row>5</xdr:row>
      <xdr:rowOff>7883</xdr:rowOff>
    </xdr:from>
    <xdr:to>
      <xdr:col>15</xdr:col>
      <xdr:colOff>832068</xdr:colOff>
      <xdr:row>23</xdr:row>
      <xdr:rowOff>14597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59892E-AAD1-0C4A-B671-4FDA851CE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23</xdr:col>
      <xdr:colOff>813529</xdr:colOff>
      <xdr:row>23</xdr:row>
      <xdr:rowOff>6714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1165AC7-7C93-EB4D-A773-B903C286F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31</xdr:col>
      <xdr:colOff>813529</xdr:colOff>
      <xdr:row>23</xdr:row>
      <xdr:rowOff>6714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EAA8FF5-8E4E-9D45-A67E-D103832D1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15</xdr:col>
      <xdr:colOff>813529</xdr:colOff>
      <xdr:row>41</xdr:row>
      <xdr:rowOff>50507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7BDF0AA-50B9-C443-B9FF-0C6CB13BB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23</xdr:col>
      <xdr:colOff>813529</xdr:colOff>
      <xdr:row>41</xdr:row>
      <xdr:rowOff>50507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6FB6F6C-63B7-A840-AE37-F3FB42AB1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20436</xdr:colOff>
      <xdr:row>44</xdr:row>
      <xdr:rowOff>22480</xdr:rowOff>
    </xdr:from>
    <xdr:to>
      <xdr:col>16</xdr:col>
      <xdr:colOff>0</xdr:colOff>
      <xdr:row>59</xdr:row>
      <xdr:rowOff>14598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BB4AA9A8-F051-F74D-AC2A-E19EB5D140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4344" y="9963514"/>
              <a:ext cx="5804047" cy="3539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44</xdr:row>
      <xdr:rowOff>0</xdr:rowOff>
    </xdr:from>
    <xdr:to>
      <xdr:col>23</xdr:col>
      <xdr:colOff>811633</xdr:colOff>
      <xdr:row>58</xdr:row>
      <xdr:rowOff>196486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CBA88B22-FB5A-C943-BA80-D042B5FBC8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00460" y="9941034"/>
              <a:ext cx="5804047" cy="3539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44</xdr:row>
      <xdr:rowOff>0</xdr:rowOff>
    </xdr:from>
    <xdr:to>
      <xdr:col>31</xdr:col>
      <xdr:colOff>811633</xdr:colOff>
      <xdr:row>58</xdr:row>
      <xdr:rowOff>196486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F569C3B9-AD3C-E143-88F3-877AEDB7D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57011" y="9941034"/>
              <a:ext cx="5804047" cy="3539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60</xdr:row>
      <xdr:rowOff>0</xdr:rowOff>
    </xdr:from>
    <xdr:to>
      <xdr:col>15</xdr:col>
      <xdr:colOff>811633</xdr:colOff>
      <xdr:row>75</xdr:row>
      <xdr:rowOff>152694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0C795B8F-57F2-774B-A07B-2361BC826F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3908" y="13692644"/>
              <a:ext cx="5804047" cy="3539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60</xdr:row>
      <xdr:rowOff>0</xdr:rowOff>
    </xdr:from>
    <xdr:to>
      <xdr:col>23</xdr:col>
      <xdr:colOff>811633</xdr:colOff>
      <xdr:row>75</xdr:row>
      <xdr:rowOff>152694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B558874E-34C0-D546-9B6A-6FD861ABAF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00460" y="13692644"/>
              <a:ext cx="5804047" cy="3539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194253</xdr:rowOff>
    </xdr:from>
    <xdr:to>
      <xdr:col>3</xdr:col>
      <xdr:colOff>487795</xdr:colOff>
      <xdr:row>104</xdr:row>
      <xdr:rowOff>108816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8E2A0B9-8F96-D441-A1BB-479619408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981362</xdr:colOff>
      <xdr:row>90</xdr:row>
      <xdr:rowOff>158752</xdr:rowOff>
    </xdr:from>
    <xdr:to>
      <xdr:col>8</xdr:col>
      <xdr:colOff>490682</xdr:colOff>
      <xdr:row>104</xdr:row>
      <xdr:rowOff>173183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F31D8C6-BFB4-D84C-8474-C60AAC135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591704</xdr:colOff>
      <xdr:row>91</xdr:row>
      <xdr:rowOff>28863</xdr:rowOff>
    </xdr:from>
    <xdr:to>
      <xdr:col>15</xdr:col>
      <xdr:colOff>230908</xdr:colOff>
      <xdr:row>105</xdr:row>
      <xdr:rowOff>86591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9708584-08B8-E240-8A44-FCA3B945E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360795</xdr:colOff>
      <xdr:row>90</xdr:row>
      <xdr:rowOff>158750</xdr:rowOff>
    </xdr:from>
    <xdr:to>
      <xdr:col>21</xdr:col>
      <xdr:colOff>692727</xdr:colOff>
      <xdr:row>106</xdr:row>
      <xdr:rowOff>86590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CAE2D26-2C7C-8B42-92CD-46953F165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508259</xdr:colOff>
      <xdr:row>90</xdr:row>
      <xdr:rowOff>185950</xdr:rowOff>
    </xdr:from>
    <xdr:to>
      <xdr:col>31</xdr:col>
      <xdr:colOff>606614</xdr:colOff>
      <xdr:row>111</xdr:row>
      <xdr:rowOff>194848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AE1EAEE-068A-3742-B17D-163498B1F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32</xdr:col>
      <xdr:colOff>812800</xdr:colOff>
      <xdr:row>5</xdr:row>
      <xdr:rowOff>0</xdr:rowOff>
    </xdr:from>
    <xdr:ext cx="2476500" cy="825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D88866C-C0B3-CD4D-A77F-49EA059AE631}"/>
                </a:ext>
              </a:extLst>
            </xdr:cNvPr>
            <xdr:cNvSpPr txBox="1"/>
          </xdr:nvSpPr>
          <xdr:spPr>
            <a:xfrm>
              <a:off x="51935681" y="3680847"/>
              <a:ext cx="2476500" cy="825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D88866C-C0B3-CD4D-A77F-49EA059AE631}"/>
                </a:ext>
              </a:extLst>
            </xdr:cNvPr>
            <xdr:cNvSpPr txBox="1"/>
          </xdr:nvSpPr>
          <xdr:spPr>
            <a:xfrm>
              <a:off x="51935681" y="3680847"/>
              <a:ext cx="2476500" cy="825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𝑧</a:t>
              </a:r>
              <a:r>
                <a:rPr lang="ru-RU" sz="1800" b="0" i="0">
                  <a:latin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𝑖=  (𝑥_𝑖−𝑥 ̅)/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33</xdr:col>
      <xdr:colOff>0</xdr:colOff>
      <xdr:row>16</xdr:row>
      <xdr:rowOff>0</xdr:rowOff>
    </xdr:from>
    <xdr:ext cx="5219700" cy="419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371E4E5-9E01-F545-B3EE-FAF64ABA5C2E}"/>
                </a:ext>
              </a:extLst>
            </xdr:cNvPr>
            <xdr:cNvSpPr txBox="1"/>
          </xdr:nvSpPr>
          <xdr:spPr>
            <a:xfrm>
              <a:off x="51940847" y="6070169"/>
              <a:ext cx="521970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𝐼𝑄𝑅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(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371E4E5-9E01-F545-B3EE-FAF64ABA5C2E}"/>
                </a:ext>
              </a:extLst>
            </xdr:cNvPr>
            <xdr:cNvSpPr txBox="1"/>
          </xdr:nvSpPr>
          <xdr:spPr>
            <a:xfrm>
              <a:off x="51940847" y="6070169"/>
              <a:ext cx="521970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𝐼𝑄𝑅= (𝑄_3−𝑄_1)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33</xdr:col>
      <xdr:colOff>12699</xdr:colOff>
      <xdr:row>26</xdr:row>
      <xdr:rowOff>28864</xdr:rowOff>
    </xdr:from>
    <xdr:ext cx="5962073" cy="389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8B0CB93-FDF5-0340-979A-992E4D5E01E6}"/>
                </a:ext>
              </a:extLst>
            </xdr:cNvPr>
            <xdr:cNvSpPr txBox="1"/>
          </xdr:nvSpPr>
          <xdr:spPr>
            <a:xfrm>
              <a:off x="51953546" y="8208525"/>
              <a:ext cx="5962073" cy="389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эв</m:t>
                        </m:r>
                      </m:sub>
                    </m:sSub>
                    <m:r>
                      <a:rPr lang="ru-RU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ru-RU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800" b="0" i="1">
                        <a:latin typeface="Cambria Math" panose="02040503050406030204" pitchFamily="18" charset="0"/>
                      </a:rPr>
                      <m:t>|&gt;</m:t>
                    </m:r>
                    <m:d>
                      <m:dPr>
                        <m:begChr m:val="|"/>
                        <m:endChr m:val="|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𝐼𝑄𝑅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8B0CB93-FDF5-0340-979A-992E4D5E01E6}"/>
                </a:ext>
              </a:extLst>
            </xdr:cNvPr>
            <xdr:cNvSpPr txBox="1"/>
          </xdr:nvSpPr>
          <xdr:spPr>
            <a:xfrm>
              <a:off x="51953546" y="8208525"/>
              <a:ext cx="5962073" cy="389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ru-RU" sz="1800" i="0">
                  <a:latin typeface="Cambria Math" panose="02040503050406030204" pitchFamily="18" charset="0"/>
                </a:rPr>
                <a:t>〖</a:t>
              </a:r>
              <a:r>
                <a:rPr lang="en-US" sz="1800" b="0" i="0">
                  <a:latin typeface="Cambria Math" panose="02040503050406030204" pitchFamily="18" charset="0"/>
                </a:rPr>
                <a:t>|𝑋</a:t>
              </a:r>
              <a:r>
                <a:rPr lang="ru-RU" sz="1800" b="0" i="0">
                  <a:latin typeface="Cambria Math" panose="02040503050406030204" pitchFamily="18" charset="0"/>
                </a:rPr>
                <a:t>〗_эв−𝑥 ̅</a:t>
              </a:r>
              <a:r>
                <a:rPr lang="en-US" sz="1800" b="0" i="0">
                  <a:latin typeface="Cambria Math" panose="02040503050406030204" pitchFamily="18" charset="0"/>
                </a:rPr>
                <a:t>|&gt;|𝑄_1−𝑋 ̅ |+3𝐼𝑄𝑅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33</xdr:col>
      <xdr:colOff>0</xdr:colOff>
      <xdr:row>29</xdr:row>
      <xdr:rowOff>32794</xdr:rowOff>
    </xdr:from>
    <xdr:ext cx="6018068" cy="371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D1160D0-907A-7A4F-9C45-3A38B30F3D23}"/>
                </a:ext>
              </a:extLst>
            </xdr:cNvPr>
            <xdr:cNvSpPr txBox="1"/>
          </xdr:nvSpPr>
          <xdr:spPr>
            <a:xfrm>
              <a:off x="51940847" y="9138048"/>
              <a:ext cx="6018068" cy="371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+1,5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𝐼𝑄𝑅</m:t>
                    </m:r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&lt;|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ув</m:t>
                        </m:r>
                      </m:sub>
                    </m:sSub>
                    <m:r>
                      <a:rPr lang="ru-RU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ru-RU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800" b="0" i="1">
                        <a:latin typeface="Cambria Math" panose="02040503050406030204" pitchFamily="18" charset="0"/>
                      </a:rPr>
                      <m:t>|&lt;</m:t>
                    </m:r>
                    <m:d>
                      <m:dPr>
                        <m:begChr m:val="|"/>
                        <m:endChr m:val="|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𝐼𝑄𝑅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D1160D0-907A-7A4F-9C45-3A38B30F3D23}"/>
                </a:ext>
              </a:extLst>
            </xdr:cNvPr>
            <xdr:cNvSpPr txBox="1"/>
          </xdr:nvSpPr>
          <xdr:spPr>
            <a:xfrm>
              <a:off x="51940847" y="9138048"/>
              <a:ext cx="6018068" cy="371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|𝑄_1−𝑋 ̅ |+1,5𝐼𝑄𝑅</a:t>
              </a:r>
              <a:r>
                <a:rPr lang="ru-RU" sz="1800" i="0">
                  <a:latin typeface="Cambria Math" panose="02040503050406030204" pitchFamily="18" charset="0"/>
                </a:rPr>
                <a:t>〖</a:t>
              </a:r>
              <a:r>
                <a:rPr lang="en-US" sz="1800" b="0" i="0">
                  <a:latin typeface="Cambria Math" panose="02040503050406030204" pitchFamily="18" charset="0"/>
                </a:rPr>
                <a:t>&lt;|𝑋</a:t>
              </a:r>
              <a:r>
                <a:rPr lang="ru-RU" sz="1800" b="0" i="0">
                  <a:latin typeface="Cambria Math" panose="02040503050406030204" pitchFamily="18" charset="0"/>
                </a:rPr>
                <a:t>〗_ув−𝑥 ̅</a:t>
              </a:r>
              <a:r>
                <a:rPr lang="en-US" sz="1800" b="0" i="0">
                  <a:latin typeface="Cambria Math" panose="02040503050406030204" pitchFamily="18" charset="0"/>
                </a:rPr>
                <a:t>|&lt;|𝑄_1−𝑋 ̅ |+3𝐼𝑄𝑅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58</xdr:col>
      <xdr:colOff>812800</xdr:colOff>
      <xdr:row>15</xdr:row>
      <xdr:rowOff>0</xdr:rowOff>
    </xdr:from>
    <xdr:ext cx="2476500" cy="825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F27C3B2-3832-2448-8F5B-DCD4D2514FE4}"/>
                </a:ext>
              </a:extLst>
            </xdr:cNvPr>
            <xdr:cNvSpPr txBox="1"/>
          </xdr:nvSpPr>
          <xdr:spPr>
            <a:xfrm>
              <a:off x="30734000" y="1727200"/>
              <a:ext cx="2476500" cy="825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7F27C3B2-3832-2448-8F5B-DCD4D2514FE4}"/>
                </a:ext>
              </a:extLst>
            </xdr:cNvPr>
            <xdr:cNvSpPr txBox="1"/>
          </xdr:nvSpPr>
          <xdr:spPr>
            <a:xfrm>
              <a:off x="30734000" y="1727200"/>
              <a:ext cx="2476500" cy="825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𝑧</a:t>
              </a:r>
              <a:r>
                <a:rPr lang="ru-RU" sz="1800" b="0" i="0">
                  <a:latin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𝑖=  (𝑥_𝑖−𝑥 ̅)/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59</xdr:col>
      <xdr:colOff>0</xdr:colOff>
      <xdr:row>26</xdr:row>
      <xdr:rowOff>0</xdr:rowOff>
    </xdr:from>
    <xdr:ext cx="5219700" cy="419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907833FC-B659-2D40-B2F2-1326EA068F11}"/>
                </a:ext>
              </a:extLst>
            </xdr:cNvPr>
            <xdr:cNvSpPr txBox="1"/>
          </xdr:nvSpPr>
          <xdr:spPr>
            <a:xfrm>
              <a:off x="30750933" y="4064000"/>
              <a:ext cx="521970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𝐼𝑄𝑅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(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907833FC-B659-2D40-B2F2-1326EA068F11}"/>
                </a:ext>
              </a:extLst>
            </xdr:cNvPr>
            <xdr:cNvSpPr txBox="1"/>
          </xdr:nvSpPr>
          <xdr:spPr>
            <a:xfrm>
              <a:off x="30750933" y="4064000"/>
              <a:ext cx="521970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𝐼𝑄𝑅= (𝑄_3−𝑄_1)</a:t>
              </a:r>
              <a:endParaRPr lang="ru-RU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12700</xdr:rowOff>
    </xdr:from>
    <xdr:to>
      <xdr:col>17</xdr:col>
      <xdr:colOff>0</xdr:colOff>
      <xdr:row>23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405656-D16B-364E-B481-2B0EEF7F1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16</xdr:col>
      <xdr:colOff>806450</xdr:colOff>
      <xdr:row>46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42989B-D4D2-D549-9BD7-01EEBF795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48</xdr:row>
      <xdr:rowOff>0</xdr:rowOff>
    </xdr:from>
    <xdr:to>
      <xdr:col>16</xdr:col>
      <xdr:colOff>755650</xdr:colOff>
      <xdr:row>69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233858-7433-EC47-85FC-27D41F6DB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71</xdr:row>
      <xdr:rowOff>50800</xdr:rowOff>
    </xdr:from>
    <xdr:to>
      <xdr:col>16</xdr:col>
      <xdr:colOff>781050</xdr:colOff>
      <xdr:row>95</xdr:row>
      <xdr:rowOff>139700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A877351-087D-F94A-935B-79B231BB6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46640</xdr:colOff>
      <xdr:row>29</xdr:row>
      <xdr:rowOff>34159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B3DB16-664A-5941-8DEC-5DB056DBC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44669</xdr:colOff>
      <xdr:row>31</xdr:row>
      <xdr:rowOff>0</xdr:rowOff>
    </xdr:from>
    <xdr:to>
      <xdr:col>17</xdr:col>
      <xdr:colOff>84740</xdr:colOff>
      <xdr:row>53</xdr:row>
      <xdr:rowOff>48610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D39113-1FB7-7F4D-9180-03E976506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54</xdr:row>
      <xdr:rowOff>74448</xdr:rowOff>
    </xdr:from>
    <xdr:to>
      <xdr:col>17</xdr:col>
      <xdr:colOff>33940</xdr:colOff>
      <xdr:row>75</xdr:row>
      <xdr:rowOff>110359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40945B-2D48-7A46-A854-2C2A7E3EC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</xdr:colOff>
      <xdr:row>77</xdr:row>
      <xdr:rowOff>34597</xdr:rowOff>
    </xdr:from>
    <xdr:to>
      <xdr:col>17</xdr:col>
      <xdr:colOff>59340</xdr:colOff>
      <xdr:row>102</xdr:row>
      <xdr:rowOff>123497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A384E6-AE11-994E-850D-6F22C3D9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14C-1808-9F45-A594-59FEE75FAFAB}">
  <dimension ref="A3:Y134"/>
  <sheetViews>
    <sheetView topLeftCell="I1" zoomScale="83" zoomScaleNormal="125" workbookViewId="0">
      <selection activeCell="G112" sqref="G112"/>
    </sheetView>
  </sheetViews>
  <sheetFormatPr baseColWidth="10" defaultRowHeight="16" x14ac:dyDescent="0.2"/>
  <cols>
    <col min="1" max="1" width="3.6640625" bestFit="1" customWidth="1"/>
    <col min="2" max="2" width="23.1640625" customWidth="1"/>
    <col min="3" max="3" width="26.83203125" customWidth="1"/>
    <col min="4" max="4" width="19.83203125" customWidth="1"/>
    <col min="5" max="5" width="23.6640625" customWidth="1"/>
    <col min="10" max="10" width="19.1640625" bestFit="1" customWidth="1"/>
  </cols>
  <sheetData>
    <row r="3" spans="1:15" ht="20" thickBot="1" x14ac:dyDescent="0.25">
      <c r="J3" s="21" t="s">
        <v>93</v>
      </c>
      <c r="K3" s="22"/>
      <c r="L3" s="22"/>
      <c r="M3" s="22"/>
      <c r="N3" s="22"/>
      <c r="O3" s="22"/>
    </row>
    <row r="4" spans="1:15" ht="71" thickBot="1" x14ac:dyDescent="0.25">
      <c r="A4" s="18" t="s">
        <v>94</v>
      </c>
      <c r="B4" s="20" t="s">
        <v>88</v>
      </c>
      <c r="C4" s="19" t="s">
        <v>87</v>
      </c>
      <c r="D4" s="16" t="s">
        <v>89</v>
      </c>
      <c r="E4" s="16" t="s">
        <v>92</v>
      </c>
      <c r="F4" s="16" t="s">
        <v>90</v>
      </c>
      <c r="G4" s="17" t="s">
        <v>91</v>
      </c>
    </row>
    <row r="5" spans="1:15" x14ac:dyDescent="0.2">
      <c r="A5">
        <v>1</v>
      </c>
      <c r="B5" s="1" t="s">
        <v>0</v>
      </c>
      <c r="C5" s="4">
        <v>217077</v>
      </c>
      <c r="D5" s="5">
        <v>333</v>
      </c>
      <c r="E5" s="5">
        <v>991</v>
      </c>
      <c r="F5" s="6">
        <v>81.099999999999994</v>
      </c>
      <c r="G5" s="7">
        <v>6.1</v>
      </c>
    </row>
    <row r="6" spans="1:15" x14ac:dyDescent="0.2">
      <c r="A6">
        <v>2</v>
      </c>
      <c r="B6" s="2" t="s">
        <v>1</v>
      </c>
      <c r="C6" s="8">
        <v>111336</v>
      </c>
      <c r="D6" s="9">
        <v>277</v>
      </c>
      <c r="E6" s="9">
        <v>1628</v>
      </c>
      <c r="F6" s="10">
        <v>84.3</v>
      </c>
      <c r="G6" s="11">
        <v>12</v>
      </c>
    </row>
    <row r="7" spans="1:15" x14ac:dyDescent="0.2">
      <c r="A7">
        <v>3</v>
      </c>
      <c r="B7" s="2" t="s">
        <v>2</v>
      </c>
      <c r="C7" s="8">
        <v>178841</v>
      </c>
      <c r="D7" s="9">
        <v>249</v>
      </c>
      <c r="E7" s="9">
        <v>2146</v>
      </c>
      <c r="F7" s="10">
        <v>86.9</v>
      </c>
      <c r="G7" s="11">
        <v>10.4</v>
      </c>
    </row>
    <row r="8" spans="1:15" x14ac:dyDescent="0.2">
      <c r="A8">
        <v>4</v>
      </c>
      <c r="B8" s="2" t="s">
        <v>3</v>
      </c>
      <c r="C8" s="8">
        <v>279146</v>
      </c>
      <c r="D8" s="9">
        <v>310</v>
      </c>
      <c r="E8" s="9">
        <v>3316</v>
      </c>
      <c r="F8" s="10">
        <v>79.900000000000006</v>
      </c>
      <c r="G8" s="11">
        <v>7.2</v>
      </c>
    </row>
    <row r="9" spans="1:15" x14ac:dyDescent="0.2">
      <c r="A9">
        <v>5</v>
      </c>
      <c r="B9" s="2" t="s">
        <v>4</v>
      </c>
      <c r="C9" s="8">
        <v>149544</v>
      </c>
      <c r="D9" s="9">
        <v>205</v>
      </c>
      <c r="E9" s="9">
        <v>554</v>
      </c>
      <c r="F9" s="10">
        <v>82.8</v>
      </c>
      <c r="G9" s="11">
        <v>11.5</v>
      </c>
    </row>
    <row r="10" spans="1:15" x14ac:dyDescent="0.2">
      <c r="A10">
        <v>6</v>
      </c>
      <c r="B10" s="2" t="s">
        <v>5</v>
      </c>
      <c r="C10" s="8">
        <v>130597</v>
      </c>
      <c r="D10" s="9">
        <v>194</v>
      </c>
      <c r="E10" s="9">
        <v>79</v>
      </c>
      <c r="F10" s="10">
        <v>86.8</v>
      </c>
      <c r="G10" s="11">
        <v>7.9</v>
      </c>
    </row>
    <row r="11" spans="1:15" x14ac:dyDescent="0.2">
      <c r="A11">
        <v>7</v>
      </c>
      <c r="B11" s="2" t="s">
        <v>6</v>
      </c>
      <c r="C11" s="8">
        <v>84934</v>
      </c>
      <c r="D11" s="9">
        <v>93</v>
      </c>
      <c r="E11" s="9">
        <v>577</v>
      </c>
      <c r="F11" s="10">
        <v>80.5</v>
      </c>
      <c r="G11" s="11">
        <v>11</v>
      </c>
    </row>
    <row r="12" spans="1:15" x14ac:dyDescent="0.2">
      <c r="A12">
        <v>8</v>
      </c>
      <c r="B12" s="2" t="s">
        <v>7</v>
      </c>
      <c r="C12" s="8">
        <v>147350</v>
      </c>
      <c r="D12" s="9">
        <v>247</v>
      </c>
      <c r="E12" s="9">
        <v>1666</v>
      </c>
      <c r="F12" s="10">
        <v>80.400000000000006</v>
      </c>
      <c r="G12" s="11">
        <v>8.1</v>
      </c>
    </row>
    <row r="13" spans="1:15" x14ac:dyDescent="0.2">
      <c r="A13">
        <v>9</v>
      </c>
      <c r="B13" s="2" t="s">
        <v>8</v>
      </c>
      <c r="C13" s="8">
        <v>120783</v>
      </c>
      <c r="D13" s="9">
        <v>270</v>
      </c>
      <c r="E13" s="9">
        <v>706</v>
      </c>
      <c r="F13" s="10">
        <v>82.8</v>
      </c>
      <c r="G13" s="11">
        <v>7.2</v>
      </c>
    </row>
    <row r="14" spans="1:15" x14ac:dyDescent="0.2">
      <c r="A14">
        <v>10</v>
      </c>
      <c r="B14" s="2" t="s">
        <v>9</v>
      </c>
      <c r="C14" s="8">
        <v>1141696</v>
      </c>
      <c r="D14" s="9">
        <v>1284</v>
      </c>
      <c r="E14" s="9">
        <v>9192</v>
      </c>
      <c r="F14" s="10">
        <v>88.2</v>
      </c>
      <c r="G14" s="11">
        <v>5.5</v>
      </c>
    </row>
    <row r="15" spans="1:15" x14ac:dyDescent="0.2">
      <c r="A15">
        <v>11</v>
      </c>
      <c r="B15" s="2" t="s">
        <v>10</v>
      </c>
      <c r="C15" s="8">
        <v>80765</v>
      </c>
      <c r="D15" s="9">
        <v>119</v>
      </c>
      <c r="E15" s="9">
        <v>829</v>
      </c>
      <c r="F15" s="10">
        <v>84.1</v>
      </c>
      <c r="G15" s="11">
        <v>11.5</v>
      </c>
    </row>
    <row r="16" spans="1:15" x14ac:dyDescent="0.2">
      <c r="A16">
        <v>12</v>
      </c>
      <c r="B16" s="2" t="s">
        <v>11</v>
      </c>
      <c r="C16" s="8">
        <v>145123</v>
      </c>
      <c r="D16" s="9">
        <v>186</v>
      </c>
      <c r="E16" s="9">
        <v>694</v>
      </c>
      <c r="F16" s="10">
        <v>79.3</v>
      </c>
      <c r="G16" s="11">
        <v>11.8</v>
      </c>
    </row>
    <row r="17" spans="1:7" x14ac:dyDescent="0.2">
      <c r="A17">
        <v>13</v>
      </c>
      <c r="B17" s="2" t="s">
        <v>12</v>
      </c>
      <c r="C17" s="8">
        <v>124425</v>
      </c>
      <c r="D17" s="9">
        <v>152</v>
      </c>
      <c r="E17" s="9">
        <v>756</v>
      </c>
      <c r="F17" s="10">
        <v>74.099999999999994</v>
      </c>
      <c r="G17" s="11">
        <v>12.8</v>
      </c>
    </row>
    <row r="18" spans="1:7" x14ac:dyDescent="0.2">
      <c r="A18">
        <v>14</v>
      </c>
      <c r="B18" s="2" t="s">
        <v>13</v>
      </c>
      <c r="C18" s="8">
        <v>130699</v>
      </c>
      <c r="D18" s="9">
        <v>180</v>
      </c>
      <c r="E18" s="9">
        <v>648</v>
      </c>
      <c r="F18" s="10">
        <v>88.1</v>
      </c>
      <c r="G18" s="11">
        <v>10.5</v>
      </c>
    </row>
    <row r="19" spans="1:7" x14ac:dyDescent="0.2">
      <c r="A19">
        <v>15</v>
      </c>
      <c r="B19" s="2" t="s">
        <v>14</v>
      </c>
      <c r="C19" s="8">
        <v>148699</v>
      </c>
      <c r="D19" s="9">
        <v>266</v>
      </c>
      <c r="E19" s="9">
        <v>1481</v>
      </c>
      <c r="F19" s="10">
        <v>84.4</v>
      </c>
      <c r="G19" s="11">
        <v>9.6</v>
      </c>
    </row>
    <row r="20" spans="1:7" x14ac:dyDescent="0.2">
      <c r="A20">
        <v>16</v>
      </c>
      <c r="B20" s="2" t="s">
        <v>15</v>
      </c>
      <c r="C20" s="8">
        <v>172222</v>
      </c>
      <c r="D20" s="9">
        <v>270</v>
      </c>
      <c r="E20" s="9">
        <v>991</v>
      </c>
      <c r="F20" s="10">
        <v>85.7</v>
      </c>
      <c r="G20" s="11">
        <v>9.4</v>
      </c>
    </row>
    <row r="21" spans="1:7" x14ac:dyDescent="0.2">
      <c r="A21">
        <v>17</v>
      </c>
      <c r="B21" s="2" t="s">
        <v>16</v>
      </c>
      <c r="C21" s="8">
        <v>151882</v>
      </c>
      <c r="D21" s="9">
        <v>312</v>
      </c>
      <c r="E21" s="9">
        <v>1677</v>
      </c>
      <c r="F21" s="10">
        <v>76.599999999999994</v>
      </c>
      <c r="G21" s="11">
        <v>8.8000000000000007</v>
      </c>
    </row>
    <row r="22" spans="1:7" x14ac:dyDescent="0.2">
      <c r="A22">
        <v>18</v>
      </c>
      <c r="B22" s="2" t="s">
        <v>17</v>
      </c>
      <c r="C22" s="8">
        <v>1398063</v>
      </c>
      <c r="D22" s="9">
        <v>2641</v>
      </c>
      <c r="E22" s="9">
        <v>8734</v>
      </c>
      <c r="F22" s="10">
        <v>86.5</v>
      </c>
      <c r="G22" s="11">
        <v>5</v>
      </c>
    </row>
    <row r="23" spans="1:7" x14ac:dyDescent="0.2">
      <c r="A23">
        <v>19</v>
      </c>
      <c r="B23" s="2" t="s">
        <v>18</v>
      </c>
      <c r="C23" s="8">
        <v>86309</v>
      </c>
      <c r="D23" s="9">
        <v>129</v>
      </c>
      <c r="E23" s="9">
        <v>639</v>
      </c>
      <c r="F23" s="10">
        <v>86</v>
      </c>
      <c r="G23" s="11">
        <v>12.9</v>
      </c>
    </row>
    <row r="24" spans="1:7" x14ac:dyDescent="0.2">
      <c r="A24">
        <v>20</v>
      </c>
      <c r="B24" s="2" t="s">
        <v>19</v>
      </c>
      <c r="C24" s="8">
        <v>114648</v>
      </c>
      <c r="D24" s="9">
        <v>213</v>
      </c>
      <c r="E24" s="9">
        <v>414</v>
      </c>
      <c r="F24" s="10">
        <v>86.7</v>
      </c>
      <c r="G24" s="11">
        <v>14</v>
      </c>
    </row>
    <row r="25" spans="1:7" x14ac:dyDescent="0.2">
      <c r="A25">
        <v>21</v>
      </c>
      <c r="B25" s="2" t="s">
        <v>20</v>
      </c>
      <c r="C25" s="8">
        <v>161877</v>
      </c>
      <c r="D25" s="9">
        <v>265</v>
      </c>
      <c r="E25" s="9">
        <v>836</v>
      </c>
      <c r="F25" s="10">
        <v>128</v>
      </c>
      <c r="G25" s="11">
        <v>11.8</v>
      </c>
    </row>
    <row r="26" spans="1:7" x14ac:dyDescent="0.2">
      <c r="A26">
        <v>22</v>
      </c>
      <c r="B26" s="3" t="s">
        <v>21</v>
      </c>
      <c r="C26" s="8">
        <v>7275</v>
      </c>
      <c r="D26" s="9">
        <v>13</v>
      </c>
      <c r="E26" s="9">
        <v>61</v>
      </c>
      <c r="F26" s="10">
        <v>51.4</v>
      </c>
      <c r="G26" s="11">
        <v>9</v>
      </c>
    </row>
    <row r="27" spans="1:7" ht="29" x14ac:dyDescent="0.2">
      <c r="A27">
        <v>23</v>
      </c>
      <c r="B27" s="3" t="s">
        <v>22</v>
      </c>
      <c r="C27" s="8">
        <v>154602</v>
      </c>
      <c r="D27" s="9">
        <v>252</v>
      </c>
      <c r="E27" s="9">
        <v>775</v>
      </c>
      <c r="F27" s="10">
        <v>76.599999999999994</v>
      </c>
      <c r="G27" s="11">
        <v>10.9</v>
      </c>
    </row>
    <row r="28" spans="1:7" x14ac:dyDescent="0.2">
      <c r="A28">
        <v>24</v>
      </c>
      <c r="B28" s="2" t="s">
        <v>23</v>
      </c>
      <c r="C28" s="8">
        <v>174982</v>
      </c>
      <c r="D28" s="9">
        <v>286</v>
      </c>
      <c r="E28" s="9">
        <v>1444</v>
      </c>
      <c r="F28" s="10">
        <v>83.8</v>
      </c>
      <c r="G28" s="11">
        <v>11</v>
      </c>
    </row>
    <row r="29" spans="1:7" x14ac:dyDescent="0.2">
      <c r="A29">
        <v>25</v>
      </c>
      <c r="B29" s="2" t="s">
        <v>24</v>
      </c>
      <c r="C29" s="8">
        <v>146987</v>
      </c>
      <c r="D29" s="9">
        <v>220</v>
      </c>
      <c r="E29" s="9">
        <v>779</v>
      </c>
      <c r="F29" s="10">
        <v>80.7</v>
      </c>
      <c r="G29" s="11">
        <v>12</v>
      </c>
    </row>
    <row r="30" spans="1:7" x14ac:dyDescent="0.2">
      <c r="A30">
        <v>26</v>
      </c>
      <c r="B30" s="2" t="s">
        <v>25</v>
      </c>
      <c r="C30" s="8">
        <v>237480</v>
      </c>
      <c r="D30" s="9">
        <v>200</v>
      </c>
      <c r="E30" s="9">
        <v>1276</v>
      </c>
      <c r="F30" s="10">
        <v>88.2</v>
      </c>
      <c r="G30" s="11">
        <v>7</v>
      </c>
    </row>
    <row r="31" spans="1:7" x14ac:dyDescent="0.2">
      <c r="A31">
        <v>27</v>
      </c>
      <c r="B31" s="2" t="s">
        <v>26</v>
      </c>
      <c r="C31" s="8">
        <v>111074</v>
      </c>
      <c r="D31" s="9">
        <v>187</v>
      </c>
      <c r="E31" s="9">
        <v>571</v>
      </c>
      <c r="F31" s="10">
        <v>76.7</v>
      </c>
      <c r="G31" s="11">
        <v>8</v>
      </c>
    </row>
    <row r="32" spans="1:7" x14ac:dyDescent="0.2">
      <c r="A32">
        <v>28</v>
      </c>
      <c r="B32" s="2" t="s">
        <v>27</v>
      </c>
      <c r="C32" s="8">
        <v>77817</v>
      </c>
      <c r="D32" s="9">
        <v>132</v>
      </c>
      <c r="E32" s="9">
        <v>1188</v>
      </c>
      <c r="F32" s="10">
        <v>93.3</v>
      </c>
      <c r="G32" s="11">
        <v>11.9</v>
      </c>
    </row>
    <row r="33" spans="1:15" x14ac:dyDescent="0.2">
      <c r="A33">
        <v>29</v>
      </c>
      <c r="B33" s="2" t="s">
        <v>28</v>
      </c>
      <c r="C33" s="8">
        <v>86876</v>
      </c>
      <c r="D33" s="9">
        <v>122</v>
      </c>
      <c r="E33" s="9">
        <v>748</v>
      </c>
      <c r="F33" s="10">
        <v>89.4</v>
      </c>
      <c r="G33" s="11">
        <v>14.3</v>
      </c>
    </row>
    <row r="34" spans="1:15" x14ac:dyDescent="0.2">
      <c r="A34">
        <v>30</v>
      </c>
      <c r="B34" s="2" t="s">
        <v>29</v>
      </c>
      <c r="C34" s="8">
        <v>680647</v>
      </c>
      <c r="D34" s="9">
        <v>1212</v>
      </c>
      <c r="E34" s="9">
        <v>10509</v>
      </c>
      <c r="F34" s="10">
        <v>78.599999999999994</v>
      </c>
      <c r="G34" s="11">
        <v>4.5</v>
      </c>
    </row>
    <row r="35" spans="1:15" x14ac:dyDescent="0.2">
      <c r="A35">
        <v>31</v>
      </c>
      <c r="B35" s="2" t="s">
        <v>30</v>
      </c>
      <c r="C35" s="8">
        <v>68671</v>
      </c>
      <c r="D35" s="9">
        <v>44</v>
      </c>
      <c r="E35" s="9">
        <v>626</v>
      </c>
      <c r="F35" s="10">
        <v>94.9</v>
      </c>
      <c r="G35" s="11">
        <v>11.6</v>
      </c>
    </row>
    <row r="36" spans="1:15" x14ac:dyDescent="0.2">
      <c r="A36">
        <v>32</v>
      </c>
      <c r="B36" s="2" t="s">
        <v>31</v>
      </c>
      <c r="C36" s="8">
        <v>44265</v>
      </c>
      <c r="D36" s="9">
        <v>37</v>
      </c>
      <c r="E36" s="9">
        <v>461</v>
      </c>
      <c r="F36" s="10">
        <v>83.2</v>
      </c>
      <c r="G36" s="11">
        <v>20.9</v>
      </c>
    </row>
    <row r="37" spans="1:15" x14ac:dyDescent="0.2">
      <c r="A37">
        <v>33</v>
      </c>
      <c r="B37" s="2" t="s">
        <v>32</v>
      </c>
      <c r="C37" s="8">
        <v>276700</v>
      </c>
      <c r="D37" s="9">
        <v>430</v>
      </c>
      <c r="E37" s="9">
        <v>4272</v>
      </c>
      <c r="F37" s="10">
        <v>77.900000000000006</v>
      </c>
      <c r="G37" s="11">
        <v>14.5</v>
      </c>
    </row>
    <row r="38" spans="1:15" x14ac:dyDescent="0.2">
      <c r="A38">
        <v>34</v>
      </c>
      <c r="B38" s="2" t="s">
        <v>33</v>
      </c>
      <c r="C38" s="8">
        <v>814730</v>
      </c>
      <c r="D38" s="9">
        <v>1011</v>
      </c>
      <c r="E38" s="9">
        <v>2895</v>
      </c>
      <c r="F38" s="10">
        <v>85.5</v>
      </c>
      <c r="G38" s="11">
        <v>9</v>
      </c>
    </row>
    <row r="39" spans="1:15" x14ac:dyDescent="0.2">
      <c r="A39">
        <v>35</v>
      </c>
      <c r="B39" s="2" t="s">
        <v>34</v>
      </c>
      <c r="C39" s="8">
        <v>188250</v>
      </c>
      <c r="D39" s="9">
        <v>226</v>
      </c>
      <c r="E39" s="9">
        <v>1014</v>
      </c>
      <c r="F39" s="10">
        <v>74.7</v>
      </c>
      <c r="G39" s="11">
        <v>13.8</v>
      </c>
    </row>
    <row r="40" spans="1:15" x14ac:dyDescent="0.2">
      <c r="A40">
        <v>36</v>
      </c>
      <c r="B40" s="2" t="s">
        <v>35</v>
      </c>
      <c r="C40" s="8">
        <v>312591</v>
      </c>
      <c r="D40" s="9">
        <v>462</v>
      </c>
      <c r="E40" s="9">
        <v>1019</v>
      </c>
      <c r="F40" s="10">
        <v>88.8</v>
      </c>
      <c r="G40" s="11">
        <v>9.6</v>
      </c>
    </row>
    <row r="41" spans="1:15" x14ac:dyDescent="0.2">
      <c r="A41">
        <v>37</v>
      </c>
      <c r="B41" s="2" t="s">
        <v>36</v>
      </c>
      <c r="C41" s="8">
        <v>561652</v>
      </c>
      <c r="D41" s="9">
        <v>570</v>
      </c>
      <c r="E41" s="9">
        <v>3644</v>
      </c>
      <c r="F41" s="10">
        <v>86.5</v>
      </c>
      <c r="G41" s="11">
        <v>10.5</v>
      </c>
    </row>
    <row r="42" spans="1:15" x14ac:dyDescent="0.2">
      <c r="A42">
        <v>38</v>
      </c>
      <c r="B42" s="2" t="s">
        <v>37</v>
      </c>
      <c r="C42" s="8">
        <v>64341</v>
      </c>
      <c r="D42" s="9">
        <v>89</v>
      </c>
      <c r="E42" s="9">
        <v>406</v>
      </c>
      <c r="F42" s="10">
        <v>80.7</v>
      </c>
      <c r="G42" s="11">
        <v>9</v>
      </c>
    </row>
    <row r="43" spans="1:15" ht="19" x14ac:dyDescent="0.2">
      <c r="A43">
        <v>39</v>
      </c>
      <c r="B43" s="2" t="s">
        <v>38</v>
      </c>
      <c r="C43" s="8">
        <v>344966</v>
      </c>
      <c r="D43" s="9">
        <v>844</v>
      </c>
      <c r="E43" s="9">
        <v>11200</v>
      </c>
      <c r="F43" s="10">
        <v>78.900000000000006</v>
      </c>
      <c r="G43" s="11">
        <v>14.2</v>
      </c>
      <c r="J43" s="21" t="s">
        <v>95</v>
      </c>
      <c r="K43" s="22"/>
      <c r="L43" s="22"/>
      <c r="M43" s="22"/>
      <c r="N43" s="22"/>
      <c r="O43" s="22"/>
    </row>
    <row r="44" spans="1:15" x14ac:dyDescent="0.2">
      <c r="A44">
        <v>40</v>
      </c>
      <c r="B44" s="2" t="s">
        <v>39</v>
      </c>
      <c r="C44" s="8">
        <v>66341</v>
      </c>
      <c r="D44" s="9">
        <v>229</v>
      </c>
      <c r="E44" s="9">
        <v>1766</v>
      </c>
      <c r="F44" s="10">
        <v>69.400000000000006</v>
      </c>
      <c r="G44" s="11">
        <v>30.5</v>
      </c>
    </row>
    <row r="45" spans="1:15" ht="29" x14ac:dyDescent="0.2">
      <c r="A45">
        <v>41</v>
      </c>
      <c r="B45" s="2" t="s">
        <v>40</v>
      </c>
      <c r="C45" s="8">
        <v>139743</v>
      </c>
      <c r="D45" s="9">
        <v>204</v>
      </c>
      <c r="E45" s="9">
        <v>1133</v>
      </c>
      <c r="F45" s="10">
        <v>89.2</v>
      </c>
      <c r="G45" s="11">
        <v>16.399999999999999</v>
      </c>
    </row>
    <row r="46" spans="1:15" ht="29" x14ac:dyDescent="0.2">
      <c r="A46">
        <v>42</v>
      </c>
      <c r="B46" s="2" t="s">
        <v>41</v>
      </c>
      <c r="C46" s="8">
        <v>69590</v>
      </c>
      <c r="D46" s="9">
        <v>93</v>
      </c>
      <c r="E46" s="9">
        <v>514</v>
      </c>
      <c r="F46" s="10">
        <v>90</v>
      </c>
      <c r="G46" s="11">
        <v>22</v>
      </c>
    </row>
    <row r="47" spans="1:15" ht="29" x14ac:dyDescent="0.2">
      <c r="A47">
        <v>43</v>
      </c>
      <c r="B47" s="2" t="s">
        <v>42</v>
      </c>
      <c r="C47" s="8">
        <v>101774</v>
      </c>
      <c r="D47" s="9">
        <v>160</v>
      </c>
      <c r="E47" s="9">
        <v>695</v>
      </c>
      <c r="F47" s="10">
        <v>84.3</v>
      </c>
      <c r="G47" s="11">
        <v>13</v>
      </c>
    </row>
    <row r="48" spans="1:15" x14ac:dyDescent="0.2">
      <c r="A48">
        <v>44</v>
      </c>
      <c r="B48" s="2" t="s">
        <v>43</v>
      </c>
      <c r="C48" s="8">
        <v>418714</v>
      </c>
      <c r="D48" s="9">
        <v>487</v>
      </c>
      <c r="E48" s="9">
        <v>1362</v>
      </c>
      <c r="F48" s="10">
        <v>87.5</v>
      </c>
      <c r="G48" s="11">
        <v>19.399999999999999</v>
      </c>
    </row>
    <row r="49" spans="1:7" x14ac:dyDescent="0.2">
      <c r="A49">
        <v>45</v>
      </c>
      <c r="B49" s="2" t="s">
        <v>44</v>
      </c>
      <c r="C49" s="8">
        <v>427791</v>
      </c>
      <c r="D49" s="9">
        <v>503</v>
      </c>
      <c r="E49" s="9">
        <v>2911</v>
      </c>
      <c r="F49" s="10">
        <v>85.3</v>
      </c>
      <c r="G49" s="11">
        <v>11.7</v>
      </c>
    </row>
    <row r="50" spans="1:7" x14ac:dyDescent="0.2">
      <c r="A50">
        <v>46</v>
      </c>
      <c r="B50" s="2" t="s">
        <v>45</v>
      </c>
      <c r="C50" s="8">
        <v>639040</v>
      </c>
      <c r="D50" s="9">
        <v>958</v>
      </c>
      <c r="E50" s="13">
        <v>5610</v>
      </c>
      <c r="F50" s="10">
        <v>85.8</v>
      </c>
      <c r="G50" s="11">
        <v>10.1</v>
      </c>
    </row>
    <row r="51" spans="1:7" x14ac:dyDescent="0.2">
      <c r="A51">
        <v>47</v>
      </c>
      <c r="B51" s="2" t="s">
        <v>46</v>
      </c>
      <c r="C51" s="8">
        <v>98305</v>
      </c>
      <c r="D51" s="9">
        <v>136</v>
      </c>
      <c r="E51" s="14">
        <v>752</v>
      </c>
      <c r="F51" s="10">
        <v>79.900000000000006</v>
      </c>
      <c r="G51" s="11">
        <v>16.2</v>
      </c>
    </row>
    <row r="52" spans="1:7" x14ac:dyDescent="0.2">
      <c r="A52">
        <v>48</v>
      </c>
      <c r="B52" s="2" t="s">
        <v>47</v>
      </c>
      <c r="C52" s="8">
        <v>84854</v>
      </c>
      <c r="D52" s="9">
        <v>170</v>
      </c>
      <c r="E52" s="14">
        <v>667</v>
      </c>
      <c r="F52" s="10">
        <v>86.9</v>
      </c>
      <c r="G52" s="11">
        <v>15</v>
      </c>
    </row>
    <row r="53" spans="1:7" x14ac:dyDescent="0.2">
      <c r="A53">
        <v>49</v>
      </c>
      <c r="B53" s="2" t="s">
        <v>48</v>
      </c>
      <c r="C53" s="8">
        <v>569950</v>
      </c>
      <c r="D53" s="9">
        <v>838</v>
      </c>
      <c r="E53" s="14">
        <v>5185</v>
      </c>
      <c r="F53" s="10">
        <v>87.2</v>
      </c>
      <c r="G53" s="11">
        <v>5</v>
      </c>
    </row>
    <row r="54" spans="1:7" x14ac:dyDescent="0.2">
      <c r="A54">
        <v>50</v>
      </c>
      <c r="B54" s="2" t="s">
        <v>49</v>
      </c>
      <c r="C54" s="8">
        <v>243311</v>
      </c>
      <c r="D54" s="9">
        <v>326</v>
      </c>
      <c r="E54" s="14">
        <v>1543</v>
      </c>
      <c r="F54" s="10">
        <v>84.7</v>
      </c>
      <c r="G54" s="11">
        <v>10.199999999999999</v>
      </c>
    </row>
    <row r="55" spans="1:7" x14ac:dyDescent="0.2">
      <c r="A55">
        <v>51</v>
      </c>
      <c r="B55" s="2" t="s">
        <v>50</v>
      </c>
      <c r="C55" s="8">
        <v>130360</v>
      </c>
      <c r="D55" s="9">
        <v>242</v>
      </c>
      <c r="E55" s="14">
        <v>1024</v>
      </c>
      <c r="F55" s="10">
        <v>86.1</v>
      </c>
      <c r="G55" s="11">
        <v>14.8</v>
      </c>
    </row>
    <row r="56" spans="1:7" x14ac:dyDescent="0.2">
      <c r="A56">
        <v>52</v>
      </c>
      <c r="B56" s="2" t="s">
        <v>51</v>
      </c>
      <c r="C56" s="8">
        <v>359872</v>
      </c>
      <c r="D56" s="9">
        <v>813</v>
      </c>
      <c r="E56" s="14">
        <v>3639</v>
      </c>
      <c r="F56" s="10">
        <v>82.4</v>
      </c>
      <c r="G56" s="11">
        <v>11.5</v>
      </c>
    </row>
    <row r="57" spans="1:7" x14ac:dyDescent="0.2">
      <c r="A57">
        <v>53</v>
      </c>
      <c r="B57" s="2" t="s">
        <v>52</v>
      </c>
      <c r="C57" s="8">
        <v>193121</v>
      </c>
      <c r="D57" s="9">
        <v>231</v>
      </c>
      <c r="E57" s="14">
        <v>1352</v>
      </c>
      <c r="F57" s="10">
        <v>82.6</v>
      </c>
      <c r="G57" s="11">
        <v>12.5</v>
      </c>
    </row>
    <row r="58" spans="1:7" x14ac:dyDescent="0.2">
      <c r="A58">
        <v>54</v>
      </c>
      <c r="B58" s="2" t="s">
        <v>53</v>
      </c>
      <c r="C58" s="8">
        <v>420541</v>
      </c>
      <c r="D58" s="9">
        <v>631</v>
      </c>
      <c r="E58" s="14">
        <v>4423</v>
      </c>
      <c r="F58" s="10">
        <v>81.3</v>
      </c>
      <c r="G58" s="11">
        <v>8</v>
      </c>
    </row>
    <row r="59" spans="1:7" x14ac:dyDescent="0.2">
      <c r="A59">
        <v>55</v>
      </c>
      <c r="B59" s="2" t="s">
        <v>54</v>
      </c>
      <c r="C59" s="8">
        <v>302335</v>
      </c>
      <c r="D59" s="9">
        <v>373</v>
      </c>
      <c r="E59" s="14">
        <v>2157</v>
      </c>
      <c r="F59" s="10">
        <v>76.3</v>
      </c>
      <c r="G59" s="11">
        <v>13.1</v>
      </c>
    </row>
    <row r="60" spans="1:7" x14ac:dyDescent="0.2">
      <c r="A60">
        <v>56</v>
      </c>
      <c r="B60" s="2" t="s">
        <v>55</v>
      </c>
      <c r="C60" s="8">
        <v>166621</v>
      </c>
      <c r="D60" s="9">
        <v>252</v>
      </c>
      <c r="E60" s="14">
        <v>1497</v>
      </c>
      <c r="F60" s="10">
        <v>78</v>
      </c>
      <c r="G60" s="11">
        <v>11.5</v>
      </c>
    </row>
    <row r="61" spans="1:7" x14ac:dyDescent="0.2">
      <c r="A61">
        <v>57</v>
      </c>
      <c r="B61" s="2" t="s">
        <v>56</v>
      </c>
      <c r="C61" s="8">
        <v>465663</v>
      </c>
      <c r="D61" s="9">
        <v>731</v>
      </c>
      <c r="E61" s="14">
        <v>3199</v>
      </c>
      <c r="F61" s="10">
        <v>84.7</v>
      </c>
      <c r="G61" s="11">
        <v>10.9</v>
      </c>
    </row>
    <row r="62" spans="1:7" x14ac:dyDescent="0.2">
      <c r="A62">
        <v>58</v>
      </c>
      <c r="B62" s="2" t="s">
        <v>57</v>
      </c>
      <c r="C62" s="8">
        <v>325600</v>
      </c>
      <c r="D62" s="9">
        <v>458</v>
      </c>
      <c r="E62" s="14">
        <v>4785</v>
      </c>
      <c r="F62" s="10">
        <v>77.400000000000006</v>
      </c>
      <c r="G62" s="11">
        <v>13.2</v>
      </c>
    </row>
    <row r="63" spans="1:7" x14ac:dyDescent="0.2">
      <c r="A63">
        <v>59</v>
      </c>
      <c r="B63" s="2" t="s">
        <v>58</v>
      </c>
      <c r="C63" s="8">
        <v>137755</v>
      </c>
      <c r="D63" s="9">
        <v>214</v>
      </c>
      <c r="E63" s="14">
        <v>1178</v>
      </c>
      <c r="F63" s="10">
        <v>78.3</v>
      </c>
      <c r="G63" s="11">
        <v>12.8</v>
      </c>
    </row>
    <row r="64" spans="1:7" x14ac:dyDescent="0.2">
      <c r="A64">
        <v>60</v>
      </c>
      <c r="B64" s="2" t="s">
        <v>59</v>
      </c>
      <c r="C64" s="8">
        <v>129934</v>
      </c>
      <c r="D64" s="9">
        <v>156</v>
      </c>
      <c r="E64" s="9">
        <v>738</v>
      </c>
      <c r="F64" s="10">
        <v>82.2</v>
      </c>
      <c r="G64" s="11">
        <v>17</v>
      </c>
    </row>
    <row r="65" spans="1:25" x14ac:dyDescent="0.2">
      <c r="A65">
        <v>61</v>
      </c>
      <c r="B65" s="2" t="s">
        <v>60</v>
      </c>
      <c r="C65" s="8">
        <v>679578</v>
      </c>
      <c r="D65" s="9">
        <v>927</v>
      </c>
      <c r="E65" s="9">
        <v>5107</v>
      </c>
      <c r="F65" s="10">
        <v>78.2</v>
      </c>
      <c r="G65" s="11">
        <v>8.3000000000000007</v>
      </c>
    </row>
    <row r="66" spans="1:25" x14ac:dyDescent="0.2">
      <c r="A66">
        <v>62</v>
      </c>
      <c r="B66" s="2" t="s">
        <v>61</v>
      </c>
      <c r="C66" s="8">
        <v>692087</v>
      </c>
      <c r="D66" s="9">
        <v>873</v>
      </c>
      <c r="E66" s="9">
        <v>4120</v>
      </c>
      <c r="F66" s="12">
        <v>260.39999999999998</v>
      </c>
      <c r="G66" s="11">
        <v>10.7</v>
      </c>
    </row>
    <row r="67" spans="1:25" ht="29" x14ac:dyDescent="0.2">
      <c r="A67">
        <v>63</v>
      </c>
      <c r="B67" s="3" t="s">
        <v>62</v>
      </c>
      <c r="C67" s="8">
        <v>310037</v>
      </c>
      <c r="D67" s="9">
        <v>368</v>
      </c>
      <c r="E67" s="9">
        <v>1597</v>
      </c>
      <c r="F67" s="10">
        <v>87</v>
      </c>
      <c r="G67" s="11">
        <v>7.2</v>
      </c>
    </row>
    <row r="68" spans="1:25" x14ac:dyDescent="0.2">
      <c r="A68">
        <v>64</v>
      </c>
      <c r="B68" s="3" t="s">
        <v>63</v>
      </c>
      <c r="C68" s="8">
        <v>103089</v>
      </c>
      <c r="D68" s="9">
        <v>104</v>
      </c>
      <c r="E68" s="9">
        <v>679</v>
      </c>
      <c r="F68" s="10">
        <v>87.3</v>
      </c>
      <c r="G68" s="11">
        <v>4.5</v>
      </c>
    </row>
    <row r="69" spans="1:25" ht="29" x14ac:dyDescent="0.2">
      <c r="A69">
        <v>65</v>
      </c>
      <c r="B69" s="3" t="s">
        <v>64</v>
      </c>
      <c r="C69" s="8">
        <v>278961</v>
      </c>
      <c r="D69" s="9">
        <v>401</v>
      </c>
      <c r="E69" s="9">
        <v>1844</v>
      </c>
      <c r="F69" s="10">
        <v>86.1</v>
      </c>
      <c r="G69" s="11">
        <v>12.3</v>
      </c>
    </row>
    <row r="70" spans="1:25" x14ac:dyDescent="0.2">
      <c r="A70">
        <v>66</v>
      </c>
      <c r="B70" s="2" t="s">
        <v>65</v>
      </c>
      <c r="C70" s="8">
        <v>560901</v>
      </c>
      <c r="D70" s="9">
        <v>774</v>
      </c>
      <c r="E70" s="9">
        <v>6723</v>
      </c>
      <c r="F70" s="10">
        <v>76.8</v>
      </c>
      <c r="G70" s="11">
        <v>11.3</v>
      </c>
    </row>
    <row r="71" spans="1:25" x14ac:dyDescent="0.2">
      <c r="A71">
        <v>67</v>
      </c>
      <c r="B71" s="2" t="s">
        <v>66</v>
      </c>
      <c r="C71" s="8">
        <v>40315</v>
      </c>
      <c r="D71" s="9">
        <v>47</v>
      </c>
      <c r="E71" s="9">
        <v>371</v>
      </c>
      <c r="F71" s="10">
        <v>87.3</v>
      </c>
      <c r="G71" s="11">
        <v>20</v>
      </c>
    </row>
    <row r="72" spans="1:25" x14ac:dyDescent="0.2">
      <c r="A72">
        <v>68</v>
      </c>
      <c r="B72" s="2" t="s">
        <v>67</v>
      </c>
      <c r="C72" s="8">
        <v>77588</v>
      </c>
      <c r="D72" s="9">
        <v>67</v>
      </c>
      <c r="E72" s="9">
        <v>265</v>
      </c>
      <c r="F72" s="10">
        <v>91</v>
      </c>
      <c r="G72" s="11">
        <v>27.2</v>
      </c>
    </row>
    <row r="73" spans="1:25" x14ac:dyDescent="0.2">
      <c r="A73">
        <v>69</v>
      </c>
      <c r="B73" s="2" t="s">
        <v>68</v>
      </c>
      <c r="C73" s="8">
        <v>91208</v>
      </c>
      <c r="D73" s="9">
        <v>95</v>
      </c>
      <c r="E73" s="9">
        <v>1159</v>
      </c>
      <c r="F73" s="10">
        <v>87.3</v>
      </c>
      <c r="G73" s="11">
        <v>18</v>
      </c>
    </row>
    <row r="74" spans="1:25" x14ac:dyDescent="0.2">
      <c r="A74">
        <v>70</v>
      </c>
      <c r="B74" s="2" t="s">
        <v>69</v>
      </c>
      <c r="C74" s="8">
        <v>343582</v>
      </c>
      <c r="D74" s="9">
        <v>456</v>
      </c>
      <c r="E74" s="9">
        <v>3710</v>
      </c>
      <c r="F74" s="10">
        <v>88.9</v>
      </c>
      <c r="G74" s="11">
        <v>15.4</v>
      </c>
    </row>
    <row r="75" spans="1:25" x14ac:dyDescent="0.2">
      <c r="A75">
        <v>71</v>
      </c>
      <c r="B75" s="2" t="s">
        <v>70</v>
      </c>
      <c r="C75" s="8">
        <v>458641</v>
      </c>
      <c r="D75" s="9">
        <v>565</v>
      </c>
      <c r="E75" s="9">
        <v>4402</v>
      </c>
      <c r="F75" s="10">
        <v>82.6</v>
      </c>
      <c r="G75" s="11">
        <v>14.4</v>
      </c>
    </row>
    <row r="76" spans="1:25" x14ac:dyDescent="0.2">
      <c r="A76">
        <v>72</v>
      </c>
      <c r="B76" s="2" t="s">
        <v>71</v>
      </c>
      <c r="C76" s="8">
        <v>304593</v>
      </c>
      <c r="D76" s="9">
        <v>597</v>
      </c>
      <c r="E76" s="9">
        <v>4950</v>
      </c>
      <c r="F76" s="10">
        <v>82.3</v>
      </c>
      <c r="G76" s="11">
        <v>14.8</v>
      </c>
    </row>
    <row r="77" spans="1:25" ht="29" x14ac:dyDescent="0.2">
      <c r="A77">
        <v>73</v>
      </c>
      <c r="B77" s="2" t="s">
        <v>72</v>
      </c>
      <c r="C77" s="8">
        <v>414872</v>
      </c>
      <c r="D77" s="9">
        <v>483</v>
      </c>
      <c r="E77" s="9">
        <v>4243</v>
      </c>
      <c r="F77" s="10">
        <v>84.2</v>
      </c>
      <c r="G77" s="11">
        <v>11.3</v>
      </c>
    </row>
    <row r="78" spans="1:25" ht="19" x14ac:dyDescent="0.2">
      <c r="A78">
        <v>74</v>
      </c>
      <c r="B78" s="2" t="s">
        <v>73</v>
      </c>
      <c r="C78" s="8">
        <v>369126</v>
      </c>
      <c r="D78" s="9">
        <v>543</v>
      </c>
      <c r="E78" s="9">
        <v>4982</v>
      </c>
      <c r="F78" s="10">
        <v>85</v>
      </c>
      <c r="G78" s="11">
        <v>11.3</v>
      </c>
      <c r="J78" s="21" t="s">
        <v>104</v>
      </c>
      <c r="K78" s="22"/>
      <c r="L78" s="22"/>
      <c r="M78" s="22"/>
      <c r="N78" s="22"/>
      <c r="O78" s="22"/>
    </row>
    <row r="79" spans="1:25" ht="17" thickBot="1" x14ac:dyDescent="0.25">
      <c r="A79">
        <v>75</v>
      </c>
      <c r="B79" s="2" t="s">
        <v>74</v>
      </c>
      <c r="C79" s="8">
        <v>244271</v>
      </c>
      <c r="D79" s="9">
        <v>427</v>
      </c>
      <c r="E79" s="9">
        <v>3376</v>
      </c>
      <c r="F79" s="10">
        <v>86.1</v>
      </c>
      <c r="G79" s="11">
        <v>12</v>
      </c>
    </row>
    <row r="80" spans="1:25" ht="16" customHeight="1" x14ac:dyDescent="0.2">
      <c r="A80">
        <v>76</v>
      </c>
      <c r="B80" s="2" t="s">
        <v>75</v>
      </c>
      <c r="C80" s="8">
        <v>142395</v>
      </c>
      <c r="D80" s="9">
        <v>214</v>
      </c>
      <c r="E80" s="9">
        <v>2173</v>
      </c>
      <c r="F80" s="10">
        <v>76.3</v>
      </c>
      <c r="G80" s="11">
        <v>12.7</v>
      </c>
      <c r="J80" s="31"/>
      <c r="K80" s="58" t="s">
        <v>87</v>
      </c>
      <c r="L80" s="58"/>
      <c r="M80" s="58"/>
      <c r="N80" s="58" t="s">
        <v>89</v>
      </c>
      <c r="O80" s="58"/>
      <c r="P80" s="58"/>
      <c r="Q80" s="58" t="s">
        <v>92</v>
      </c>
      <c r="R80" s="58"/>
      <c r="S80" s="58"/>
      <c r="T80" s="59" t="s">
        <v>96</v>
      </c>
      <c r="U80" s="59"/>
      <c r="V80" s="59"/>
      <c r="W80" s="60" t="s">
        <v>91</v>
      </c>
      <c r="X80" s="60"/>
      <c r="Y80" s="61"/>
    </row>
    <row r="81" spans="1:25" ht="39" customHeight="1" x14ac:dyDescent="0.2">
      <c r="A81">
        <v>77</v>
      </c>
      <c r="B81" s="2" t="s">
        <v>76</v>
      </c>
      <c r="C81" s="8">
        <v>164510</v>
      </c>
      <c r="D81" s="9">
        <v>272</v>
      </c>
      <c r="E81" s="9">
        <v>1456</v>
      </c>
      <c r="F81" s="10">
        <v>91.2</v>
      </c>
      <c r="G81" s="11">
        <v>19</v>
      </c>
      <c r="J81" s="37"/>
      <c r="K81" s="62"/>
      <c r="L81" s="62"/>
      <c r="M81" s="62"/>
      <c r="N81" s="62"/>
      <c r="O81" s="62"/>
      <c r="P81" s="62"/>
      <c r="Q81" s="62"/>
      <c r="R81" s="62"/>
      <c r="S81" s="62"/>
      <c r="T81" s="67"/>
      <c r="U81" s="67"/>
      <c r="V81" s="67"/>
      <c r="W81" s="63"/>
      <c r="X81" s="63"/>
      <c r="Y81" s="64"/>
    </row>
    <row r="82" spans="1:25" ht="16" customHeight="1" x14ac:dyDescent="0.2">
      <c r="A82">
        <v>78</v>
      </c>
      <c r="B82" s="2" t="s">
        <v>77</v>
      </c>
      <c r="C82" s="8">
        <v>188643</v>
      </c>
      <c r="D82" s="9">
        <v>236</v>
      </c>
      <c r="E82" s="9">
        <v>1282</v>
      </c>
      <c r="F82" s="10">
        <v>89</v>
      </c>
      <c r="G82" s="11">
        <v>15.5</v>
      </c>
      <c r="J82" s="28" t="s">
        <v>97</v>
      </c>
      <c r="K82" s="47">
        <f>AVERAGE(C5:C91)</f>
        <v>247636.02298850575</v>
      </c>
      <c r="L82" s="48"/>
      <c r="M82" s="48"/>
      <c r="N82" s="47">
        <f>AVERAGE(D5:D91)</f>
        <v>362.08045977011494</v>
      </c>
      <c r="O82" s="48"/>
      <c r="P82" s="48"/>
      <c r="Q82" s="47">
        <f>AVERAGE(E5:E91)</f>
        <v>2175.32183908046</v>
      </c>
      <c r="R82" s="48"/>
      <c r="S82" s="48"/>
      <c r="T82" s="49">
        <f>AVERAGE(F5:F91)</f>
        <v>85.943678160919546</v>
      </c>
      <c r="U82" s="49"/>
      <c r="V82" s="49"/>
      <c r="W82" s="49">
        <f>AVERAGE(G5:G91)</f>
        <v>12.114942528735629</v>
      </c>
      <c r="X82" s="49"/>
      <c r="Y82" s="68"/>
    </row>
    <row r="83" spans="1:25" ht="16" customHeight="1" x14ac:dyDescent="0.2">
      <c r="A83">
        <v>79</v>
      </c>
      <c r="B83" s="2" t="s">
        <v>78</v>
      </c>
      <c r="C83" s="8">
        <v>253104</v>
      </c>
      <c r="D83" s="9">
        <v>260</v>
      </c>
      <c r="E83" s="9">
        <v>710</v>
      </c>
      <c r="F83" s="10">
        <v>86.6</v>
      </c>
      <c r="G83" s="11">
        <v>17.600000000000001</v>
      </c>
      <c r="J83" s="36"/>
      <c r="K83" s="48"/>
      <c r="L83" s="48"/>
      <c r="M83" s="48"/>
      <c r="N83" s="48"/>
      <c r="O83" s="48"/>
      <c r="P83" s="48"/>
      <c r="Q83" s="48"/>
      <c r="R83" s="48"/>
      <c r="S83" s="48"/>
      <c r="T83" s="49"/>
      <c r="U83" s="49"/>
      <c r="V83" s="49"/>
      <c r="W83" s="49"/>
      <c r="X83" s="49"/>
      <c r="Y83" s="68"/>
    </row>
    <row r="84" spans="1:25" ht="16" customHeight="1" x14ac:dyDescent="0.2">
      <c r="A84">
        <v>80</v>
      </c>
      <c r="B84" s="2" t="s">
        <v>79</v>
      </c>
      <c r="C84" s="8">
        <v>44204</v>
      </c>
      <c r="D84" s="9">
        <v>67</v>
      </c>
      <c r="E84" s="9">
        <v>437</v>
      </c>
      <c r="F84" s="10">
        <v>88.6</v>
      </c>
      <c r="G84" s="11">
        <v>12.8</v>
      </c>
      <c r="J84" s="29" t="s">
        <v>98</v>
      </c>
      <c r="K84" s="52">
        <f>MEDIAN(C5:C91)</f>
        <v>161877</v>
      </c>
      <c r="L84" s="48"/>
      <c r="M84" s="48"/>
      <c r="N84" s="47">
        <f>MEDIAN(D5:D91)</f>
        <v>252</v>
      </c>
      <c r="O84" s="48"/>
      <c r="P84" s="48"/>
      <c r="Q84" s="47">
        <f>MEDIAN(E5:E91)</f>
        <v>1282</v>
      </c>
      <c r="R84" s="48"/>
      <c r="S84" s="48"/>
      <c r="T84" s="53">
        <f>MEDIAN(F5:F91)</f>
        <v>84.7</v>
      </c>
      <c r="U84" s="53"/>
      <c r="V84" s="53"/>
      <c r="W84" s="53">
        <f>MEDIAN(G5:G91)</f>
        <v>11.5</v>
      </c>
      <c r="X84" s="53"/>
      <c r="Y84" s="69"/>
    </row>
    <row r="85" spans="1:25" ht="16" customHeight="1" x14ac:dyDescent="0.2">
      <c r="A85">
        <v>81</v>
      </c>
      <c r="B85" s="2" t="s">
        <v>80</v>
      </c>
      <c r="C85" s="8">
        <v>246617</v>
      </c>
      <c r="D85" s="9">
        <v>354</v>
      </c>
      <c r="E85" s="9">
        <v>3781</v>
      </c>
      <c r="F85" s="10">
        <v>87.5</v>
      </c>
      <c r="G85" s="11">
        <v>11.4</v>
      </c>
      <c r="J85" s="36"/>
      <c r="K85" s="48"/>
      <c r="L85" s="48"/>
      <c r="M85" s="48"/>
      <c r="N85" s="48"/>
      <c r="O85" s="48"/>
      <c r="P85" s="48"/>
      <c r="Q85" s="48"/>
      <c r="R85" s="48"/>
      <c r="S85" s="48"/>
      <c r="T85" s="53"/>
      <c r="U85" s="53"/>
      <c r="V85" s="53"/>
      <c r="W85" s="53"/>
      <c r="X85" s="53"/>
      <c r="Y85" s="69"/>
    </row>
    <row r="86" spans="1:25" ht="16" customHeight="1" x14ac:dyDescent="0.2">
      <c r="A86">
        <v>82</v>
      </c>
      <c r="B86" s="2" t="s">
        <v>81</v>
      </c>
      <c r="C86" s="8">
        <v>181984</v>
      </c>
      <c r="D86" s="9">
        <v>300</v>
      </c>
      <c r="E86" s="9">
        <v>1533</v>
      </c>
      <c r="F86" s="10">
        <v>86.7</v>
      </c>
      <c r="G86" s="11">
        <v>10.5</v>
      </c>
      <c r="J86" s="30" t="s">
        <v>99</v>
      </c>
      <c r="K86" s="48" t="e">
        <f>_xlfn.MODE.SNGL(C5:C91)</f>
        <v>#N/A</v>
      </c>
      <c r="L86" s="48"/>
      <c r="M86" s="48"/>
      <c r="N86" s="48">
        <f>_xlfn.MODE.SNGL(D5:D91)</f>
        <v>93</v>
      </c>
      <c r="O86" s="48"/>
      <c r="P86" s="48"/>
      <c r="Q86" s="48">
        <f>_xlfn.MODE.SNGL(E5:E91)</f>
        <v>991</v>
      </c>
      <c r="R86" s="48"/>
      <c r="S86" s="48"/>
      <c r="T86" s="50">
        <f>_xlfn.MODE.SNGL(F5:F91)</f>
        <v>86.1</v>
      </c>
      <c r="U86" s="50"/>
      <c r="V86" s="50"/>
      <c r="W86" s="50">
        <f>_xlfn.MODE.SNGL(G5:G91)</f>
        <v>11.5</v>
      </c>
      <c r="X86" s="50"/>
      <c r="Y86" s="51"/>
    </row>
    <row r="87" spans="1:25" ht="17" customHeight="1" x14ac:dyDescent="0.2">
      <c r="A87">
        <v>83</v>
      </c>
      <c r="B87" s="2" t="s">
        <v>82</v>
      </c>
      <c r="C87" s="8">
        <v>108692</v>
      </c>
      <c r="D87" s="9">
        <v>147</v>
      </c>
      <c r="E87" s="9">
        <v>1348</v>
      </c>
      <c r="F87" s="10">
        <v>82.4</v>
      </c>
      <c r="G87" s="11">
        <v>13.3</v>
      </c>
      <c r="J87" s="36"/>
      <c r="K87" s="48"/>
      <c r="L87" s="48"/>
      <c r="M87" s="48"/>
      <c r="N87" s="48"/>
      <c r="O87" s="48"/>
      <c r="P87" s="48"/>
      <c r="Q87" s="48"/>
      <c r="R87" s="48"/>
      <c r="S87" s="48"/>
      <c r="T87" s="50"/>
      <c r="U87" s="50"/>
      <c r="V87" s="50"/>
      <c r="W87" s="50"/>
      <c r="X87" s="50"/>
      <c r="Y87" s="51"/>
    </row>
    <row r="88" spans="1:25" ht="16" customHeight="1" x14ac:dyDescent="0.2">
      <c r="A88">
        <v>84</v>
      </c>
      <c r="B88" s="2" t="s">
        <v>83</v>
      </c>
      <c r="C88" s="8">
        <v>14135</v>
      </c>
      <c r="D88" s="9">
        <v>11</v>
      </c>
      <c r="E88" s="9">
        <v>184</v>
      </c>
      <c r="F88" s="10">
        <v>95.2</v>
      </c>
      <c r="G88" s="11">
        <v>7.4</v>
      </c>
      <c r="J88" s="38" t="s">
        <v>100</v>
      </c>
      <c r="K88" s="54">
        <f>K94/K82</f>
        <v>0.95335624103003591</v>
      </c>
      <c r="L88" s="54"/>
      <c r="M88" s="54"/>
      <c r="N88" s="54">
        <f t="shared" ref="N88:S88" si="0">N94/N82</f>
        <v>1.0159344699807336</v>
      </c>
      <c r="O88" s="54"/>
      <c r="P88" s="54"/>
      <c r="Q88" s="54">
        <f t="shared" ref="Q88:S88" si="1">Q94/Q82</f>
        <v>1.0558395616845833</v>
      </c>
      <c r="R88" s="54"/>
      <c r="S88" s="54"/>
      <c r="T88" s="55">
        <f>T94/T82</f>
        <v>0.23667496213082037</v>
      </c>
      <c r="U88" s="55"/>
      <c r="V88" s="55"/>
      <c r="W88" s="55">
        <f>W94/W82</f>
        <v>0.37700458413573029</v>
      </c>
      <c r="X88" s="55"/>
      <c r="Y88" s="70"/>
    </row>
    <row r="89" spans="1:25" ht="29" customHeight="1" x14ac:dyDescent="0.2">
      <c r="A89">
        <v>85</v>
      </c>
      <c r="B89" s="2" t="s">
        <v>84</v>
      </c>
      <c r="C89" s="8">
        <v>72330</v>
      </c>
      <c r="D89" s="9">
        <v>122</v>
      </c>
      <c r="E89" s="9">
        <v>848</v>
      </c>
      <c r="F89" s="10">
        <v>88.4</v>
      </c>
      <c r="G89" s="11">
        <v>7</v>
      </c>
      <c r="J89" s="40"/>
      <c r="K89" s="54"/>
      <c r="L89" s="54"/>
      <c r="M89" s="54"/>
      <c r="N89" s="54"/>
      <c r="O89" s="54"/>
      <c r="P89" s="54"/>
      <c r="Q89" s="54"/>
      <c r="R89" s="54"/>
      <c r="S89" s="54"/>
      <c r="T89" s="55"/>
      <c r="U89" s="55"/>
      <c r="V89" s="55"/>
      <c r="W89" s="55"/>
      <c r="X89" s="55"/>
      <c r="Y89" s="70"/>
    </row>
    <row r="90" spans="1:25" ht="16" customHeight="1" x14ac:dyDescent="0.2">
      <c r="A90">
        <v>86</v>
      </c>
      <c r="B90" s="2" t="s">
        <v>85</v>
      </c>
      <c r="C90" s="8">
        <v>28086</v>
      </c>
      <c r="D90" s="9">
        <v>46</v>
      </c>
      <c r="E90" s="9">
        <v>262</v>
      </c>
      <c r="F90" s="10">
        <v>84</v>
      </c>
      <c r="G90" s="11">
        <v>20</v>
      </c>
      <c r="J90" s="41" t="s">
        <v>101</v>
      </c>
      <c r="K90" s="47">
        <f>MAX(C5:C91)-MIN(C5:C91)</f>
        <v>1390788</v>
      </c>
      <c r="L90" s="48"/>
      <c r="M90" s="48"/>
      <c r="N90" s="48">
        <f>MAX(D5:D91)-MIN(D5:D91)</f>
        <v>2633</v>
      </c>
      <c r="O90" s="48"/>
      <c r="P90" s="48"/>
      <c r="Q90" s="47">
        <f>MAX(E5:E91)--MIN(E5:E91)</f>
        <v>11261</v>
      </c>
      <c r="R90" s="48"/>
      <c r="S90" s="48"/>
      <c r="T90" s="49">
        <f>MAX(F5:F91)--MIN(F5:F91)</f>
        <v>311.79999999999995</v>
      </c>
      <c r="U90" s="49"/>
      <c r="V90" s="49"/>
      <c r="W90" s="49">
        <f>MAX(G5:G91)-MIN(G5:G91)</f>
        <v>26</v>
      </c>
      <c r="X90" s="49"/>
      <c r="Y90" s="68"/>
    </row>
    <row r="91" spans="1:25" ht="16" customHeight="1" x14ac:dyDescent="0.2">
      <c r="A91">
        <v>87</v>
      </c>
      <c r="B91" s="2" t="s">
        <v>86</v>
      </c>
      <c r="C91" s="8">
        <v>9648</v>
      </c>
      <c r="D91" s="9">
        <v>8</v>
      </c>
      <c r="E91" s="9">
        <v>139</v>
      </c>
      <c r="F91" s="10">
        <v>68.2</v>
      </c>
      <c r="G91" s="11">
        <v>6.6</v>
      </c>
      <c r="J91" s="36"/>
      <c r="K91" s="48"/>
      <c r="L91" s="48"/>
      <c r="M91" s="48"/>
      <c r="N91" s="48"/>
      <c r="O91" s="48"/>
      <c r="P91" s="48"/>
      <c r="Q91" s="48"/>
      <c r="R91" s="48"/>
      <c r="S91" s="48"/>
      <c r="T91" s="49"/>
      <c r="U91" s="49"/>
      <c r="V91" s="49"/>
      <c r="W91" s="49"/>
      <c r="X91" s="49"/>
      <c r="Y91" s="68"/>
    </row>
    <row r="92" spans="1:25" ht="16" customHeight="1" x14ac:dyDescent="0.2">
      <c r="J92" s="42" t="s">
        <v>102</v>
      </c>
      <c r="K92" s="56">
        <f>VARP(C5:C91)</f>
        <v>55736291549.700623</v>
      </c>
      <c r="L92" s="56"/>
      <c r="M92" s="56"/>
      <c r="N92" s="56">
        <f>VARP(D5:D91)</f>
        <v>135313.63720438632</v>
      </c>
      <c r="O92" s="56"/>
      <c r="P92" s="56"/>
      <c r="Q92" s="56">
        <f>VARP(E5:E91)</f>
        <v>5275248.241247193</v>
      </c>
      <c r="R92" s="56"/>
      <c r="S92" s="56"/>
      <c r="T92" s="57">
        <f>VARP(F5:F91)</f>
        <v>413.74475888492805</v>
      </c>
      <c r="U92" s="57"/>
      <c r="V92" s="57"/>
      <c r="W92" s="57">
        <f>VARP(G5:G91)</f>
        <v>20.861041088651167</v>
      </c>
      <c r="X92" s="57"/>
      <c r="Y92" s="71"/>
    </row>
    <row r="93" spans="1:25" ht="16" customHeight="1" x14ac:dyDescent="0.2">
      <c r="J93" s="42"/>
      <c r="K93" s="56"/>
      <c r="L93" s="56"/>
      <c r="M93" s="56"/>
      <c r="N93" s="56"/>
      <c r="O93" s="56"/>
      <c r="P93" s="56"/>
      <c r="Q93" s="56"/>
      <c r="R93" s="56"/>
      <c r="S93" s="56"/>
      <c r="T93" s="57"/>
      <c r="U93" s="57"/>
      <c r="V93" s="57"/>
      <c r="W93" s="57"/>
      <c r="X93" s="57"/>
      <c r="Y93" s="71"/>
    </row>
    <row r="94" spans="1:25" ht="16" customHeight="1" x14ac:dyDescent="0.2">
      <c r="J94" s="43" t="s">
        <v>103</v>
      </c>
      <c r="K94" s="56">
        <f>SQRT(K92)</f>
        <v>236085.34801994939</v>
      </c>
      <c r="L94" s="56"/>
      <c r="M94" s="56"/>
      <c r="N94" s="56">
        <f>SQRT(N92)</f>
        <v>367.85001998693207</v>
      </c>
      <c r="O94" s="56"/>
      <c r="P94" s="56"/>
      <c r="Q94" s="56">
        <f>SQRT(Q92)</f>
        <v>2296.7908570976142</v>
      </c>
      <c r="R94" s="56"/>
      <c r="S94" s="56"/>
      <c r="T94" s="57">
        <f>SQRT(T92)</f>
        <v>20.340716774119048</v>
      </c>
      <c r="U94" s="57"/>
      <c r="V94" s="57"/>
      <c r="W94" s="57">
        <f>SQRT(W92)</f>
        <v>4.5673888698742484</v>
      </c>
      <c r="X94" s="57"/>
      <c r="Y94" s="71"/>
    </row>
    <row r="95" spans="1:25" ht="17" customHeight="1" thickBot="1" x14ac:dyDescent="0.25">
      <c r="J95" s="44"/>
      <c r="K95" s="72"/>
      <c r="L95" s="72"/>
      <c r="M95" s="72"/>
      <c r="N95" s="72"/>
      <c r="O95" s="72"/>
      <c r="P95" s="72"/>
      <c r="Q95" s="72"/>
      <c r="R95" s="72"/>
      <c r="S95" s="72"/>
      <c r="T95" s="73"/>
      <c r="U95" s="73"/>
      <c r="V95" s="73"/>
      <c r="W95" s="73"/>
      <c r="X95" s="73"/>
      <c r="Y95" s="74"/>
    </row>
    <row r="97" spans="9:25" ht="17" thickBot="1" x14ac:dyDescent="0.25"/>
    <row r="98" spans="9:25" ht="16" customHeight="1" x14ac:dyDescent="0.2">
      <c r="I98" s="88" t="s">
        <v>105</v>
      </c>
      <c r="J98" s="75">
        <v>1</v>
      </c>
      <c r="K98" s="76">
        <f>_xlfn.QUARTILE.EXC($C$5:$C$91,1)</f>
        <v>101774</v>
      </c>
      <c r="L98" s="76"/>
      <c r="M98" s="76"/>
      <c r="N98" s="76">
        <f>_xlfn.QUARTILE.EXC($D$5:$D$91,1)</f>
        <v>152</v>
      </c>
      <c r="O98" s="76"/>
      <c r="P98" s="76"/>
      <c r="Q98" s="76">
        <f>_xlfn.QUARTILE.EXC($E$5:$E$91,1)</f>
        <v>695</v>
      </c>
      <c r="R98" s="76"/>
      <c r="S98" s="76"/>
      <c r="T98" s="76">
        <f>_xlfn.QUARTILE.EXC($F$5:$F$91,1)</f>
        <v>80.400000000000006</v>
      </c>
      <c r="U98" s="76"/>
      <c r="V98" s="76"/>
      <c r="W98" s="76">
        <f>_xlfn.QUARTILE.EXC($G$5:$G$91,1)</f>
        <v>9</v>
      </c>
      <c r="X98" s="76"/>
      <c r="Y98" s="77"/>
    </row>
    <row r="99" spans="9:25" ht="16" customHeight="1" x14ac:dyDescent="0.2">
      <c r="I99" s="89"/>
      <c r="J99" s="78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79"/>
    </row>
    <row r="100" spans="9:25" ht="16" customHeight="1" x14ac:dyDescent="0.2">
      <c r="I100" s="89"/>
      <c r="J100" s="78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79"/>
    </row>
    <row r="101" spans="9:25" ht="16" customHeight="1" x14ac:dyDescent="0.2">
      <c r="I101" s="89"/>
      <c r="J101" s="78">
        <v>2</v>
      </c>
      <c r="K101" s="47">
        <f>_xlfn.QUARTILE.EXC($C$5:$C$91,2)</f>
        <v>161877</v>
      </c>
      <c r="L101" s="47"/>
      <c r="M101" s="47"/>
      <c r="N101" s="47">
        <f>_xlfn.QUARTILE.EXC($D$5:$D$91,2)</f>
        <v>252</v>
      </c>
      <c r="O101" s="47"/>
      <c r="P101" s="47"/>
      <c r="Q101" s="47">
        <f>_xlfn.QUARTILE.EXC($E$5:$E$91,2)</f>
        <v>1282</v>
      </c>
      <c r="R101" s="47"/>
      <c r="S101" s="47"/>
      <c r="T101" s="47">
        <f>_xlfn.QUARTILE.EXC($F$5:$F$91,2)</f>
        <v>84.7</v>
      </c>
      <c r="U101" s="47"/>
      <c r="V101" s="47"/>
      <c r="W101" s="47">
        <f>_xlfn.QUARTILE.EXC($G$5:$G$91,2)</f>
        <v>11.5</v>
      </c>
      <c r="X101" s="47"/>
      <c r="Y101" s="79"/>
    </row>
    <row r="102" spans="9:25" ht="16" customHeight="1" x14ac:dyDescent="0.2">
      <c r="I102" s="89"/>
      <c r="J102" s="78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79"/>
    </row>
    <row r="103" spans="9:25" ht="16" customHeight="1" x14ac:dyDescent="0.2">
      <c r="I103" s="89"/>
      <c r="J103" s="78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79"/>
    </row>
    <row r="104" spans="9:25" ht="16" customHeight="1" x14ac:dyDescent="0.2">
      <c r="I104" s="89"/>
      <c r="J104" s="78">
        <v>3</v>
      </c>
      <c r="K104" s="47">
        <f>_xlfn.QUARTILE.EXC($C$5:$C$91,3)</f>
        <v>312591</v>
      </c>
      <c r="L104" s="47"/>
      <c r="M104" s="47"/>
      <c r="N104" s="47">
        <f>_xlfn.QUARTILE.EXC($D$5:$D$91,3)</f>
        <v>458</v>
      </c>
      <c r="O104" s="47"/>
      <c r="P104" s="47"/>
      <c r="Q104" s="47">
        <f>_xlfn.QUARTILE.EXC($E$5:$E$91,3)</f>
        <v>3316</v>
      </c>
      <c r="R104" s="47"/>
      <c r="S104" s="47"/>
      <c r="T104" s="47">
        <f>_xlfn.QUARTILE.EXC($F$5:$F$91,3)</f>
        <v>87.3</v>
      </c>
      <c r="U104" s="47"/>
      <c r="V104" s="47"/>
      <c r="W104" s="47">
        <f>_xlfn.QUARTILE.EXC($G$5:$G$91,3)</f>
        <v>14.2</v>
      </c>
      <c r="X104" s="47"/>
      <c r="Y104" s="79"/>
    </row>
    <row r="105" spans="9:25" ht="16" customHeight="1" x14ac:dyDescent="0.2">
      <c r="I105" s="89"/>
      <c r="J105" s="78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79"/>
    </row>
    <row r="106" spans="9:25" ht="16" customHeight="1" thickBot="1" x14ac:dyDescent="0.25">
      <c r="I106" s="90"/>
      <c r="J106" s="80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2"/>
    </row>
    <row r="107" spans="9:25" ht="16" customHeight="1" thickBot="1" x14ac:dyDescent="0.25"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</row>
    <row r="108" spans="9:25" ht="16" customHeight="1" x14ac:dyDescent="0.2">
      <c r="I108" s="107" t="s">
        <v>106</v>
      </c>
      <c r="J108" s="91">
        <v>1</v>
      </c>
      <c r="K108" s="76">
        <f>PERCENTILE($C$5:$C$91,0.1*J108)</f>
        <v>67739</v>
      </c>
      <c r="L108" s="76"/>
      <c r="M108" s="76"/>
      <c r="N108" s="76">
        <f>PERCENTILE($D$5:$D$91,0.1*J108)</f>
        <v>80.199999999999989</v>
      </c>
      <c r="O108" s="76"/>
      <c r="P108" s="76"/>
      <c r="Q108" s="76">
        <f>PERCENTILE($E$5:$E$91,0.1*J108)</f>
        <v>427.8</v>
      </c>
      <c r="R108" s="76"/>
      <c r="S108" s="76"/>
      <c r="T108" s="76">
        <f>PERCENTILE($F$5:$F$91,0.1*J108)</f>
        <v>76.66</v>
      </c>
      <c r="U108" s="76"/>
      <c r="V108" s="76"/>
      <c r="W108" s="76">
        <f>PERCENTILE($G$5:$G$91,0.1*J108)</f>
        <v>7.12</v>
      </c>
      <c r="X108" s="76"/>
      <c r="Y108" s="77"/>
    </row>
    <row r="109" spans="9:25" ht="17" customHeight="1" x14ac:dyDescent="0.2">
      <c r="I109" s="108"/>
      <c r="J109" s="92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79"/>
    </row>
    <row r="110" spans="9:25" ht="17" customHeight="1" x14ac:dyDescent="0.2">
      <c r="I110" s="108"/>
      <c r="J110" s="92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79"/>
    </row>
    <row r="111" spans="9:25" ht="16" customHeight="1" x14ac:dyDescent="0.2">
      <c r="I111" s="108"/>
      <c r="J111" s="92">
        <v>2</v>
      </c>
      <c r="K111" s="47">
        <f t="shared" ref="K111" si="2">PERCENTILE($C$5:$C$91,0.1*J111)</f>
        <v>86422.399999999994</v>
      </c>
      <c r="L111" s="47"/>
      <c r="M111" s="47"/>
      <c r="N111" s="47">
        <f t="shared" ref="N111:N134" si="3">PERCENTILE($D$5:$D$91,0.1*J111)</f>
        <v>129.6</v>
      </c>
      <c r="O111" s="47"/>
      <c r="P111" s="47"/>
      <c r="Q111" s="47">
        <f t="shared" ref="Q111:Q134" si="4">PERCENTILE($E$5:$E$91,0.1*J111)</f>
        <v>651.79999999999995</v>
      </c>
      <c r="R111" s="47"/>
      <c r="S111" s="47"/>
      <c r="T111" s="47">
        <f t="shared" ref="T111:T134" si="5">PERCENTILE($F$5:$F$91,0.1*J111)</f>
        <v>78.98</v>
      </c>
      <c r="U111" s="47"/>
      <c r="V111" s="47"/>
      <c r="W111" s="47">
        <f t="shared" ref="W111:W134" si="6">PERCENTILE($G$5:$G$91,0.1*J111)</f>
        <v>8.4</v>
      </c>
      <c r="X111" s="47"/>
      <c r="Y111" s="79"/>
    </row>
    <row r="112" spans="9:25" ht="16" customHeight="1" x14ac:dyDescent="0.2">
      <c r="I112" s="108"/>
      <c r="J112" s="92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79"/>
    </row>
    <row r="113" spans="9:25" ht="16" customHeight="1" x14ac:dyDescent="0.2">
      <c r="I113" s="108"/>
      <c r="J113" s="92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79"/>
    </row>
    <row r="114" spans="9:25" ht="16" customHeight="1" x14ac:dyDescent="0.2">
      <c r="I114" s="108"/>
      <c r="J114" s="92">
        <v>3</v>
      </c>
      <c r="K114" s="47">
        <f t="shared" ref="K114" si="7">PERCENTILE($C$5:$C$91,0.1*J114)</f>
        <v>113985.60000000002</v>
      </c>
      <c r="L114" s="47"/>
      <c r="M114" s="47"/>
      <c r="N114" s="47">
        <f t="shared" ref="N114:N134" si="8">PERCENTILE($D$5:$D$91,0.1*J114)</f>
        <v>184.8</v>
      </c>
      <c r="O114" s="47"/>
      <c r="P114" s="47"/>
      <c r="Q114" s="47">
        <f t="shared" ref="Q114:Q134" si="9">PERCENTILE($E$5:$E$91,0.1*J114)</f>
        <v>751.2</v>
      </c>
      <c r="R114" s="47"/>
      <c r="S114" s="47"/>
      <c r="T114" s="47">
        <f t="shared" ref="T114:T134" si="10">PERCENTILE($F$5:$F$91,0.1*J114)</f>
        <v>81.259999999999991</v>
      </c>
      <c r="U114" s="47"/>
      <c r="V114" s="47"/>
      <c r="W114" s="47">
        <f t="shared" ref="W114:W134" si="11">PERCENTILE($G$5:$G$91,0.1*J114)</f>
        <v>10.18</v>
      </c>
      <c r="X114" s="47"/>
      <c r="Y114" s="79"/>
    </row>
    <row r="115" spans="9:25" ht="16" customHeight="1" x14ac:dyDescent="0.2">
      <c r="I115" s="108"/>
      <c r="J115" s="92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79"/>
    </row>
    <row r="116" spans="9:25" ht="17" customHeight="1" x14ac:dyDescent="0.2">
      <c r="I116" s="108"/>
      <c r="J116" s="92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79"/>
    </row>
    <row r="117" spans="9:25" ht="16" customHeight="1" x14ac:dyDescent="0.2">
      <c r="I117" s="108"/>
      <c r="J117" s="92">
        <v>4</v>
      </c>
      <c r="K117" s="47">
        <f t="shared" ref="K117" si="12">PERCENTILE($C$5:$C$91,0.1*J117)</f>
        <v>140803.79999999999</v>
      </c>
      <c r="L117" s="47"/>
      <c r="M117" s="47"/>
      <c r="N117" s="47">
        <f t="shared" ref="N117:N134" si="13">PERCENTILE($D$5:$D$91,0.1*J117)</f>
        <v>216.39999999999998</v>
      </c>
      <c r="O117" s="47"/>
      <c r="P117" s="47"/>
      <c r="Q117" s="47">
        <f t="shared" ref="Q117:Q134" si="14">PERCENTILE($E$5:$E$91,0.1*J117)</f>
        <v>1000.1999999999999</v>
      </c>
      <c r="R117" s="47"/>
      <c r="S117" s="47"/>
      <c r="T117" s="47">
        <f t="shared" ref="T117:T134" si="15">PERCENTILE($F$5:$F$91,0.1*J117)</f>
        <v>82.96</v>
      </c>
      <c r="U117" s="47"/>
      <c r="V117" s="47"/>
      <c r="W117" s="47">
        <f t="shared" ref="W117:W134" si="16">PERCENTILE($G$5:$G$91,0.1*J117)</f>
        <v>11</v>
      </c>
      <c r="X117" s="47"/>
      <c r="Y117" s="79"/>
    </row>
    <row r="118" spans="9:25" ht="16" customHeight="1" x14ac:dyDescent="0.2">
      <c r="I118" s="108"/>
      <c r="J118" s="92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79"/>
    </row>
    <row r="119" spans="9:25" ht="17" customHeight="1" x14ac:dyDescent="0.2">
      <c r="I119" s="108"/>
      <c r="J119" s="92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79"/>
    </row>
    <row r="120" spans="9:25" ht="16" customHeight="1" x14ac:dyDescent="0.2">
      <c r="I120" s="108"/>
      <c r="J120" s="92">
        <v>5</v>
      </c>
      <c r="K120" s="47">
        <f t="shared" ref="K120" si="17">PERCENTILE($C$5:$C$91,0.1*J120)</f>
        <v>161877</v>
      </c>
      <c r="L120" s="47"/>
      <c r="M120" s="47"/>
      <c r="N120" s="47">
        <f t="shared" ref="N120:N134" si="18">PERCENTILE($D$5:$D$91,0.1*J120)</f>
        <v>252</v>
      </c>
      <c r="O120" s="47"/>
      <c r="P120" s="47"/>
      <c r="Q120" s="47">
        <f t="shared" ref="Q120:Q134" si="19">PERCENTILE($E$5:$E$91,0.1*J120)</f>
        <v>1282</v>
      </c>
      <c r="R120" s="47"/>
      <c r="S120" s="47"/>
      <c r="T120" s="47">
        <f t="shared" ref="T120:T134" si="20">PERCENTILE($F$5:$F$91,0.1*J120)</f>
        <v>84.7</v>
      </c>
      <c r="U120" s="47"/>
      <c r="V120" s="47"/>
      <c r="W120" s="47">
        <f t="shared" ref="W120:W134" si="21">PERCENTILE($G$5:$G$91,0.1*J120)</f>
        <v>11.5</v>
      </c>
      <c r="X120" s="47"/>
      <c r="Y120" s="79"/>
    </row>
    <row r="121" spans="9:25" ht="16" customHeight="1" x14ac:dyDescent="0.2">
      <c r="I121" s="108"/>
      <c r="J121" s="92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79"/>
    </row>
    <row r="122" spans="9:25" ht="16" customHeight="1" x14ac:dyDescent="0.2">
      <c r="I122" s="108"/>
      <c r="J122" s="92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79"/>
    </row>
    <row r="123" spans="9:25" ht="16" customHeight="1" x14ac:dyDescent="0.2">
      <c r="I123" s="108"/>
      <c r="J123" s="92">
        <v>6</v>
      </c>
      <c r="K123" s="47">
        <f t="shared" ref="K123" si="22">PERCENTILE($C$5:$C$91,0.1*J123)</f>
        <v>191329.80000000005</v>
      </c>
      <c r="L123" s="47"/>
      <c r="M123" s="47"/>
      <c r="N123" s="47">
        <f t="shared" ref="N123:N134" si="23">PERCENTILE($D$5:$D$91,0.1*J123)</f>
        <v>282.40000000000009</v>
      </c>
      <c r="O123" s="47"/>
      <c r="P123" s="47"/>
      <c r="Q123" s="47">
        <f t="shared" ref="Q123:Q134" si="24">PERCENTILE($E$5:$E$91,0.1*J123)</f>
        <v>1539</v>
      </c>
      <c r="R123" s="47"/>
      <c r="S123" s="47"/>
      <c r="T123" s="47">
        <f t="shared" ref="T123:T134" si="25">PERCENTILE($F$5:$F$91,0.1*J123)</f>
        <v>86.1</v>
      </c>
      <c r="U123" s="47"/>
      <c r="V123" s="47"/>
      <c r="W123" s="47">
        <f t="shared" ref="W123:W134" si="26">PERCENTILE($G$5:$G$91,0.1*J123)</f>
        <v>12.180000000000003</v>
      </c>
      <c r="X123" s="47"/>
      <c r="Y123" s="79"/>
    </row>
    <row r="124" spans="9:25" ht="16" customHeight="1" x14ac:dyDescent="0.2">
      <c r="I124" s="108"/>
      <c r="J124" s="92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79"/>
    </row>
    <row r="125" spans="9:25" ht="17" customHeight="1" x14ac:dyDescent="0.2">
      <c r="I125" s="108"/>
      <c r="J125" s="92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79"/>
    </row>
    <row r="126" spans="9:25" ht="16" customHeight="1" x14ac:dyDescent="0.2">
      <c r="I126" s="108"/>
      <c r="J126" s="92">
        <v>7</v>
      </c>
      <c r="K126" s="47">
        <f t="shared" ref="K126" si="27">PERCENTILE($C$5:$C$91,0.1*J126)</f>
        <v>278998</v>
      </c>
      <c r="L126" s="47"/>
      <c r="M126" s="47"/>
      <c r="N126" s="47">
        <f t="shared" ref="N126:N134" si="28">PERCENTILE($D$5:$D$91,0.1*J126)</f>
        <v>378.60000000000008</v>
      </c>
      <c r="O126" s="47"/>
      <c r="P126" s="47"/>
      <c r="Q126" s="47">
        <f t="shared" ref="Q126:Q134" si="29">PERCENTILE($E$5:$E$91,0.1*J126)</f>
        <v>2160.1999999999998</v>
      </c>
      <c r="R126" s="47"/>
      <c r="S126" s="47"/>
      <c r="T126" s="47">
        <f t="shared" ref="T126:T134" si="30">PERCENTILE($F$5:$F$91,0.1*J126)</f>
        <v>86.9</v>
      </c>
      <c r="U126" s="47"/>
      <c r="V126" s="47"/>
      <c r="W126" s="47">
        <f t="shared" ref="W126:W134" si="31">PERCENTILE($G$5:$G$91,0.1*J126)</f>
        <v>13.12</v>
      </c>
      <c r="X126" s="47"/>
      <c r="Y126" s="79"/>
    </row>
    <row r="127" spans="9:25" ht="16" customHeight="1" x14ac:dyDescent="0.2">
      <c r="I127" s="108"/>
      <c r="J127" s="92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79"/>
    </row>
    <row r="128" spans="9:25" ht="16" customHeight="1" x14ac:dyDescent="0.2">
      <c r="I128" s="108"/>
      <c r="J128" s="92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79"/>
    </row>
    <row r="129" spans="9:25" ht="16" customHeight="1" x14ac:dyDescent="0.2">
      <c r="I129" s="108"/>
      <c r="J129" s="92">
        <v>8</v>
      </c>
      <c r="K129" s="47">
        <f t="shared" ref="K129" si="32">PERCENTILE($C$5:$C$91,0.1*J129)</f>
        <v>356890.79999999993</v>
      </c>
      <c r="L129" s="47"/>
      <c r="M129" s="47"/>
      <c r="N129" s="47">
        <f t="shared" ref="N129:N134" si="33">PERCENTILE($D$5:$D$91,0.1*J129)</f>
        <v>499.79999999999995</v>
      </c>
      <c r="O129" s="47"/>
      <c r="P129" s="47"/>
      <c r="Q129" s="47">
        <f t="shared" ref="Q129:Q134" si="34">PERCENTILE($E$5:$E$91,0.1*J129)</f>
        <v>3696.7999999999997</v>
      </c>
      <c r="R129" s="47"/>
      <c r="S129" s="47"/>
      <c r="T129" s="47">
        <f t="shared" ref="T129:T134" si="35">PERCENTILE($F$5:$F$91,0.1*J129)</f>
        <v>87.97999999999999</v>
      </c>
      <c r="U129" s="47"/>
      <c r="V129" s="47"/>
      <c r="W129" s="47">
        <f t="shared" ref="W129:W134" si="36">PERCENTILE($G$5:$G$91,0.1*J129)</f>
        <v>14.74</v>
      </c>
      <c r="X129" s="47"/>
      <c r="Y129" s="79"/>
    </row>
    <row r="130" spans="9:25" ht="16" customHeight="1" x14ac:dyDescent="0.2">
      <c r="I130" s="108"/>
      <c r="J130" s="92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79"/>
    </row>
    <row r="131" spans="9:25" ht="16" customHeight="1" x14ac:dyDescent="0.2">
      <c r="I131" s="108"/>
      <c r="J131" s="92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79"/>
    </row>
    <row r="132" spans="9:25" ht="16" customHeight="1" x14ac:dyDescent="0.2">
      <c r="I132" s="108"/>
      <c r="J132" s="92">
        <v>9</v>
      </c>
      <c r="K132" s="47">
        <f t="shared" ref="K132" si="37">PERCENTILE($C$5:$C$91,0.1*J132)</f>
        <v>561201.4</v>
      </c>
      <c r="L132" s="47"/>
      <c r="M132" s="47"/>
      <c r="N132" s="47">
        <f t="shared" ref="N132:N134" si="38">PERCENTILE($D$5:$D$91,0.1*J132)</f>
        <v>823.00000000000011</v>
      </c>
      <c r="O132" s="47"/>
      <c r="P132" s="47"/>
      <c r="Q132" s="47">
        <f t="shared" ref="Q132:Q134" si="39">PERCENTILE($E$5:$E$91,0.1*J132)</f>
        <v>4962.8</v>
      </c>
      <c r="R132" s="47"/>
      <c r="S132" s="47"/>
      <c r="T132" s="47">
        <f t="shared" ref="T132:T134" si="40">PERCENTILE($F$5:$F$91,0.1*J132)</f>
        <v>89.28</v>
      </c>
      <c r="U132" s="47"/>
      <c r="V132" s="47"/>
      <c r="W132" s="47">
        <f t="shared" ref="W132:W134" si="41">PERCENTILE($G$5:$G$91,0.1*J132)</f>
        <v>17.760000000000002</v>
      </c>
      <c r="X132" s="47"/>
      <c r="Y132" s="79"/>
    </row>
    <row r="133" spans="9:25" ht="16" customHeight="1" x14ac:dyDescent="0.2">
      <c r="I133" s="108"/>
      <c r="J133" s="92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79"/>
    </row>
    <row r="134" spans="9:25" ht="17" customHeight="1" thickBot="1" x14ac:dyDescent="0.25">
      <c r="I134" s="109"/>
      <c r="J134" s="93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2"/>
    </row>
  </sheetData>
  <autoFilter ref="A4:G4" xr:uid="{8494614C-1808-9F45-A594-59FEE75FAFAB}">
    <sortState xmlns:xlrd2="http://schemas.microsoft.com/office/spreadsheetml/2017/richdata2" ref="A5:G91">
      <sortCondition ref="A4:A91"/>
    </sortState>
  </autoFilter>
  <mergeCells count="125">
    <mergeCell ref="W132:Y134"/>
    <mergeCell ref="I108:I134"/>
    <mergeCell ref="J132:J134"/>
    <mergeCell ref="K132:M134"/>
    <mergeCell ref="N132:P134"/>
    <mergeCell ref="Q132:S134"/>
    <mergeCell ref="T132:V134"/>
    <mergeCell ref="W126:Y128"/>
    <mergeCell ref="J129:J131"/>
    <mergeCell ref="K129:M131"/>
    <mergeCell ref="N129:P131"/>
    <mergeCell ref="Q129:S131"/>
    <mergeCell ref="T129:V131"/>
    <mergeCell ref="W129:Y131"/>
    <mergeCell ref="J126:J128"/>
    <mergeCell ref="K126:M128"/>
    <mergeCell ref="N126:P128"/>
    <mergeCell ref="Q126:S128"/>
    <mergeCell ref="T126:V128"/>
    <mergeCell ref="W120:Y122"/>
    <mergeCell ref="J123:J125"/>
    <mergeCell ref="K123:M125"/>
    <mergeCell ref="N123:P125"/>
    <mergeCell ref="Q123:S125"/>
    <mergeCell ref="T123:V125"/>
    <mergeCell ref="W123:Y125"/>
    <mergeCell ref="J120:J122"/>
    <mergeCell ref="K120:M122"/>
    <mergeCell ref="N120:P122"/>
    <mergeCell ref="Q120:S122"/>
    <mergeCell ref="T120:V122"/>
    <mergeCell ref="W114:Y116"/>
    <mergeCell ref="J117:J119"/>
    <mergeCell ref="K117:M119"/>
    <mergeCell ref="N117:P119"/>
    <mergeCell ref="Q117:S119"/>
    <mergeCell ref="T117:V119"/>
    <mergeCell ref="W117:Y119"/>
    <mergeCell ref="J114:J116"/>
    <mergeCell ref="K114:M116"/>
    <mergeCell ref="N114:P116"/>
    <mergeCell ref="Q114:S116"/>
    <mergeCell ref="T114:V116"/>
    <mergeCell ref="W108:Y110"/>
    <mergeCell ref="J111:J113"/>
    <mergeCell ref="K111:M113"/>
    <mergeCell ref="N111:P113"/>
    <mergeCell ref="Q111:S113"/>
    <mergeCell ref="T111:V113"/>
    <mergeCell ref="W111:Y113"/>
    <mergeCell ref="T98:V100"/>
    <mergeCell ref="T101:V103"/>
    <mergeCell ref="T104:V106"/>
    <mergeCell ref="W98:Y100"/>
    <mergeCell ref="W101:Y103"/>
    <mergeCell ref="W104:Y106"/>
    <mergeCell ref="J108:J110"/>
    <mergeCell ref="K108:M110"/>
    <mergeCell ref="N108:P110"/>
    <mergeCell ref="Q108:S110"/>
    <mergeCell ref="T108:V110"/>
    <mergeCell ref="N98:P100"/>
    <mergeCell ref="N101:P103"/>
    <mergeCell ref="N104:P106"/>
    <mergeCell ref="Q98:S100"/>
    <mergeCell ref="Q101:S103"/>
    <mergeCell ref="Q104:S106"/>
    <mergeCell ref="K98:M100"/>
    <mergeCell ref="K101:M103"/>
    <mergeCell ref="K104:M106"/>
    <mergeCell ref="J98:J100"/>
    <mergeCell ref="J101:J103"/>
    <mergeCell ref="J104:J106"/>
    <mergeCell ref="I98:I106"/>
    <mergeCell ref="W94:Y95"/>
    <mergeCell ref="W92:Y93"/>
    <mergeCell ref="W90:Y91"/>
    <mergeCell ref="W88:Y89"/>
    <mergeCell ref="Q88:S89"/>
    <mergeCell ref="Q90:S91"/>
    <mergeCell ref="Q92:S93"/>
    <mergeCell ref="Q94:S95"/>
    <mergeCell ref="T94:V95"/>
    <mergeCell ref="T92:V93"/>
    <mergeCell ref="T90:V91"/>
    <mergeCell ref="T88:V89"/>
    <mergeCell ref="K88:M89"/>
    <mergeCell ref="K90:M91"/>
    <mergeCell ref="K92:M93"/>
    <mergeCell ref="K94:M95"/>
    <mergeCell ref="N94:P95"/>
    <mergeCell ref="N92:P93"/>
    <mergeCell ref="N88:P89"/>
    <mergeCell ref="N90:P91"/>
    <mergeCell ref="J88:J89"/>
    <mergeCell ref="J90:J91"/>
    <mergeCell ref="J92:J93"/>
    <mergeCell ref="J94:J95"/>
    <mergeCell ref="Q86:S87"/>
    <mergeCell ref="Q84:S85"/>
    <mergeCell ref="Q82:S83"/>
    <mergeCell ref="W86:Y87"/>
    <mergeCell ref="W84:Y85"/>
    <mergeCell ref="W82:Y83"/>
    <mergeCell ref="T86:V87"/>
    <mergeCell ref="T84:V85"/>
    <mergeCell ref="T82:V83"/>
    <mergeCell ref="K84:M85"/>
    <mergeCell ref="K86:M87"/>
    <mergeCell ref="N82:P83"/>
    <mergeCell ref="N84:P85"/>
    <mergeCell ref="N86:P87"/>
    <mergeCell ref="Q80:S81"/>
    <mergeCell ref="K82:M83"/>
    <mergeCell ref="T80:V81"/>
    <mergeCell ref="W80:Y81"/>
    <mergeCell ref="J82:J83"/>
    <mergeCell ref="J84:J85"/>
    <mergeCell ref="J86:J87"/>
    <mergeCell ref="J3:O3"/>
    <mergeCell ref="J43:O43"/>
    <mergeCell ref="J78:O78"/>
    <mergeCell ref="J80:J81"/>
    <mergeCell ref="K80:M81"/>
    <mergeCell ref="N80:P8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D637-F483-C74B-8C05-101D9B21F7B4}">
  <dimension ref="A1:CE90"/>
  <sheetViews>
    <sheetView topLeftCell="AS1" zoomScale="75" zoomScaleNormal="100" workbookViewId="0">
      <selection activeCell="BE24" sqref="BE24"/>
    </sheetView>
  </sheetViews>
  <sheetFormatPr baseColWidth="10" defaultRowHeight="16" x14ac:dyDescent="0.2"/>
  <cols>
    <col min="1" max="1" width="3.6640625" bestFit="1" customWidth="1"/>
    <col min="2" max="2" width="23.1640625" customWidth="1"/>
    <col min="3" max="3" width="26.83203125" customWidth="1"/>
    <col min="4" max="4" width="19.83203125" customWidth="1"/>
    <col min="5" max="5" width="23.6640625" customWidth="1"/>
    <col min="8" max="8" width="12.1640625" customWidth="1"/>
    <col min="34" max="34" width="14.1640625" customWidth="1"/>
  </cols>
  <sheetData>
    <row r="1" spans="1:83" x14ac:dyDescent="0.2">
      <c r="A1" s="31" t="s">
        <v>112</v>
      </c>
      <c r="B1" s="110"/>
      <c r="C1" s="110"/>
      <c r="D1" s="110"/>
      <c r="E1" s="110"/>
      <c r="F1" s="110"/>
      <c r="G1" s="111"/>
      <c r="H1" s="114" t="s">
        <v>107</v>
      </c>
      <c r="I1" s="115"/>
      <c r="J1" s="115"/>
      <c r="K1" s="115"/>
      <c r="L1" s="116"/>
      <c r="M1" s="127" t="s">
        <v>113</v>
      </c>
      <c r="N1" s="128"/>
      <c r="O1" s="128"/>
      <c r="P1" s="128"/>
      <c r="Q1" s="129"/>
      <c r="R1" s="119" t="s">
        <v>114</v>
      </c>
      <c r="S1" s="32"/>
      <c r="T1" s="32"/>
      <c r="U1" s="32"/>
      <c r="V1" s="33"/>
      <c r="W1" s="121" t="s">
        <v>115</v>
      </c>
      <c r="X1" s="122"/>
      <c r="Y1" s="122"/>
      <c r="Z1" s="122"/>
      <c r="AA1" s="123"/>
      <c r="AB1" s="205" t="s">
        <v>118</v>
      </c>
      <c r="AC1" s="206"/>
      <c r="AD1" s="206"/>
      <c r="AE1" s="206"/>
      <c r="AF1" s="207"/>
    </row>
    <row r="2" spans="1:83" x14ac:dyDescent="0.2">
      <c r="A2" s="37"/>
      <c r="B2" s="25"/>
      <c r="C2" s="25"/>
      <c r="D2" s="25"/>
      <c r="E2" s="25"/>
      <c r="F2" s="25"/>
      <c r="G2" s="112"/>
      <c r="H2" s="117"/>
      <c r="I2" s="113"/>
      <c r="J2" s="113"/>
      <c r="K2" s="113"/>
      <c r="L2" s="118"/>
      <c r="M2" s="130"/>
      <c r="N2" s="131"/>
      <c r="O2" s="131"/>
      <c r="P2" s="131"/>
      <c r="Q2" s="132"/>
      <c r="R2" s="120"/>
      <c r="S2" s="34"/>
      <c r="T2" s="34"/>
      <c r="U2" s="34"/>
      <c r="V2" s="35"/>
      <c r="W2" s="124"/>
      <c r="X2" s="125"/>
      <c r="Y2" s="125"/>
      <c r="Z2" s="125"/>
      <c r="AA2" s="126"/>
      <c r="AB2" s="208"/>
      <c r="AC2" s="209"/>
      <c r="AD2" s="209"/>
      <c r="AE2" s="209"/>
      <c r="AF2" s="210"/>
    </row>
    <row r="3" spans="1:83" ht="71" thickBot="1" x14ac:dyDescent="0.25">
      <c r="A3" s="146" t="s">
        <v>94</v>
      </c>
      <c r="B3" s="147" t="s">
        <v>88</v>
      </c>
      <c r="C3" s="148" t="s">
        <v>87</v>
      </c>
      <c r="D3" s="148" t="s">
        <v>89</v>
      </c>
      <c r="E3" s="148" t="s">
        <v>92</v>
      </c>
      <c r="F3" s="148" t="s">
        <v>90</v>
      </c>
      <c r="G3" s="149" t="s">
        <v>91</v>
      </c>
      <c r="H3" s="150" t="s">
        <v>108</v>
      </c>
      <c r="I3" s="151" t="s">
        <v>109</v>
      </c>
      <c r="J3" s="151" t="s">
        <v>110</v>
      </c>
      <c r="K3" s="151" t="s">
        <v>111</v>
      </c>
      <c r="L3" s="152" t="s">
        <v>91</v>
      </c>
      <c r="M3" s="153" t="s">
        <v>108</v>
      </c>
      <c r="N3" s="154" t="s">
        <v>109</v>
      </c>
      <c r="O3" s="154" t="s">
        <v>110</v>
      </c>
      <c r="P3" s="154" t="s">
        <v>111</v>
      </c>
      <c r="Q3" s="155" t="s">
        <v>91</v>
      </c>
      <c r="R3" s="156" t="s">
        <v>108</v>
      </c>
      <c r="S3" s="157" t="s">
        <v>109</v>
      </c>
      <c r="T3" s="157" t="s">
        <v>110</v>
      </c>
      <c r="U3" s="157" t="s">
        <v>111</v>
      </c>
      <c r="V3" s="158" t="s">
        <v>91</v>
      </c>
      <c r="W3" s="159" t="s">
        <v>108</v>
      </c>
      <c r="X3" s="160" t="s">
        <v>109</v>
      </c>
      <c r="Y3" s="160" t="s">
        <v>110</v>
      </c>
      <c r="Z3" s="160" t="s">
        <v>111</v>
      </c>
      <c r="AA3" s="161" t="s">
        <v>91</v>
      </c>
      <c r="AB3" s="211" t="s">
        <v>108</v>
      </c>
      <c r="AC3" s="212" t="s">
        <v>109</v>
      </c>
      <c r="AD3" s="212" t="s">
        <v>110</v>
      </c>
      <c r="AE3" s="212" t="s">
        <v>111</v>
      </c>
      <c r="AF3" s="213" t="s">
        <v>91</v>
      </c>
    </row>
    <row r="4" spans="1:83" x14ac:dyDescent="0.2">
      <c r="A4" s="26">
        <v>1</v>
      </c>
      <c r="B4" s="164" t="s">
        <v>0</v>
      </c>
      <c r="C4" s="165">
        <v>217077</v>
      </c>
      <c r="D4" s="166">
        <v>333</v>
      </c>
      <c r="E4" s="166">
        <v>991</v>
      </c>
      <c r="F4" s="167">
        <v>81.099999999999994</v>
      </c>
      <c r="G4" s="177">
        <v>6.1</v>
      </c>
      <c r="H4" s="183">
        <f>(C4-$BN$16)/$BN$18</f>
        <v>-0.12944057411781221</v>
      </c>
      <c r="I4" s="168">
        <f>(D4-$BQ$16)/$BQ$18</f>
        <v>-7.9055207802212521E-2</v>
      </c>
      <c r="J4" s="168">
        <f>(E4-$BT$16)/$BT$18</f>
        <v>-0.51564200345914479</v>
      </c>
      <c r="K4" s="168">
        <f>(F4-$BW$16)/$BW$18</f>
        <v>-0.23812721128306111</v>
      </c>
      <c r="L4" s="186">
        <f>(G4-$BZ$16)/$BZ$18</f>
        <v>-1.3169324312210875</v>
      </c>
      <c r="M4" s="26">
        <f>IF(AND(C4&gt;=$BN$20-1.5*$BN$27,C4&lt;=$BN$23+1.5*$BN$27),0,1)</f>
        <v>0</v>
      </c>
      <c r="N4" s="169">
        <f>IF(AND(D4&gt;=$BQ$20-1.5*$BQ$27,D4&lt;=$BQ$23+1.5*$BQ$27),0,1)</f>
        <v>0</v>
      </c>
      <c r="O4" s="169">
        <f>IF(AND(E4&gt;=$BT$20-1.5*$BT$27,E4&lt;=$BT$23+1.5*$BT$27),0,1)</f>
        <v>0</v>
      </c>
      <c r="P4" s="169">
        <f>IF(AND(F4&gt;=$BW$20-1.5*$BW$27,F4&lt;=$BW$23+1.5*$BW$27),0,1)</f>
        <v>0</v>
      </c>
      <c r="Q4" s="170">
        <f>IF(AND(G4&gt;=$BZ$20-1.5*$BZ$27,G4&lt;=$BZ$23+1.5*$BZ$27),0,1)</f>
        <v>0</v>
      </c>
      <c r="R4" s="180">
        <f>IF(AND(ABS(C4-$BN$16)&lt;ABS($BN$20-$BN$16)+3*($BN$27),ABS(C4-$BN$16)&gt;ABS($BN$20-$BN$16)+1.5*($BN$27)),1,0)</f>
        <v>0</v>
      </c>
      <c r="S4" s="169">
        <f>IF(AND(ABS(D4-$BQ$16)&lt;ABS($BQ$20-$BQ$16)+3*($BQ$27),ABS(D4-$BQ$16)&gt;ABS($BQ$20-$BQ$16)+1.5*($BQ$27)),1,0)</f>
        <v>0</v>
      </c>
      <c r="T4" s="169">
        <f>IF(AND(ABS(E4-$BT$16)&lt;ABS($BT$20-$BT$16)+3*($BT$27),ABS(E4-$BT$16)&gt;ABS($BT$20-$BT$16)+1.5*($BT$27)),1,0)</f>
        <v>0</v>
      </c>
      <c r="U4" s="169">
        <f>IF(AND(ABS(F4-$BW$16)&lt;ABS($BW$20-$BW$16)+3*($BW$27),ABS(F4-$BW$16)&gt;ABS($BW$20-$BW$16)+1.5*($BW$27)),1,0)</f>
        <v>0</v>
      </c>
      <c r="V4" s="170">
        <f>IF(AND(ABS(G4-$BZ$16)&lt;ABS($BZ$20-$BZ$16)+3*($BZ$27),ABS(G4-$BZ$16)&gt;ABS($BZ$20-$BZ$16)+1.5*($BZ$27)),1,0)</f>
        <v>0</v>
      </c>
      <c r="W4" s="180">
        <f>IF(ABS(C4-$BN$16)&gt;ABS($BN$20-$BN$16)+3*($BN$27),1,0)</f>
        <v>0</v>
      </c>
      <c r="X4" s="169">
        <f>IF(ABS(D4-$BQ$16)&gt;ABS($BQ$20-$BQ$16)+3*($BQ$27),1,0)</f>
        <v>0</v>
      </c>
      <c r="Y4" s="169">
        <f>IF(ABS(E4-$BT$16)&gt;ABS($BT$20-$BT$16)+3*($BT$27),1,0)</f>
        <v>0</v>
      </c>
      <c r="Z4" s="169">
        <f>IF(ABS(F4-$BW$16)&gt;ABS($BW$20-$BW$16)+3*($BW$27),1,0)</f>
        <v>0</v>
      </c>
      <c r="AA4" s="214">
        <f>IF(ABS(G4-$BZ$16)&gt;ABS($BZ$20-$BZ$16)+3*($BZ$27),1,0)</f>
        <v>0</v>
      </c>
      <c r="AB4" s="26">
        <f>IF(ABS(C4-$AN$6)&gt;3*$AN$8,1,0)</f>
        <v>0</v>
      </c>
      <c r="AC4" s="169">
        <f>IF(ABS(D4-$AQ$6)&gt;3*$AQ$8,1,0)</f>
        <v>0</v>
      </c>
      <c r="AD4" s="169">
        <f>IF(ABS(E4-$AT$6)&gt;3*$AT$8,1,0)</f>
        <v>0</v>
      </c>
      <c r="AE4" s="169">
        <f>IF(ABS(F4-$AW$6)&gt;3*$AW$8,1,0)</f>
        <v>0</v>
      </c>
      <c r="AF4" s="170">
        <f>IF(ABS(G4-$AZ$6)&gt;3*$AZ$8,1,0)</f>
        <v>0</v>
      </c>
    </row>
    <row r="5" spans="1:83" ht="17" thickBot="1" x14ac:dyDescent="0.25">
      <c r="A5" s="27">
        <v>2</v>
      </c>
      <c r="B5" s="2" t="s">
        <v>1</v>
      </c>
      <c r="C5" s="8">
        <v>111336</v>
      </c>
      <c r="D5" s="9">
        <v>277</v>
      </c>
      <c r="E5" s="9">
        <v>1628</v>
      </c>
      <c r="F5" s="10">
        <v>84.3</v>
      </c>
      <c r="G5" s="178">
        <v>12</v>
      </c>
      <c r="H5" s="184">
        <f>(C5-$BN$16)/$BN$18</f>
        <v>-0.57733368094062443</v>
      </c>
      <c r="I5" s="162">
        <f>(D5-$BQ$16)/$BQ$18</f>
        <v>-0.2312911652774613</v>
      </c>
      <c r="J5" s="162">
        <f>(E5-$BT$16)/$BT$18</f>
        <v>-0.23829851002284735</v>
      </c>
      <c r="K5" s="162">
        <f>(F5-$BW$16)/$BW$18</f>
        <v>-8.0807288119311441E-2</v>
      </c>
      <c r="L5" s="187">
        <f>(G5-$BZ$16)/$BZ$18</f>
        <v>-2.5165916897019844E-2</v>
      </c>
      <c r="M5" s="27">
        <f>IF(AND(C5&gt;=$BN$20-1.5*$BN$27,C5&lt;=$BN$23+1.5*$BN$27),0,1)</f>
        <v>0</v>
      </c>
      <c r="N5" s="24">
        <f>IF(AND(D5&gt;=$BQ$20-1.5*$BQ$27,D5&lt;=$BQ$23+1.5*$BQ$27),0,1)</f>
        <v>0</v>
      </c>
      <c r="O5" s="24">
        <f>IF(AND(E5&gt;=$BT$20-1.5*$BT$27,E5&lt;=$BT$23+1.5*$BT$27),0,1)</f>
        <v>0</v>
      </c>
      <c r="P5" s="24">
        <f>IF(AND(F5&gt;=$BW$20-1.5*$BW$27,F5&lt;=$BW$23+1.5*$BW$27),0,1)</f>
        <v>0</v>
      </c>
      <c r="Q5" s="39">
        <f>IF(AND(G5&gt;=$BZ$20-1.5*$BZ$27,G5&lt;=$BZ$23+1.5*$BZ$27),0,1)</f>
        <v>0</v>
      </c>
      <c r="R5" s="181">
        <f>IF(AND(ABS(C5-$BN$16)&lt;ABS($BN$20-$BN$16)+3*($BN$27),ABS(C5-$BN$16)&gt;ABS($BN$20-$BN$16)+1.5*($BN$27)),1,0)</f>
        <v>0</v>
      </c>
      <c r="S5" s="24">
        <f>IF(AND(ABS(D5-$BQ$16)&lt;ABS($BQ$20-$BQ$16)+3*($BQ$27),ABS(D5-$BQ$16)&gt;ABS($BQ$20-$BQ$16)+1.5*($BQ$27)),1,0)</f>
        <v>0</v>
      </c>
      <c r="T5" s="24">
        <f>IF(AND(ABS(E5-$BT$16)&lt;ABS($BT$20-$BT$16)+3*($BT$27),ABS(E5-$BT$16)&gt;ABS($BT$20-$BT$16)+1.5*($BT$27)),1,0)</f>
        <v>0</v>
      </c>
      <c r="U5" s="24">
        <f>IF(AND(ABS(F5-$BW$16)&lt;ABS($BW$20-$BW$16)+3*($BW$27),ABS(F5-$BW$16)&gt;ABS($BW$20-$BW$16)+1.5*($BW$27)),1,0)</f>
        <v>0</v>
      </c>
      <c r="V5" s="39">
        <f>IF(AND(ABS(G5-$BZ$16)&lt;ABS($BZ$20-$BZ$16)+3*($BZ$27),ABS(G5-$BZ$16)&gt;ABS($BZ$20-$BZ$16)+1.5*($BZ$27)),1,0)</f>
        <v>0</v>
      </c>
      <c r="W5" s="181">
        <f>IF(ABS(C5-$BN$16)&gt;ABS($BN$20-$BN$16)+3*($BN$27),1,0)</f>
        <v>0</v>
      </c>
      <c r="X5" s="24">
        <f>IF(ABS(D5-$BQ$16)&gt;ABS($BQ$20-$BQ$16)+3*($BQ$27),1,0)</f>
        <v>0</v>
      </c>
      <c r="Y5" s="24">
        <f>IF(ABS(E5-$BT$16)&gt;ABS($BT$20-$BT$16)+3*($BT$27),1,0)</f>
        <v>0</v>
      </c>
      <c r="Z5" s="24">
        <f>IF(ABS(F5-$BW$16)&gt;ABS($BW$20-$BW$16)+3*($BW$27),1,0)</f>
        <v>0</v>
      </c>
      <c r="AA5" s="215">
        <f>IF(ABS(G5-$BZ$16)&gt;ABS($BZ$20-$BZ$16)+3*($BZ$27),1,0)</f>
        <v>0</v>
      </c>
      <c r="AB5" s="27">
        <f>IF(ABS(C5-$AN$6)&gt;3*$AN$8,1,0)</f>
        <v>0</v>
      </c>
      <c r="AC5" s="24">
        <f>IF(ABS(D5-$AQ$6)&gt;3*$AQ$8,1,0)</f>
        <v>0</v>
      </c>
      <c r="AD5" s="24">
        <f>IF(ABS(E5-$AT$6)&gt;3*$AT$8,1,0)</f>
        <v>0</v>
      </c>
      <c r="AE5" s="24">
        <f>IF(ABS(F5-$AW$6)&gt;3*$AW$8,1,0)</f>
        <v>0</v>
      </c>
      <c r="AF5" s="39">
        <f>IF(ABS(G5-$AZ$6)&gt;3*$AZ$8,1,0)</f>
        <v>0</v>
      </c>
      <c r="AH5" s="133" t="s">
        <v>116</v>
      </c>
      <c r="AI5" s="133"/>
      <c r="AJ5" s="133"/>
    </row>
    <row r="6" spans="1:83" ht="16" customHeight="1" x14ac:dyDescent="0.2">
      <c r="A6" s="27">
        <v>3</v>
      </c>
      <c r="B6" s="2" t="s">
        <v>2</v>
      </c>
      <c r="C6" s="8">
        <v>178841</v>
      </c>
      <c r="D6" s="9">
        <v>249</v>
      </c>
      <c r="E6" s="9">
        <v>2146</v>
      </c>
      <c r="F6" s="10">
        <v>86.9</v>
      </c>
      <c r="G6" s="178">
        <v>10.4</v>
      </c>
      <c r="H6" s="184">
        <f>(C6-$BN$16)/$BN$18</f>
        <v>-0.29139895197008381</v>
      </c>
      <c r="I6" s="162">
        <f>(D6-$BQ$16)/$BQ$18</f>
        <v>-0.30740914401508568</v>
      </c>
      <c r="J6" s="162">
        <f>(E6-$BT$16)/$BT$18</f>
        <v>-1.2766438437286852E-2</v>
      </c>
      <c r="K6" s="162">
        <f>(F6-$BW$16)/$BW$18</f>
        <v>4.7015149451235472E-2</v>
      </c>
      <c r="L6" s="187">
        <f>(G6-$BZ$16)/$BZ$18</f>
        <v>-0.37547548010354653</v>
      </c>
      <c r="M6" s="27">
        <f>IF(AND(C6&gt;=$BN$20-1.5*$BN$27,C6&lt;=$BN$23+1.5*$BN$27),0,1)</f>
        <v>0</v>
      </c>
      <c r="N6" s="24">
        <f>IF(AND(D6&gt;=$BQ$20-1.5*$BQ$27,D6&lt;=$BQ$23+1.5*$BQ$27),0,1)</f>
        <v>0</v>
      </c>
      <c r="O6" s="24">
        <f>IF(AND(E6&gt;=$BT$20-1.5*$BT$27,E6&lt;=$BT$23+1.5*$BT$27),0,1)</f>
        <v>0</v>
      </c>
      <c r="P6" s="24">
        <f>IF(AND(F6&gt;=$BW$20-1.5*$BW$27,F6&lt;=$BW$23+1.5*$BW$27),0,1)</f>
        <v>0</v>
      </c>
      <c r="Q6" s="39">
        <f>IF(AND(G6&gt;=$BZ$20-1.5*$BZ$27,G6&lt;=$BZ$23+1.5*$BZ$27),0,1)</f>
        <v>0</v>
      </c>
      <c r="R6" s="181">
        <f>IF(AND(ABS(C6-$BN$16)&lt;ABS($BN$20-$BN$16)+3*($BN$27),ABS(C6-$BN$16)&gt;ABS($BN$20-$BN$16)+1.5*($BN$27)),1,0)</f>
        <v>0</v>
      </c>
      <c r="S6" s="24">
        <f>IF(AND(ABS(D6-$BQ$16)&lt;ABS($BQ$20-$BQ$16)+3*($BQ$27),ABS(D6-$BQ$16)&gt;ABS($BQ$20-$BQ$16)+1.5*($BQ$27)),1,0)</f>
        <v>0</v>
      </c>
      <c r="T6" s="24">
        <f>IF(AND(ABS(E6-$BT$16)&lt;ABS($BT$20-$BT$16)+3*($BT$27),ABS(E6-$BT$16)&gt;ABS($BT$20-$BT$16)+1.5*($BT$27)),1,0)</f>
        <v>0</v>
      </c>
      <c r="U6" s="24">
        <f>IF(AND(ABS(F6-$BW$16)&lt;ABS($BW$20-$BW$16)+3*($BW$27),ABS(F6-$BW$16)&gt;ABS($BW$20-$BW$16)+1.5*($BW$27)),1,0)</f>
        <v>0</v>
      </c>
      <c r="V6" s="39">
        <f>IF(AND(ABS(G6-$BZ$16)&lt;ABS($BZ$20-$BZ$16)+3*($BZ$27),ABS(G6-$BZ$16)&gt;ABS($BZ$20-$BZ$16)+1.5*($BZ$27)),1,0)</f>
        <v>0</v>
      </c>
      <c r="W6" s="181">
        <f>IF(ABS(C6-$BN$16)&gt;ABS($BN$20-$BN$16)+3*($BN$27),1,0)</f>
        <v>0</v>
      </c>
      <c r="X6" s="24">
        <f>IF(ABS(D6-$BQ$16)&gt;ABS($BQ$20-$BQ$16)+3*($BQ$27),1,0)</f>
        <v>0</v>
      </c>
      <c r="Y6" s="24">
        <f>IF(ABS(E6-$BT$16)&gt;ABS($BT$20-$BT$16)+3*($BT$27),1,0)</f>
        <v>0</v>
      </c>
      <c r="Z6" s="24">
        <f>IF(ABS(F6-$BW$16)&gt;ABS($BW$20-$BW$16)+3*($BW$27),1,0)</f>
        <v>0</v>
      </c>
      <c r="AA6" s="215">
        <f>IF(ABS(G6-$BZ$16)&gt;ABS($BZ$20-$BZ$16)+3*($BZ$27),1,0)</f>
        <v>0</v>
      </c>
      <c r="AB6" s="27">
        <f>IF(ABS(C6-$AN$6)&gt;3*$AN$8,1,0)</f>
        <v>0</v>
      </c>
      <c r="AC6" s="24">
        <f>IF(ABS(D6-$AQ$6)&gt;3*$AQ$8,1,0)</f>
        <v>0</v>
      </c>
      <c r="AD6" s="24">
        <f>IF(ABS(E6-$AT$6)&gt;3*$AT$8,1,0)</f>
        <v>0</v>
      </c>
      <c r="AE6" s="24">
        <f>IF(ABS(F6-$AW$6)&gt;3*$AW$8,1,0)</f>
        <v>0</v>
      </c>
      <c r="AF6" s="39">
        <f>IF(ABS(G6-$AZ$6)&gt;3*$AZ$8,1,0)</f>
        <v>0</v>
      </c>
      <c r="AH6" s="134"/>
      <c r="AI6" s="134"/>
      <c r="AJ6" s="134"/>
      <c r="AM6" s="238" t="s">
        <v>97</v>
      </c>
      <c r="AN6" s="94">
        <v>247636.02298850575</v>
      </c>
      <c r="AO6" s="95"/>
      <c r="AP6" s="96"/>
      <c r="AQ6" s="94">
        <v>362.08045977011494</v>
      </c>
      <c r="AR6" s="95"/>
      <c r="AS6" s="96"/>
      <c r="AT6" s="94">
        <v>2175.32183908046</v>
      </c>
      <c r="AU6" s="95"/>
      <c r="AV6" s="96"/>
      <c r="AW6" s="230">
        <v>85.943678160919546</v>
      </c>
      <c r="AX6" s="231"/>
      <c r="AY6" s="236"/>
      <c r="AZ6" s="230">
        <v>12.114942528735629</v>
      </c>
      <c r="BA6" s="231"/>
      <c r="BB6" s="232"/>
    </row>
    <row r="7" spans="1:83" ht="16" customHeight="1" x14ac:dyDescent="0.2">
      <c r="A7" s="27">
        <v>4</v>
      </c>
      <c r="B7" s="2" t="s">
        <v>3</v>
      </c>
      <c r="C7" s="8">
        <v>279146</v>
      </c>
      <c r="D7" s="9">
        <v>310</v>
      </c>
      <c r="E7" s="9">
        <v>3316</v>
      </c>
      <c r="F7" s="10">
        <v>79.900000000000006</v>
      </c>
      <c r="G7" s="178">
        <v>7.2</v>
      </c>
      <c r="H7" s="184">
        <f>(C7-$BN$16)/$BN$18</f>
        <v>0.13346858361083735</v>
      </c>
      <c r="I7" s="162">
        <f>(D7-$BQ$16)/$BQ$18</f>
        <v>-0.14158069033668969</v>
      </c>
      <c r="J7" s="162">
        <f>(E7-$BT$16)/$BT$18</f>
        <v>0.49663997807836141</v>
      </c>
      <c r="K7" s="162">
        <f>(F7-$BW$16)/$BW$18</f>
        <v>-0.29712218246946664</v>
      </c>
      <c r="L7" s="187">
        <f>(G7-$BZ$16)/$BZ$18</f>
        <v>-1.0760946065166002</v>
      </c>
      <c r="M7" s="27">
        <f>IF(AND(C7&gt;=$BN$20-1.5*$BN$27,C7&lt;=$BN$23+1.5*$BN$27),0,1)</f>
        <v>0</v>
      </c>
      <c r="N7" s="24">
        <f>IF(AND(D7&gt;=$BQ$20-1.5*$BQ$27,D7&lt;=$BQ$23+1.5*$BQ$27),0,1)</f>
        <v>0</v>
      </c>
      <c r="O7" s="24">
        <f>IF(AND(E7&gt;=$BT$20-1.5*$BT$27,E7&lt;=$BT$23+1.5*$BT$27),0,1)</f>
        <v>0</v>
      </c>
      <c r="P7" s="24">
        <f>IF(AND(F7&gt;=$BW$20-1.5*$BW$27,F7&lt;=$BW$23+1.5*$BW$27),0,1)</f>
        <v>0</v>
      </c>
      <c r="Q7" s="39">
        <f>IF(AND(G7&gt;=$BZ$20-1.5*$BZ$27,G7&lt;=$BZ$23+1.5*$BZ$27),0,1)</f>
        <v>0</v>
      </c>
      <c r="R7" s="181">
        <f>IF(AND(ABS(C7-$BN$16)&lt;ABS($BN$20-$BN$16)+3*($BN$27),ABS(C7-$BN$16)&gt;ABS($BN$20-$BN$16)+1.5*($BN$27)),1,0)</f>
        <v>0</v>
      </c>
      <c r="S7" s="24">
        <f>IF(AND(ABS(D7-$BQ$16)&lt;ABS($BQ$20-$BQ$16)+3*($BQ$27),ABS(D7-$BQ$16)&gt;ABS($BQ$20-$BQ$16)+1.5*($BQ$27)),1,0)</f>
        <v>0</v>
      </c>
      <c r="T7" s="24">
        <f>IF(AND(ABS(E7-$BT$16)&lt;ABS($BT$20-$BT$16)+3*($BT$27),ABS(E7-$BT$16)&gt;ABS($BT$20-$BT$16)+1.5*($BT$27)),1,0)</f>
        <v>0</v>
      </c>
      <c r="U7" s="24">
        <f>IF(AND(ABS(F7-$BW$16)&lt;ABS($BW$20-$BW$16)+3*($BW$27),ABS(F7-$BW$16)&gt;ABS($BW$20-$BW$16)+1.5*($BW$27)),1,0)</f>
        <v>0</v>
      </c>
      <c r="V7" s="39">
        <f>IF(AND(ABS(G7-$BZ$16)&lt;ABS($BZ$20-$BZ$16)+3*($BZ$27),ABS(G7-$BZ$16)&gt;ABS($BZ$20-$BZ$16)+1.5*($BZ$27)),1,0)</f>
        <v>0</v>
      </c>
      <c r="W7" s="181">
        <f>IF(ABS(C7-$BN$16)&gt;ABS($BN$20-$BN$16)+3*($BN$27),1,0)</f>
        <v>0</v>
      </c>
      <c r="X7" s="24">
        <f>IF(ABS(D7-$BQ$16)&gt;ABS($BQ$20-$BQ$16)+3*($BQ$27),1,0)</f>
        <v>0</v>
      </c>
      <c r="Y7" s="24">
        <f>IF(ABS(E7-$BT$16)&gt;ABS($BT$20-$BT$16)+3*($BT$27),1,0)</f>
        <v>0</v>
      </c>
      <c r="Z7" s="24">
        <f>IF(ABS(F7-$BW$16)&gt;ABS($BW$20-$BW$16)+3*($BW$27),1,0)</f>
        <v>0</v>
      </c>
      <c r="AA7" s="215">
        <f>IF(ABS(G7-$BZ$16)&gt;ABS($BZ$20-$BZ$16)+3*($BZ$27),1,0)</f>
        <v>0</v>
      </c>
      <c r="AB7" s="27">
        <f>IF(ABS(C7-$AN$6)&gt;3*$AN$8,1,0)</f>
        <v>0</v>
      </c>
      <c r="AC7" s="24">
        <f>IF(ABS(D7-$AQ$6)&gt;3*$AQ$8,1,0)</f>
        <v>0</v>
      </c>
      <c r="AD7" s="24">
        <f>IF(ABS(E7-$AT$6)&gt;3*$AT$8,1,0)</f>
        <v>0</v>
      </c>
      <c r="AE7" s="24">
        <f>IF(ABS(F7-$AW$6)&gt;3*$AW$8,1,0)</f>
        <v>0</v>
      </c>
      <c r="AF7" s="39">
        <f>IF(ABS(G7-$AZ$6)&gt;3*$AZ$8,1,0)</f>
        <v>0</v>
      </c>
      <c r="AH7" s="134"/>
      <c r="AI7" s="134"/>
      <c r="AJ7" s="134"/>
      <c r="AM7" s="239"/>
      <c r="AN7" s="99"/>
      <c r="AO7" s="100"/>
      <c r="AP7" s="101"/>
      <c r="AQ7" s="99"/>
      <c r="AR7" s="100"/>
      <c r="AS7" s="101"/>
      <c r="AT7" s="99"/>
      <c r="AU7" s="100"/>
      <c r="AV7" s="101"/>
      <c r="AW7" s="233"/>
      <c r="AX7" s="234"/>
      <c r="AY7" s="237"/>
      <c r="AZ7" s="233"/>
      <c r="BA7" s="234"/>
      <c r="BB7" s="235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</row>
    <row r="8" spans="1:83" ht="16" customHeight="1" x14ac:dyDescent="0.2">
      <c r="A8" s="27">
        <v>5</v>
      </c>
      <c r="B8" s="2" t="s">
        <v>4</v>
      </c>
      <c r="C8" s="8">
        <v>149544</v>
      </c>
      <c r="D8" s="9">
        <v>205</v>
      </c>
      <c r="E8" s="9">
        <v>554</v>
      </c>
      <c r="F8" s="10">
        <v>82.8</v>
      </c>
      <c r="G8" s="178">
        <v>11.5</v>
      </c>
      <c r="H8" s="184">
        <f>(C8-$BN$16)/$BN$18</f>
        <v>-0.4154939042647276</v>
      </c>
      <c r="I8" s="162">
        <f>(D8-$BQ$16)/$BQ$18</f>
        <v>-0.42702311060278114</v>
      </c>
      <c r="J8" s="162">
        <f>(E8-$BT$16)/$BT$18</f>
        <v>-0.7059074769782373</v>
      </c>
      <c r="K8" s="162">
        <f>(F8-$BW$16)/$BW$18</f>
        <v>-0.15455100210231904</v>
      </c>
      <c r="L8" s="187">
        <f>(G8-$BZ$16)/$BZ$18</f>
        <v>-0.13463765539905947</v>
      </c>
      <c r="M8" s="27">
        <f>IF(AND(C8&gt;=$BN$20-1.5*$BN$27,C8&lt;=$BN$23+1.5*$BN$27),0,1)</f>
        <v>0</v>
      </c>
      <c r="N8" s="24">
        <f>IF(AND(D8&gt;=$BQ$20-1.5*$BQ$27,D8&lt;=$BQ$23+1.5*$BQ$27),0,1)</f>
        <v>0</v>
      </c>
      <c r="O8" s="24">
        <f>IF(AND(E8&gt;=$BT$20-1.5*$BT$27,E8&lt;=$BT$23+1.5*$BT$27),0,1)</f>
        <v>0</v>
      </c>
      <c r="P8" s="24">
        <f>IF(AND(F8&gt;=$BW$20-1.5*$BW$27,F8&lt;=$BW$23+1.5*$BW$27),0,1)</f>
        <v>0</v>
      </c>
      <c r="Q8" s="39">
        <f>IF(AND(G8&gt;=$BZ$20-1.5*$BZ$27,G8&lt;=$BZ$23+1.5*$BZ$27),0,1)</f>
        <v>0</v>
      </c>
      <c r="R8" s="181">
        <f>IF(AND(ABS(C8-$BN$16)&lt;ABS($BN$20-$BN$16)+3*($BN$27),ABS(C8-$BN$16)&gt;ABS($BN$20-$BN$16)+1.5*($BN$27)),1,0)</f>
        <v>0</v>
      </c>
      <c r="S8" s="24">
        <f>IF(AND(ABS(D8-$BQ$16)&lt;ABS($BQ$20-$BQ$16)+3*($BQ$27),ABS(D8-$BQ$16)&gt;ABS($BQ$20-$BQ$16)+1.5*($BQ$27)),1,0)</f>
        <v>0</v>
      </c>
      <c r="T8" s="24">
        <f>IF(AND(ABS(E8-$BT$16)&lt;ABS($BT$20-$BT$16)+3*($BT$27),ABS(E8-$BT$16)&gt;ABS($BT$20-$BT$16)+1.5*($BT$27)),1,0)</f>
        <v>0</v>
      </c>
      <c r="U8" s="24">
        <f>IF(AND(ABS(F8-$BW$16)&lt;ABS($BW$20-$BW$16)+3*($BW$27),ABS(F8-$BW$16)&gt;ABS($BW$20-$BW$16)+1.5*($BW$27)),1,0)</f>
        <v>0</v>
      </c>
      <c r="V8" s="39">
        <f>IF(AND(ABS(G8-$BZ$16)&lt;ABS($BZ$20-$BZ$16)+3*($BZ$27),ABS(G8-$BZ$16)&gt;ABS($BZ$20-$BZ$16)+1.5*($BZ$27)),1,0)</f>
        <v>0</v>
      </c>
      <c r="W8" s="181">
        <f>IF(ABS(C8-$BN$16)&gt;ABS($BN$20-$BN$16)+3*($BN$27),1,0)</f>
        <v>0</v>
      </c>
      <c r="X8" s="24">
        <f>IF(ABS(D8-$BQ$16)&gt;ABS($BQ$20-$BQ$16)+3*($BQ$27),1,0)</f>
        <v>0</v>
      </c>
      <c r="Y8" s="24">
        <f>IF(ABS(E8-$BT$16)&gt;ABS($BT$20-$BT$16)+3*($BT$27),1,0)</f>
        <v>0</v>
      </c>
      <c r="Z8" s="24">
        <f>IF(ABS(F8-$BW$16)&gt;ABS($BW$20-$BW$16)+3*($BW$27),1,0)</f>
        <v>0</v>
      </c>
      <c r="AA8" s="215">
        <f>IF(ABS(G8-$BZ$16)&gt;ABS($BZ$20-$BZ$16)+3*($BZ$27),1,0)</f>
        <v>0</v>
      </c>
      <c r="AB8" s="27">
        <f>IF(ABS(C8-$AN$6)&gt;3*$AN$8,1,0)</f>
        <v>0</v>
      </c>
      <c r="AC8" s="24">
        <f>IF(ABS(D8-$AQ$6)&gt;3*$AQ$8,1,0)</f>
        <v>0</v>
      </c>
      <c r="AD8" s="24">
        <f>IF(ABS(E8-$AT$6)&gt;3*$AT$8,1,0)</f>
        <v>0</v>
      </c>
      <c r="AE8" s="24">
        <f>IF(ABS(F8-$AW$6)&gt;3*$AW$8,1,0)</f>
        <v>0</v>
      </c>
      <c r="AF8" s="39">
        <f>IF(ABS(G8-$AZ$6)&gt;3*$AZ$8,1,0)</f>
        <v>0</v>
      </c>
      <c r="AH8" s="134"/>
      <c r="AI8" s="134"/>
      <c r="AJ8" s="134"/>
      <c r="AM8" s="228" t="s">
        <v>103</v>
      </c>
      <c r="AN8" s="222">
        <v>236085.34801994939</v>
      </c>
      <c r="AO8" s="223"/>
      <c r="AP8" s="224"/>
      <c r="AQ8" s="222">
        <v>367.85001998693207</v>
      </c>
      <c r="AR8" s="223"/>
      <c r="AS8" s="224"/>
      <c r="AT8" s="222">
        <v>2296.7908570976142</v>
      </c>
      <c r="AU8" s="223"/>
      <c r="AV8" s="224"/>
      <c r="AW8" s="222">
        <v>20.340716774119048</v>
      </c>
      <c r="AX8" s="223"/>
      <c r="AY8" s="224"/>
      <c r="AZ8" s="222">
        <v>4.5673888698742484</v>
      </c>
      <c r="BA8" s="223"/>
      <c r="BB8" s="243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</row>
    <row r="9" spans="1:83" ht="17" customHeight="1" thickBot="1" x14ac:dyDescent="0.25">
      <c r="A9" s="27">
        <v>6</v>
      </c>
      <c r="B9" s="2" t="s">
        <v>5</v>
      </c>
      <c r="C9" s="8">
        <v>130597</v>
      </c>
      <c r="D9" s="9">
        <v>194</v>
      </c>
      <c r="E9" s="9">
        <v>79</v>
      </c>
      <c r="F9" s="10">
        <v>86.8</v>
      </c>
      <c r="G9" s="178">
        <v>7.9</v>
      </c>
      <c r="H9" s="184">
        <f>(C9-$BN$16)/$BN$18</f>
        <v>-0.49574877886371782</v>
      </c>
      <c r="I9" s="162">
        <f>(D9-$BQ$16)/$BQ$18</f>
        <v>-0.45692660224970499</v>
      </c>
      <c r="J9" s="162">
        <f>(E9-$BT$16)/$BT$18</f>
        <v>-0.91271777428159873</v>
      </c>
      <c r="K9" s="162">
        <f>(F9-$BW$16)/$BW$18</f>
        <v>4.2098901852367879E-2</v>
      </c>
      <c r="L9" s="187">
        <f>(G9-$BZ$16)/$BZ$18</f>
        <v>-0.92283417261374467</v>
      </c>
      <c r="M9" s="27">
        <f>IF(AND(C9&gt;=$BN$20-1.5*$BN$27,C9&lt;=$BN$23+1.5*$BN$27),0,1)</f>
        <v>0</v>
      </c>
      <c r="N9" s="24">
        <f>IF(AND(D9&gt;=$BQ$20-1.5*$BQ$27,D9&lt;=$BQ$23+1.5*$BQ$27),0,1)</f>
        <v>0</v>
      </c>
      <c r="O9" s="24">
        <f>IF(AND(E9&gt;=$BT$20-1.5*$BT$27,E9&lt;=$BT$23+1.5*$BT$27),0,1)</f>
        <v>0</v>
      </c>
      <c r="P9" s="24">
        <f>IF(AND(F9&gt;=$BW$20-1.5*$BW$27,F9&lt;=$BW$23+1.5*$BW$27),0,1)</f>
        <v>0</v>
      </c>
      <c r="Q9" s="39">
        <f>IF(AND(G9&gt;=$BZ$20-1.5*$BZ$27,G9&lt;=$BZ$23+1.5*$BZ$27),0,1)</f>
        <v>0</v>
      </c>
      <c r="R9" s="181">
        <f>IF(AND(ABS(C9-$BN$16)&lt;ABS($BN$20-$BN$16)+3*($BN$27),ABS(C9-$BN$16)&gt;ABS($BN$20-$BN$16)+1.5*($BN$27)),1,0)</f>
        <v>0</v>
      </c>
      <c r="S9" s="24">
        <f>IF(AND(ABS(D9-$BQ$16)&lt;ABS($BQ$20-$BQ$16)+3*($BQ$27),ABS(D9-$BQ$16)&gt;ABS($BQ$20-$BQ$16)+1.5*($BQ$27)),1,0)</f>
        <v>0</v>
      </c>
      <c r="T9" s="24">
        <f>IF(AND(ABS(E9-$BT$16)&lt;ABS($BT$20-$BT$16)+3*($BT$27),ABS(E9-$BT$16)&gt;ABS($BT$20-$BT$16)+1.5*($BT$27)),1,0)</f>
        <v>0</v>
      </c>
      <c r="U9" s="24">
        <f>IF(AND(ABS(F9-$BW$16)&lt;ABS($BW$20-$BW$16)+3*($BW$27),ABS(F9-$BW$16)&gt;ABS($BW$20-$BW$16)+1.5*($BW$27)),1,0)</f>
        <v>0</v>
      </c>
      <c r="V9" s="39">
        <f>IF(AND(ABS(G9-$BZ$16)&lt;ABS($BZ$20-$BZ$16)+3*($BZ$27),ABS(G9-$BZ$16)&gt;ABS($BZ$20-$BZ$16)+1.5*($BZ$27)),1,0)</f>
        <v>0</v>
      </c>
      <c r="W9" s="181">
        <f>IF(ABS(C9-$BN$16)&gt;ABS($BN$20-$BN$16)+3*($BN$27),1,0)</f>
        <v>0</v>
      </c>
      <c r="X9" s="24">
        <f>IF(ABS(D9-$BQ$16)&gt;ABS($BQ$20-$BQ$16)+3*($BQ$27),1,0)</f>
        <v>0</v>
      </c>
      <c r="Y9" s="24">
        <f>IF(ABS(E9-$BT$16)&gt;ABS($BT$20-$BT$16)+3*($BT$27),1,0)</f>
        <v>0</v>
      </c>
      <c r="Z9" s="24">
        <f>IF(ABS(F9-$BW$16)&gt;ABS($BW$20-$BW$16)+3*($BW$27),1,0)</f>
        <v>0</v>
      </c>
      <c r="AA9" s="215">
        <f>IF(ABS(G9-$BZ$16)&gt;ABS($BZ$20-$BZ$16)+3*($BZ$27),1,0)</f>
        <v>0</v>
      </c>
      <c r="AB9" s="27">
        <f>IF(ABS(C9-$AN$6)&gt;3*$AN$8,1,0)</f>
        <v>0</v>
      </c>
      <c r="AC9" s="24">
        <f>IF(ABS(D9-$AQ$6)&gt;3*$AQ$8,1,0)</f>
        <v>0</v>
      </c>
      <c r="AD9" s="24">
        <f>IF(ABS(E9-$AT$6)&gt;3*$AT$8,1,0)</f>
        <v>0</v>
      </c>
      <c r="AE9" s="24">
        <f>IF(ABS(F9-$AW$6)&gt;3*$AW$8,1,0)</f>
        <v>0</v>
      </c>
      <c r="AF9" s="39">
        <f>IF(ABS(G9-$AZ$6)&gt;3*$AZ$8,1,0)</f>
        <v>0</v>
      </c>
      <c r="AH9" s="134"/>
      <c r="AI9" s="134"/>
      <c r="AJ9" s="134"/>
      <c r="AL9" s="86"/>
      <c r="AM9" s="229"/>
      <c r="AN9" s="225"/>
      <c r="AO9" s="226"/>
      <c r="AP9" s="227"/>
      <c r="AQ9" s="225"/>
      <c r="AR9" s="226"/>
      <c r="AS9" s="227"/>
      <c r="AT9" s="225"/>
      <c r="AU9" s="226"/>
      <c r="AV9" s="227"/>
      <c r="AW9" s="225"/>
      <c r="AX9" s="226"/>
      <c r="AY9" s="227"/>
      <c r="AZ9" s="225"/>
      <c r="BA9" s="226"/>
      <c r="BB9" s="244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</row>
    <row r="10" spans="1:83" ht="16" customHeight="1" x14ac:dyDescent="0.2">
      <c r="A10" s="27">
        <v>7</v>
      </c>
      <c r="B10" s="2" t="s">
        <v>6</v>
      </c>
      <c r="C10" s="8">
        <v>84934</v>
      </c>
      <c r="D10" s="9">
        <v>93</v>
      </c>
      <c r="E10" s="9">
        <v>577</v>
      </c>
      <c r="F10" s="10">
        <v>80.5</v>
      </c>
      <c r="G10" s="178">
        <v>11</v>
      </c>
      <c r="H10" s="184">
        <f>(C10-$BN$16)/$BN$18</f>
        <v>-0.68916611874938249</v>
      </c>
      <c r="I10" s="162">
        <f>(D10-$BQ$16)/$BQ$18</f>
        <v>-0.73149502555327872</v>
      </c>
      <c r="J10" s="162">
        <f>(E10-$BT$16)/$BT$18</f>
        <v>-0.69589350468775868</v>
      </c>
      <c r="K10" s="162">
        <f>(F10-$BW$16)/$BW$18</f>
        <v>-0.26762469687626389</v>
      </c>
      <c r="L10" s="187">
        <f>(G10-$BZ$16)/$BZ$18</f>
        <v>-0.24410939390109909</v>
      </c>
      <c r="M10" s="27">
        <f>IF(AND(C10&gt;=$BN$20-1.5*$BN$27,C10&lt;=$BN$23+1.5*$BN$27),0,1)</f>
        <v>0</v>
      </c>
      <c r="N10" s="24">
        <f>IF(AND(D10&gt;=$BQ$20-1.5*$BQ$27,D10&lt;=$BQ$23+1.5*$BQ$27),0,1)</f>
        <v>0</v>
      </c>
      <c r="O10" s="24">
        <f>IF(AND(E10&gt;=$BT$20-1.5*$BT$27,E10&lt;=$BT$23+1.5*$BT$27),0,1)</f>
        <v>0</v>
      </c>
      <c r="P10" s="24">
        <f>IF(AND(F10&gt;=$BW$20-1.5*$BW$27,F10&lt;=$BW$23+1.5*$BW$27),0,1)</f>
        <v>0</v>
      </c>
      <c r="Q10" s="39">
        <f>IF(AND(G10&gt;=$BZ$20-1.5*$BZ$27,G10&lt;=$BZ$23+1.5*$BZ$27),0,1)</f>
        <v>0</v>
      </c>
      <c r="R10" s="181">
        <f>IF(AND(ABS(C10-$BN$16)&lt;ABS($BN$20-$BN$16)+3*($BN$27),ABS(C10-$BN$16)&gt;ABS($BN$20-$BN$16)+1.5*($BN$27)),1,0)</f>
        <v>0</v>
      </c>
      <c r="S10" s="24">
        <f>IF(AND(ABS(D10-$BQ$16)&lt;ABS($BQ$20-$BQ$16)+3*($BQ$27),ABS(D10-$BQ$16)&gt;ABS($BQ$20-$BQ$16)+1.5*($BQ$27)),1,0)</f>
        <v>0</v>
      </c>
      <c r="T10" s="24">
        <f>IF(AND(ABS(E10-$BT$16)&lt;ABS($BT$20-$BT$16)+3*($BT$27),ABS(E10-$BT$16)&gt;ABS($BT$20-$BT$16)+1.5*($BT$27)),1,0)</f>
        <v>0</v>
      </c>
      <c r="U10" s="24">
        <f>IF(AND(ABS(F10-$BW$16)&lt;ABS($BW$20-$BW$16)+3*($BW$27),ABS(F10-$BW$16)&gt;ABS($BW$20-$BW$16)+1.5*($BW$27)),1,0)</f>
        <v>0</v>
      </c>
      <c r="V10" s="39">
        <f>IF(AND(ABS(G10-$BZ$16)&lt;ABS($BZ$20-$BZ$16)+3*($BZ$27),ABS(G10-$BZ$16)&gt;ABS($BZ$20-$BZ$16)+1.5*($BZ$27)),1,0)</f>
        <v>0</v>
      </c>
      <c r="W10" s="181">
        <f>IF(ABS(C10-$BN$16)&gt;ABS($BN$20-$BN$16)+3*($BN$27),1,0)</f>
        <v>0</v>
      </c>
      <c r="X10" s="24">
        <f>IF(ABS(D10-$BQ$16)&gt;ABS($BQ$20-$BQ$16)+3*($BQ$27),1,0)</f>
        <v>0</v>
      </c>
      <c r="Y10" s="24">
        <f>IF(ABS(E10-$BT$16)&gt;ABS($BT$20-$BT$16)+3*($BT$27),1,0)</f>
        <v>0</v>
      </c>
      <c r="Z10" s="24">
        <f>IF(ABS(F10-$BW$16)&gt;ABS($BW$20-$BW$16)+3*($BW$27),1,0)</f>
        <v>0</v>
      </c>
      <c r="AA10" s="215">
        <f>IF(ABS(G10-$BZ$16)&gt;ABS($BZ$20-$BZ$16)+3*($BZ$27),1,0)</f>
        <v>0</v>
      </c>
      <c r="AB10" s="27">
        <f>IF(ABS(C10-$AN$6)&gt;3*$AN$8,1,0)</f>
        <v>0</v>
      </c>
      <c r="AC10" s="24">
        <f>IF(ABS(D10-$AQ$6)&gt;3*$AQ$8,1,0)</f>
        <v>0</v>
      </c>
      <c r="AD10" s="24">
        <f>IF(ABS(E10-$AT$6)&gt;3*$AT$8,1,0)</f>
        <v>0</v>
      </c>
      <c r="AE10" s="24">
        <f>IF(ABS(F10-$AW$6)&gt;3*$AW$8,1,0)</f>
        <v>0</v>
      </c>
      <c r="AF10" s="39">
        <f>IF(ABS(G10-$AZ$6)&gt;3*$AZ$8,1,0)</f>
        <v>0</v>
      </c>
      <c r="AL10" s="83" t="s">
        <v>105</v>
      </c>
      <c r="AM10" s="240">
        <v>1</v>
      </c>
      <c r="AN10" s="94">
        <v>101774</v>
      </c>
      <c r="AO10" s="95"/>
      <c r="AP10" s="96"/>
      <c r="AQ10" s="94">
        <v>152</v>
      </c>
      <c r="AR10" s="95"/>
      <c r="AS10" s="96"/>
      <c r="AT10" s="94">
        <v>695</v>
      </c>
      <c r="AU10" s="95"/>
      <c r="AV10" s="96"/>
      <c r="AW10" s="94">
        <v>80.400000000000006</v>
      </c>
      <c r="AX10" s="95"/>
      <c r="AY10" s="96"/>
      <c r="AZ10" s="94">
        <v>9</v>
      </c>
      <c r="BA10" s="95"/>
      <c r="BB10" s="249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</row>
    <row r="11" spans="1:83" ht="16" customHeight="1" x14ac:dyDescent="0.2">
      <c r="A11" s="27">
        <v>8</v>
      </c>
      <c r="B11" s="2" t="s">
        <v>7</v>
      </c>
      <c r="C11" s="8">
        <v>147350</v>
      </c>
      <c r="D11" s="9">
        <v>247</v>
      </c>
      <c r="E11" s="9">
        <v>1666</v>
      </c>
      <c r="F11" s="10">
        <v>80.400000000000006</v>
      </c>
      <c r="G11" s="178">
        <v>8.1</v>
      </c>
      <c r="H11" s="184">
        <f>(C11-$BN$16)/$BN$18</f>
        <v>-0.42478715358494634</v>
      </c>
      <c r="I11" s="162">
        <f>(D11-$BQ$16)/$BQ$18</f>
        <v>-0.31284614249634457</v>
      </c>
      <c r="J11" s="162">
        <f>(E11-$BT$16)/$BT$18</f>
        <v>-0.22175368623857844</v>
      </c>
      <c r="K11" s="162">
        <f>(F11-$BW$16)/$BW$18</f>
        <v>-0.27254094447513078</v>
      </c>
      <c r="L11" s="187">
        <f>(G11-$BZ$16)/$BZ$18</f>
        <v>-0.87904547721292903</v>
      </c>
      <c r="M11" s="27">
        <f>IF(AND(C11&gt;=$BN$20-1.5*$BN$27,C11&lt;=$BN$23+1.5*$BN$27),0,1)</f>
        <v>0</v>
      </c>
      <c r="N11" s="24">
        <f>IF(AND(D11&gt;=$BQ$20-1.5*$BQ$27,D11&lt;=$BQ$23+1.5*$BQ$27),0,1)</f>
        <v>0</v>
      </c>
      <c r="O11" s="24">
        <f>IF(AND(E11&gt;=$BT$20-1.5*$BT$27,E11&lt;=$BT$23+1.5*$BT$27),0,1)</f>
        <v>0</v>
      </c>
      <c r="P11" s="24">
        <f>IF(AND(F11&gt;=$BW$20-1.5*$BW$27,F11&lt;=$BW$23+1.5*$BW$27),0,1)</f>
        <v>0</v>
      </c>
      <c r="Q11" s="39">
        <f>IF(AND(G11&gt;=$BZ$20-1.5*$BZ$27,G11&lt;=$BZ$23+1.5*$BZ$27),0,1)</f>
        <v>0</v>
      </c>
      <c r="R11" s="181">
        <f>IF(AND(ABS(C11-$BN$16)&lt;ABS($BN$20-$BN$16)+3*($BN$27),ABS(C11-$BN$16)&gt;ABS($BN$20-$BN$16)+1.5*($BN$27)),1,0)</f>
        <v>0</v>
      </c>
      <c r="S11" s="24">
        <f>IF(AND(ABS(D11-$BQ$16)&lt;ABS($BQ$20-$BQ$16)+3*($BQ$27),ABS(D11-$BQ$16)&gt;ABS($BQ$20-$BQ$16)+1.5*($BQ$27)),1,0)</f>
        <v>0</v>
      </c>
      <c r="T11" s="24">
        <f>IF(AND(ABS(E11-$BT$16)&lt;ABS($BT$20-$BT$16)+3*($BT$27),ABS(E11-$BT$16)&gt;ABS($BT$20-$BT$16)+1.5*($BT$27)),1,0)</f>
        <v>0</v>
      </c>
      <c r="U11" s="24">
        <f>IF(AND(ABS(F11-$BW$16)&lt;ABS($BW$20-$BW$16)+3*($BW$27),ABS(F11-$BW$16)&gt;ABS($BW$20-$BW$16)+1.5*($BW$27)),1,0)</f>
        <v>0</v>
      </c>
      <c r="V11" s="39">
        <f>IF(AND(ABS(G11-$BZ$16)&lt;ABS($BZ$20-$BZ$16)+3*($BZ$27),ABS(G11-$BZ$16)&gt;ABS($BZ$20-$BZ$16)+1.5*($BZ$27)),1,0)</f>
        <v>0</v>
      </c>
      <c r="W11" s="181">
        <f>IF(ABS(C11-$BN$16)&gt;ABS($BN$20-$BN$16)+3*($BN$27),1,0)</f>
        <v>0</v>
      </c>
      <c r="X11" s="24">
        <f>IF(ABS(D11-$BQ$16)&gt;ABS($BQ$20-$BQ$16)+3*($BQ$27),1,0)</f>
        <v>0</v>
      </c>
      <c r="Y11" s="24">
        <f>IF(ABS(E11-$BT$16)&gt;ABS($BT$20-$BT$16)+3*($BT$27),1,0)</f>
        <v>0</v>
      </c>
      <c r="Z11" s="24">
        <f>IF(ABS(F11-$BW$16)&gt;ABS($BW$20-$BW$16)+3*($BW$27),1,0)</f>
        <v>0</v>
      </c>
      <c r="AA11" s="215">
        <f>IF(ABS(G11-$BZ$16)&gt;ABS($BZ$20-$BZ$16)+3*($BZ$27),1,0)</f>
        <v>0</v>
      </c>
      <c r="AB11" s="27">
        <f>IF(ABS(C11-$AN$6)&gt;3*$AN$8,1,0)</f>
        <v>0</v>
      </c>
      <c r="AC11" s="24">
        <f>IF(ABS(D11-$AQ$6)&gt;3*$AQ$8,1,0)</f>
        <v>0</v>
      </c>
      <c r="AD11" s="24">
        <f>IF(ABS(E11-$AT$6)&gt;3*$AT$8,1,0)</f>
        <v>0</v>
      </c>
      <c r="AE11" s="24">
        <f>IF(ABS(F11-$AW$6)&gt;3*$AW$8,1,0)</f>
        <v>0</v>
      </c>
      <c r="AF11" s="39">
        <f>IF(ABS(G11-$AZ$6)&gt;3*$AZ$8,1,0)</f>
        <v>0</v>
      </c>
      <c r="AH11" s="133" t="s">
        <v>117</v>
      </c>
      <c r="AI11" s="133"/>
      <c r="AJ11" s="133"/>
      <c r="AL11" s="84"/>
      <c r="AM11" s="241"/>
      <c r="AN11" s="97"/>
      <c r="AO11" s="66"/>
      <c r="AP11" s="98"/>
      <c r="AQ11" s="97"/>
      <c r="AR11" s="66"/>
      <c r="AS11" s="98"/>
      <c r="AT11" s="97"/>
      <c r="AU11" s="66"/>
      <c r="AV11" s="98"/>
      <c r="AW11" s="97"/>
      <c r="AX11" s="66"/>
      <c r="AY11" s="98"/>
      <c r="AZ11" s="97"/>
      <c r="BA11" s="66"/>
      <c r="BB11" s="246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</row>
    <row r="12" spans="1:83" ht="17" customHeight="1" x14ac:dyDescent="0.2">
      <c r="A12" s="27">
        <v>9</v>
      </c>
      <c r="B12" s="2" t="s">
        <v>8</v>
      </c>
      <c r="C12" s="8">
        <v>120783</v>
      </c>
      <c r="D12" s="9">
        <v>270</v>
      </c>
      <c r="E12" s="9">
        <v>706</v>
      </c>
      <c r="F12" s="10">
        <v>82.8</v>
      </c>
      <c r="G12" s="178">
        <v>7.2</v>
      </c>
      <c r="H12" s="184">
        <f>(C12-$BN$16)/$BN$18</f>
        <v>-0.53731849118305541</v>
      </c>
      <c r="I12" s="162">
        <f>(D12-$BQ$16)/$BQ$18</f>
        <v>-0.25032065996186736</v>
      </c>
      <c r="J12" s="162">
        <f>(E12-$BT$16)/$BT$18</f>
        <v>-0.63972818184116165</v>
      </c>
      <c r="K12" s="162">
        <f>(F12-$BW$16)/$BW$18</f>
        <v>-0.15455100210231904</v>
      </c>
      <c r="L12" s="187">
        <f>(G12-$BZ$16)/$BZ$18</f>
        <v>-1.0760946065166002</v>
      </c>
      <c r="M12" s="27">
        <f>IF(AND(C12&gt;=$BN$20-1.5*$BN$27,C12&lt;=$BN$23+1.5*$BN$27),0,1)</f>
        <v>0</v>
      </c>
      <c r="N12" s="24">
        <f>IF(AND(D12&gt;=$BQ$20-1.5*$BQ$27,D12&lt;=$BQ$23+1.5*$BQ$27),0,1)</f>
        <v>0</v>
      </c>
      <c r="O12" s="24">
        <f>IF(AND(E12&gt;=$BT$20-1.5*$BT$27,E12&lt;=$BT$23+1.5*$BT$27),0,1)</f>
        <v>0</v>
      </c>
      <c r="P12" s="24">
        <f>IF(AND(F12&gt;=$BW$20-1.5*$BW$27,F12&lt;=$BW$23+1.5*$BW$27),0,1)</f>
        <v>0</v>
      </c>
      <c r="Q12" s="39">
        <f>IF(AND(G12&gt;=$BZ$20-1.5*$BZ$27,G12&lt;=$BZ$23+1.5*$BZ$27),0,1)</f>
        <v>0</v>
      </c>
      <c r="R12" s="181">
        <f>IF(AND(ABS(C12-$BN$16)&lt;ABS($BN$20-$BN$16)+3*($BN$27),ABS(C12-$BN$16)&gt;ABS($BN$20-$BN$16)+1.5*($BN$27)),1,0)</f>
        <v>0</v>
      </c>
      <c r="S12" s="24">
        <f>IF(AND(ABS(D12-$BQ$16)&lt;ABS($BQ$20-$BQ$16)+3*($BQ$27),ABS(D12-$BQ$16)&gt;ABS($BQ$20-$BQ$16)+1.5*($BQ$27)),1,0)</f>
        <v>0</v>
      </c>
      <c r="T12" s="24">
        <f>IF(AND(ABS(E12-$BT$16)&lt;ABS($BT$20-$BT$16)+3*($BT$27),ABS(E12-$BT$16)&gt;ABS($BT$20-$BT$16)+1.5*($BT$27)),1,0)</f>
        <v>0</v>
      </c>
      <c r="U12" s="24">
        <f>IF(AND(ABS(F12-$BW$16)&lt;ABS($BW$20-$BW$16)+3*($BW$27),ABS(F12-$BW$16)&gt;ABS($BW$20-$BW$16)+1.5*($BW$27)),1,0)</f>
        <v>0</v>
      </c>
      <c r="V12" s="39">
        <f>IF(AND(ABS(G12-$BZ$16)&lt;ABS($BZ$20-$BZ$16)+3*($BZ$27),ABS(G12-$BZ$16)&gt;ABS($BZ$20-$BZ$16)+1.5*($BZ$27)),1,0)</f>
        <v>0</v>
      </c>
      <c r="W12" s="181">
        <f>IF(ABS(C12-$BN$16)&gt;ABS($BN$20-$BN$16)+3*($BN$27),1,0)</f>
        <v>0</v>
      </c>
      <c r="X12" s="24">
        <f>IF(ABS(D12-$BQ$16)&gt;ABS($BQ$20-$BQ$16)+3*($BQ$27),1,0)</f>
        <v>0</v>
      </c>
      <c r="Y12" s="24">
        <f>IF(ABS(E12-$BT$16)&gt;ABS($BT$20-$BT$16)+3*($BT$27),1,0)</f>
        <v>0</v>
      </c>
      <c r="Z12" s="24">
        <f>IF(ABS(F12-$BW$16)&gt;ABS($BW$20-$BW$16)+3*($BW$27),1,0)</f>
        <v>0</v>
      </c>
      <c r="AA12" s="215">
        <f>IF(ABS(G12-$BZ$16)&gt;ABS($BZ$20-$BZ$16)+3*($BZ$27),1,0)</f>
        <v>0</v>
      </c>
      <c r="AB12" s="27">
        <f>IF(ABS(C12-$AN$6)&gt;3*$AN$8,1,0)</f>
        <v>0</v>
      </c>
      <c r="AC12" s="24">
        <f>IF(ABS(D12-$AQ$6)&gt;3*$AQ$8,1,0)</f>
        <v>0</v>
      </c>
      <c r="AD12" s="24">
        <f>IF(ABS(E12-$AT$6)&gt;3*$AT$8,1,0)</f>
        <v>0</v>
      </c>
      <c r="AE12" s="24">
        <f>IF(ABS(F12-$AW$6)&gt;3*$AW$8,1,0)</f>
        <v>0</v>
      </c>
      <c r="AF12" s="39">
        <f>IF(ABS(G12-$AZ$6)&gt;3*$AZ$8,1,0)</f>
        <v>0</v>
      </c>
      <c r="AH12" s="133"/>
      <c r="AI12" s="133"/>
      <c r="AJ12" s="133"/>
      <c r="AL12" s="84"/>
      <c r="AM12" s="242"/>
      <c r="AN12" s="99"/>
      <c r="AO12" s="100"/>
      <c r="AP12" s="101"/>
      <c r="AQ12" s="99"/>
      <c r="AR12" s="100"/>
      <c r="AS12" s="101"/>
      <c r="AT12" s="99"/>
      <c r="AU12" s="100"/>
      <c r="AV12" s="101"/>
      <c r="AW12" s="99"/>
      <c r="AX12" s="100"/>
      <c r="AY12" s="101"/>
      <c r="AZ12" s="99"/>
      <c r="BA12" s="100"/>
      <c r="BB12" s="250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</row>
    <row r="13" spans="1:83" ht="16" customHeight="1" x14ac:dyDescent="0.2">
      <c r="A13" s="27">
        <v>10</v>
      </c>
      <c r="B13" s="2" t="s">
        <v>10</v>
      </c>
      <c r="C13" s="8">
        <v>80765</v>
      </c>
      <c r="D13" s="9">
        <v>119</v>
      </c>
      <c r="E13" s="9">
        <v>829</v>
      </c>
      <c r="F13" s="10">
        <v>84.1</v>
      </c>
      <c r="G13" s="178">
        <v>11.5</v>
      </c>
      <c r="H13" s="184">
        <f>(C13-$BN$16)/$BN$18</f>
        <v>-0.7068249867603178</v>
      </c>
      <c r="I13" s="162">
        <f>(D13-$BQ$16)/$BQ$18</f>
        <v>-0.66081404529691312</v>
      </c>
      <c r="J13" s="162">
        <f>(E13-$BT$16)/$BT$18</f>
        <v>-0.58617519959208064</v>
      </c>
      <c r="K13" s="162">
        <f>(F13-$BW$16)/$BW$18</f>
        <v>-9.0639783317045933E-2</v>
      </c>
      <c r="L13" s="187">
        <f>(G13-$BZ$16)/$BZ$18</f>
        <v>-0.13463765539905947</v>
      </c>
      <c r="M13" s="27">
        <f>IF(AND(C13&gt;=$BN$20-1.5*$BN$27,C13&lt;=$BN$23+1.5*$BN$27),0,1)</f>
        <v>0</v>
      </c>
      <c r="N13" s="24">
        <f>IF(AND(D13&gt;=$BQ$20-1.5*$BQ$27,D13&lt;=$BQ$23+1.5*$BQ$27),0,1)</f>
        <v>0</v>
      </c>
      <c r="O13" s="24">
        <f>IF(AND(E13&gt;=$BT$20-1.5*$BT$27,E13&lt;=$BT$23+1.5*$BT$27),0,1)</f>
        <v>0</v>
      </c>
      <c r="P13" s="24">
        <f>IF(AND(F13&gt;=$BW$20-1.5*$BW$27,F13&lt;=$BW$23+1.5*$BW$27),0,1)</f>
        <v>0</v>
      </c>
      <c r="Q13" s="39">
        <f>IF(AND(G13&gt;=$BZ$20-1.5*$BZ$27,G13&lt;=$BZ$23+1.5*$BZ$27),0,1)</f>
        <v>0</v>
      </c>
      <c r="R13" s="181">
        <f>IF(AND(ABS(C13-$BN$16)&lt;ABS($BN$20-$BN$16)+3*($BN$27),ABS(C13-$BN$16)&gt;ABS($BN$20-$BN$16)+1.5*($BN$27)),1,0)</f>
        <v>0</v>
      </c>
      <c r="S13" s="24">
        <f>IF(AND(ABS(D13-$BQ$16)&lt;ABS($BQ$20-$BQ$16)+3*($BQ$27),ABS(D13-$BQ$16)&gt;ABS($BQ$20-$BQ$16)+1.5*($BQ$27)),1,0)</f>
        <v>0</v>
      </c>
      <c r="T13" s="24">
        <f>IF(AND(ABS(E13-$BT$16)&lt;ABS($BT$20-$BT$16)+3*($BT$27),ABS(E13-$BT$16)&gt;ABS($BT$20-$BT$16)+1.5*($BT$27)),1,0)</f>
        <v>0</v>
      </c>
      <c r="U13" s="24">
        <f>IF(AND(ABS(F13-$BW$16)&lt;ABS($BW$20-$BW$16)+3*($BW$27),ABS(F13-$BW$16)&gt;ABS($BW$20-$BW$16)+1.5*($BW$27)),1,0)</f>
        <v>0</v>
      </c>
      <c r="V13" s="39">
        <f>IF(AND(ABS(G13-$BZ$16)&lt;ABS($BZ$20-$BZ$16)+3*($BZ$27),ABS(G13-$BZ$16)&gt;ABS($BZ$20-$BZ$16)+1.5*($BZ$27)),1,0)</f>
        <v>0</v>
      </c>
      <c r="W13" s="181">
        <f>IF(ABS(C13-$BN$16)&gt;ABS($BN$20-$BN$16)+3*($BN$27),1,0)</f>
        <v>0</v>
      </c>
      <c r="X13" s="24">
        <f>IF(ABS(D13-$BQ$16)&gt;ABS($BQ$20-$BQ$16)+3*($BQ$27),1,0)</f>
        <v>0</v>
      </c>
      <c r="Y13" s="24">
        <f>IF(ABS(E13-$BT$16)&gt;ABS($BT$20-$BT$16)+3*($BT$27),1,0)</f>
        <v>0</v>
      </c>
      <c r="Z13" s="24">
        <f>IF(ABS(F13-$BW$16)&gt;ABS($BW$20-$BW$16)+3*($BW$27),1,0)</f>
        <v>0</v>
      </c>
      <c r="AA13" s="215">
        <f>IF(ABS(G13-$BZ$16)&gt;ABS($BZ$20-$BZ$16)+3*($BZ$27),1,0)</f>
        <v>0</v>
      </c>
      <c r="AB13" s="27">
        <f>IF(ABS(C13-$AN$6)&gt;3*$AN$8,1,0)</f>
        <v>0</v>
      </c>
      <c r="AC13" s="24">
        <f>IF(ABS(D13-$AQ$6)&gt;3*$AQ$8,1,0)</f>
        <v>0</v>
      </c>
      <c r="AD13" s="24">
        <f>IF(ABS(E13-$AT$6)&gt;3*$AT$8,1,0)</f>
        <v>0</v>
      </c>
      <c r="AE13" s="24">
        <f>IF(ABS(F13-$AW$6)&gt;3*$AW$8,1,0)</f>
        <v>0</v>
      </c>
      <c r="AF13" s="39">
        <f>IF(ABS(G13-$AZ$6)&gt;3*$AZ$8,1,0)</f>
        <v>0</v>
      </c>
      <c r="AH13" s="145"/>
      <c r="AI13" s="145"/>
      <c r="AJ13" s="145"/>
      <c r="AL13" s="84"/>
      <c r="AM13" s="85">
        <v>3</v>
      </c>
      <c r="AN13" s="102">
        <v>312591</v>
      </c>
      <c r="AO13" s="65"/>
      <c r="AP13" s="103"/>
      <c r="AQ13" s="102">
        <v>458</v>
      </c>
      <c r="AR13" s="65"/>
      <c r="AS13" s="103"/>
      <c r="AT13" s="102">
        <v>3316</v>
      </c>
      <c r="AU13" s="65"/>
      <c r="AV13" s="103"/>
      <c r="AW13" s="102">
        <v>87.3</v>
      </c>
      <c r="AX13" s="65"/>
      <c r="AY13" s="103"/>
      <c r="AZ13" s="102">
        <v>14.2</v>
      </c>
      <c r="BA13" s="65"/>
      <c r="BB13" s="245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</row>
    <row r="14" spans="1:83" ht="16" customHeight="1" x14ac:dyDescent="0.2">
      <c r="A14" s="27">
        <v>11</v>
      </c>
      <c r="B14" s="2" t="s">
        <v>11</v>
      </c>
      <c r="C14" s="8">
        <v>145123</v>
      </c>
      <c r="D14" s="9">
        <v>186</v>
      </c>
      <c r="E14" s="9">
        <v>694</v>
      </c>
      <c r="F14" s="10">
        <v>79.3</v>
      </c>
      <c r="G14" s="178">
        <v>11.8</v>
      </c>
      <c r="H14" s="184">
        <f>(C14-$BN$16)/$BN$18</f>
        <v>-0.43422018286303526</v>
      </c>
      <c r="I14" s="162">
        <f>(D14-$BQ$16)/$BQ$18</f>
        <v>-0.47867459617474051</v>
      </c>
      <c r="J14" s="162">
        <f>(E14-$BT$16)/$BT$18</f>
        <v>-0.64495286303619392</v>
      </c>
      <c r="K14" s="162">
        <f>(F14-$BW$16)/$BW$18</f>
        <v>-0.32661966806267012</v>
      </c>
      <c r="L14" s="187">
        <f>(G14-$BZ$16)/$BZ$18</f>
        <v>-6.8954612297835532E-2</v>
      </c>
      <c r="M14" s="27">
        <f>IF(AND(C14&gt;=$BN$20-1.5*$BN$27,C14&lt;=$BN$23+1.5*$BN$27),0,1)</f>
        <v>0</v>
      </c>
      <c r="N14" s="24">
        <f>IF(AND(D14&gt;=$BQ$20-1.5*$BQ$27,D14&lt;=$BQ$23+1.5*$BQ$27),0,1)</f>
        <v>0</v>
      </c>
      <c r="O14" s="24">
        <f>IF(AND(E14&gt;=$BT$20-1.5*$BT$27,E14&lt;=$BT$23+1.5*$BT$27),0,1)</f>
        <v>0</v>
      </c>
      <c r="P14" s="24">
        <f>IF(AND(F14&gt;=$BW$20-1.5*$BW$27,F14&lt;=$BW$23+1.5*$BW$27),0,1)</f>
        <v>0</v>
      </c>
      <c r="Q14" s="39">
        <f>IF(AND(G14&gt;=$BZ$20-1.5*$BZ$27,G14&lt;=$BZ$23+1.5*$BZ$27),0,1)</f>
        <v>0</v>
      </c>
      <c r="R14" s="181">
        <f>IF(AND(ABS(C14-$BN$16)&lt;ABS($BN$20-$BN$16)+3*($BN$27),ABS(C14-$BN$16)&gt;ABS($BN$20-$BN$16)+1.5*($BN$27)),1,0)</f>
        <v>0</v>
      </c>
      <c r="S14" s="24">
        <f>IF(AND(ABS(D14-$BQ$16)&lt;ABS($BQ$20-$BQ$16)+3*($BQ$27),ABS(D14-$BQ$16)&gt;ABS($BQ$20-$BQ$16)+1.5*($BQ$27)),1,0)</f>
        <v>0</v>
      </c>
      <c r="T14" s="24">
        <f>IF(AND(ABS(E14-$BT$16)&lt;ABS($BT$20-$BT$16)+3*($BT$27),ABS(E14-$BT$16)&gt;ABS($BT$20-$BT$16)+1.5*($BT$27)),1,0)</f>
        <v>0</v>
      </c>
      <c r="U14" s="24">
        <f>IF(AND(ABS(F14-$BW$16)&lt;ABS($BW$20-$BW$16)+3*($BW$27),ABS(F14-$BW$16)&gt;ABS($BW$20-$BW$16)+1.5*($BW$27)),1,0)</f>
        <v>0</v>
      </c>
      <c r="V14" s="39">
        <f>IF(AND(ABS(G14-$BZ$16)&lt;ABS($BZ$20-$BZ$16)+3*($BZ$27),ABS(G14-$BZ$16)&gt;ABS($BZ$20-$BZ$16)+1.5*($BZ$27)),1,0)</f>
        <v>0</v>
      </c>
      <c r="W14" s="181">
        <f>IF(ABS(C14-$BN$16)&gt;ABS($BN$20-$BN$16)+3*($BN$27),1,0)</f>
        <v>0</v>
      </c>
      <c r="X14" s="24">
        <f>IF(ABS(D14-$BQ$16)&gt;ABS($BQ$20-$BQ$16)+3*($BQ$27),1,0)</f>
        <v>0</v>
      </c>
      <c r="Y14" s="24">
        <f>IF(ABS(E14-$BT$16)&gt;ABS($BT$20-$BT$16)+3*($BT$27),1,0)</f>
        <v>0</v>
      </c>
      <c r="Z14" s="24">
        <f>IF(ABS(F14-$BW$16)&gt;ABS($BW$20-$BW$16)+3*($BW$27),1,0)</f>
        <v>0</v>
      </c>
      <c r="AA14" s="215">
        <f>IF(ABS(G14-$BZ$16)&gt;ABS($BZ$20-$BZ$16)+3*($BZ$27),1,0)</f>
        <v>0</v>
      </c>
      <c r="AB14" s="27">
        <f>IF(ABS(C14-$AN$6)&gt;3*$AN$8,1,0)</f>
        <v>0</v>
      </c>
      <c r="AC14" s="24">
        <f>IF(ABS(D14-$AQ$6)&gt;3*$AQ$8,1,0)</f>
        <v>0</v>
      </c>
      <c r="AD14" s="24">
        <f>IF(ABS(E14-$AT$6)&gt;3*$AT$8,1,0)</f>
        <v>0</v>
      </c>
      <c r="AE14" s="24">
        <f>IF(ABS(F14-$AW$6)&gt;3*$AW$8,1,0)</f>
        <v>0</v>
      </c>
      <c r="AF14" s="39">
        <f>IF(ABS(G14-$AZ$6)&gt;3*$AZ$8,1,0)</f>
        <v>0</v>
      </c>
      <c r="AH14" s="145"/>
      <c r="AI14" s="145"/>
      <c r="AJ14" s="145"/>
      <c r="AL14" s="84"/>
      <c r="AM14" s="241"/>
      <c r="AN14" s="97"/>
      <c r="AO14" s="66"/>
      <c r="AP14" s="98"/>
      <c r="AQ14" s="97"/>
      <c r="AR14" s="66"/>
      <c r="AS14" s="98"/>
      <c r="AT14" s="97"/>
      <c r="AU14" s="66"/>
      <c r="AV14" s="98"/>
      <c r="AW14" s="97"/>
      <c r="AX14" s="66"/>
      <c r="AY14" s="98"/>
      <c r="AZ14" s="97"/>
      <c r="BA14" s="66"/>
      <c r="BB14" s="246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</row>
    <row r="15" spans="1:83" ht="17" customHeight="1" thickBot="1" x14ac:dyDescent="0.25">
      <c r="A15" s="27">
        <v>12</v>
      </c>
      <c r="B15" s="2" t="s">
        <v>12</v>
      </c>
      <c r="C15" s="8">
        <v>124425</v>
      </c>
      <c r="D15" s="9">
        <v>152</v>
      </c>
      <c r="E15" s="9">
        <v>756</v>
      </c>
      <c r="F15" s="10">
        <v>74.099999999999994</v>
      </c>
      <c r="G15" s="178">
        <v>12.8</v>
      </c>
      <c r="H15" s="184">
        <f>(C15-$BN$16)/$BN$18</f>
        <v>-0.52189186674174426</v>
      </c>
      <c r="I15" s="162">
        <f>(D15-$BQ$16)/$BQ$18</f>
        <v>-0.57110357035614157</v>
      </c>
      <c r="J15" s="162">
        <f>(E15-$BT$16)/$BT$18</f>
        <v>-0.61795867686186046</v>
      </c>
      <c r="K15" s="162">
        <f>(F15-$BW$16)/$BW$18</f>
        <v>-0.5822645432037632</v>
      </c>
      <c r="L15" s="187">
        <f>(G15-$BZ$16)/$BZ$18</f>
        <v>0.1499888647062437</v>
      </c>
      <c r="M15" s="27">
        <f>IF(AND(C15&gt;=$BN$20-1.5*$BN$27,C15&lt;=$BN$23+1.5*$BN$27),0,1)</f>
        <v>0</v>
      </c>
      <c r="N15" s="24">
        <f>IF(AND(D15&gt;=$BQ$20-1.5*$BQ$27,D15&lt;=$BQ$23+1.5*$BQ$27),0,1)</f>
        <v>0</v>
      </c>
      <c r="O15" s="24">
        <f>IF(AND(E15&gt;=$BT$20-1.5*$BT$27,E15&lt;=$BT$23+1.5*$BT$27),0,1)</f>
        <v>0</v>
      </c>
      <c r="P15" s="24">
        <f>IF(AND(F15&gt;=$BW$20-1.5*$BW$27,F15&lt;=$BW$23+1.5*$BW$27),0,1)</f>
        <v>0</v>
      </c>
      <c r="Q15" s="39">
        <f>IF(AND(G15&gt;=$BZ$20-1.5*$BZ$27,G15&lt;=$BZ$23+1.5*$BZ$27),0,1)</f>
        <v>0</v>
      </c>
      <c r="R15" s="181">
        <f>IF(AND(ABS(C15-$BN$16)&lt;ABS($BN$20-$BN$16)+3*($BN$27),ABS(C15-$BN$16)&gt;ABS($BN$20-$BN$16)+1.5*($BN$27)),1,0)</f>
        <v>0</v>
      </c>
      <c r="S15" s="24">
        <f>IF(AND(ABS(D15-$BQ$16)&lt;ABS($BQ$20-$BQ$16)+3*($BQ$27),ABS(D15-$BQ$16)&gt;ABS($BQ$20-$BQ$16)+1.5*($BQ$27)),1,0)</f>
        <v>0</v>
      </c>
      <c r="T15" s="24">
        <f>IF(AND(ABS(E15-$BT$16)&lt;ABS($BT$20-$BT$16)+3*($BT$27),ABS(E15-$BT$16)&gt;ABS($BT$20-$BT$16)+1.5*($BT$27)),1,0)</f>
        <v>0</v>
      </c>
      <c r="U15" s="24">
        <f>IF(AND(ABS(F15-$BW$16)&lt;ABS($BW$20-$BW$16)+3*($BW$27),ABS(F15-$BW$16)&gt;ABS($BW$20-$BW$16)+1.5*($BW$27)),1,0)</f>
        <v>0</v>
      </c>
      <c r="V15" s="39">
        <f>IF(AND(ABS(G15-$BZ$16)&lt;ABS($BZ$20-$BZ$16)+3*($BZ$27),ABS(G15-$BZ$16)&gt;ABS($BZ$20-$BZ$16)+1.5*($BZ$27)),1,0)</f>
        <v>0</v>
      </c>
      <c r="W15" s="181">
        <f>IF(ABS(C15-$BN$16)&gt;ABS($BN$20-$BN$16)+3*($BN$27),1,0)</f>
        <v>0</v>
      </c>
      <c r="X15" s="24">
        <f>IF(ABS(D15-$BQ$16)&gt;ABS($BQ$20-$BQ$16)+3*($BQ$27),1,0)</f>
        <v>0</v>
      </c>
      <c r="Y15" s="24">
        <f>IF(ABS(E15-$BT$16)&gt;ABS($BT$20-$BT$16)+3*($BT$27),1,0)</f>
        <v>0</v>
      </c>
      <c r="Z15" s="24">
        <f>IF(ABS(F15-$BW$16)&gt;ABS($BW$20-$BW$16)+3*($BW$27),1,0)</f>
        <v>0</v>
      </c>
      <c r="AA15" s="215">
        <f>IF(ABS(G15-$BZ$16)&gt;ABS($BZ$20-$BZ$16)+3*($BZ$27),1,0)</f>
        <v>0</v>
      </c>
      <c r="AB15" s="27">
        <f>IF(ABS(C15-$AN$6)&gt;3*$AN$8,1,0)</f>
        <v>0</v>
      </c>
      <c r="AC15" s="24">
        <f>IF(ABS(D15-$AQ$6)&gt;3*$AQ$8,1,0)</f>
        <v>0</v>
      </c>
      <c r="AD15" s="24">
        <f>IF(ABS(E15-$AT$6)&gt;3*$AT$8,1,0)</f>
        <v>0</v>
      </c>
      <c r="AE15" s="24">
        <f>IF(ABS(F15-$AW$6)&gt;3*$AW$8,1,0)</f>
        <v>0</v>
      </c>
      <c r="AF15" s="39">
        <f>IF(ABS(G15-$AZ$6)&gt;3*$AZ$8,1,0)</f>
        <v>0</v>
      </c>
      <c r="AH15" s="145"/>
      <c r="AI15" s="145"/>
      <c r="AJ15" s="145"/>
      <c r="AL15" s="87"/>
      <c r="AM15" s="248"/>
      <c r="AN15" s="104"/>
      <c r="AO15" s="105"/>
      <c r="AP15" s="106"/>
      <c r="AQ15" s="104"/>
      <c r="AR15" s="105"/>
      <c r="AS15" s="106"/>
      <c r="AT15" s="104"/>
      <c r="AU15" s="105"/>
      <c r="AV15" s="106"/>
      <c r="AW15" s="104"/>
      <c r="AX15" s="105"/>
      <c r="AY15" s="106"/>
      <c r="AZ15" s="104"/>
      <c r="BA15" s="105"/>
      <c r="BB15" s="247"/>
      <c r="BG15" s="137"/>
      <c r="BH15" s="133" t="s">
        <v>116</v>
      </c>
      <c r="BI15" s="133"/>
      <c r="BJ15" s="133"/>
      <c r="CC15" s="137"/>
      <c r="CD15" s="137"/>
      <c r="CE15" s="137"/>
    </row>
    <row r="16" spans="1:83" ht="20" thickBot="1" x14ac:dyDescent="0.25">
      <c r="A16" s="27">
        <v>13</v>
      </c>
      <c r="B16" s="2" t="s">
        <v>13</v>
      </c>
      <c r="C16" s="8">
        <v>130699</v>
      </c>
      <c r="D16" s="9">
        <v>180</v>
      </c>
      <c r="E16" s="9">
        <v>648</v>
      </c>
      <c r="F16" s="10">
        <v>88.1</v>
      </c>
      <c r="G16" s="178">
        <v>10.5</v>
      </c>
      <c r="H16" s="184">
        <f>(C16-$BN$16)/$BN$18</f>
        <v>-0.49531673172120994</v>
      </c>
      <c r="I16" s="162">
        <f>(D16-$BQ$16)/$BQ$18</f>
        <v>-0.49498559161851718</v>
      </c>
      <c r="J16" s="162">
        <f>(E16-$BT$16)/$BT$18</f>
        <v>-0.66498080761715106</v>
      </c>
      <c r="K16" s="162">
        <f>(F16-$BW$16)/$BW$18</f>
        <v>0.10601012063764098</v>
      </c>
      <c r="L16" s="187">
        <f>(G16-$BZ$16)/$BZ$18</f>
        <v>-0.35358113240313871</v>
      </c>
      <c r="M16" s="27">
        <f>IF(AND(C16&gt;=$BN$20-1.5*$BN$27,C16&lt;=$BN$23+1.5*$BN$27),0,1)</f>
        <v>0</v>
      </c>
      <c r="N16" s="24">
        <f>IF(AND(D16&gt;=$BQ$20-1.5*$BQ$27,D16&lt;=$BQ$23+1.5*$BQ$27),0,1)</f>
        <v>0</v>
      </c>
      <c r="O16" s="24">
        <f>IF(AND(E16&gt;=$BT$20-1.5*$BT$27,E16&lt;=$BT$23+1.5*$BT$27),0,1)</f>
        <v>0</v>
      </c>
      <c r="P16" s="24">
        <f>IF(AND(F16&gt;=$BW$20-1.5*$BW$27,F16&lt;=$BW$23+1.5*$BW$27),0,1)</f>
        <v>0</v>
      </c>
      <c r="Q16" s="39">
        <f>IF(AND(G16&gt;=$BZ$20-1.5*$BZ$27,G16&lt;=$BZ$23+1.5*$BZ$27),0,1)</f>
        <v>0</v>
      </c>
      <c r="R16" s="181">
        <f>IF(AND(ABS(C16-$BN$16)&lt;ABS($BN$20-$BN$16)+3*($BN$27),ABS(C16-$BN$16)&gt;ABS($BN$20-$BN$16)+1.5*($BN$27)),1,0)</f>
        <v>0</v>
      </c>
      <c r="S16" s="24">
        <f>IF(AND(ABS(D16-$BQ$16)&lt;ABS($BQ$20-$BQ$16)+3*($BQ$27),ABS(D16-$BQ$16)&gt;ABS($BQ$20-$BQ$16)+1.5*($BQ$27)),1,0)</f>
        <v>0</v>
      </c>
      <c r="T16" s="24">
        <f>IF(AND(ABS(E16-$BT$16)&lt;ABS($BT$20-$BT$16)+3*($BT$27),ABS(E16-$BT$16)&gt;ABS($BT$20-$BT$16)+1.5*($BT$27)),1,0)</f>
        <v>0</v>
      </c>
      <c r="U16" s="24">
        <f>IF(AND(ABS(F16-$BW$16)&lt;ABS($BW$20-$BW$16)+3*($BW$27),ABS(F16-$BW$16)&gt;ABS($BW$20-$BW$16)+1.5*($BW$27)),1,0)</f>
        <v>0</v>
      </c>
      <c r="V16" s="39">
        <f>IF(AND(ABS(G16-$BZ$16)&lt;ABS($BZ$20-$BZ$16)+3*($BZ$27),ABS(G16-$BZ$16)&gt;ABS($BZ$20-$BZ$16)+1.5*($BZ$27)),1,0)</f>
        <v>0</v>
      </c>
      <c r="W16" s="181">
        <f>IF(ABS(C16-$BN$16)&gt;ABS($BN$20-$BN$16)+3*($BN$27),1,0)</f>
        <v>0</v>
      </c>
      <c r="X16" s="24">
        <f>IF(ABS(D16-$BQ$16)&gt;ABS($BQ$20-$BQ$16)+3*($BQ$27),1,0)</f>
        <v>0</v>
      </c>
      <c r="Y16" s="24">
        <f>IF(ABS(E16-$BT$16)&gt;ABS($BT$20-$BT$16)+3*($BT$27),1,0)</f>
        <v>0</v>
      </c>
      <c r="Z16" s="24">
        <f>IF(ABS(F16-$BW$16)&gt;ABS($BW$20-$BW$16)+3*($BW$27),1,0)</f>
        <v>0</v>
      </c>
      <c r="AA16" s="215">
        <f>IF(ABS(G16-$BZ$16)&gt;ABS($BZ$20-$BZ$16)+3*($BZ$27),1,0)</f>
        <v>0</v>
      </c>
      <c r="AB16" s="27">
        <f>IF(ABS(C16-$AN$6)&gt;3*$AN$8,1,0)</f>
        <v>0</v>
      </c>
      <c r="AC16" s="24">
        <f>IF(ABS(D16-$AQ$6)&gt;3*$AQ$8,1,0)</f>
        <v>0</v>
      </c>
      <c r="AD16" s="24">
        <f>IF(ABS(E16-$AT$6)&gt;3*$AT$8,1,0)</f>
        <v>0</v>
      </c>
      <c r="AE16" s="24">
        <f>IF(ABS(F16-$AW$6)&gt;3*$AW$8,1,0)</f>
        <v>0</v>
      </c>
      <c r="AF16" s="39">
        <f>IF(ABS(G16-$AZ$6)&gt;3*$AZ$8,1,0)</f>
        <v>0</v>
      </c>
      <c r="AH16" s="145"/>
      <c r="AI16" s="145"/>
      <c r="AJ16" s="145"/>
      <c r="AL16" s="86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G16" s="137"/>
      <c r="BH16" s="134"/>
      <c r="BI16" s="134"/>
      <c r="BJ16" s="134"/>
      <c r="BM16" s="238" t="s">
        <v>97</v>
      </c>
      <c r="BN16" s="94">
        <v>247636.02298850575</v>
      </c>
      <c r="BO16" s="95"/>
      <c r="BP16" s="96"/>
      <c r="BQ16" s="94">
        <v>362.08045977011494</v>
      </c>
      <c r="BR16" s="95"/>
      <c r="BS16" s="96"/>
      <c r="BT16" s="94">
        <v>2175.32183908046</v>
      </c>
      <c r="BU16" s="95"/>
      <c r="BV16" s="96"/>
      <c r="BW16" s="230">
        <v>85.943678160919546</v>
      </c>
      <c r="BX16" s="231"/>
      <c r="BY16" s="236"/>
      <c r="BZ16" s="230">
        <v>12.114942528735629</v>
      </c>
      <c r="CA16" s="231"/>
      <c r="CB16" s="232"/>
      <c r="CC16" s="137"/>
      <c r="CD16" s="137"/>
      <c r="CE16" s="137"/>
    </row>
    <row r="17" spans="1:83" ht="16" customHeight="1" x14ac:dyDescent="0.2">
      <c r="A17" s="27">
        <v>14</v>
      </c>
      <c r="B17" s="2" t="s">
        <v>14</v>
      </c>
      <c r="C17" s="8">
        <v>148699</v>
      </c>
      <c r="D17" s="9">
        <v>266</v>
      </c>
      <c r="E17" s="9">
        <v>1481</v>
      </c>
      <c r="F17" s="10">
        <v>84.4</v>
      </c>
      <c r="G17" s="178">
        <v>9.6</v>
      </c>
      <c r="H17" s="184">
        <f>(C17-$BN$16)/$BN$18</f>
        <v>-0.41907311833746452</v>
      </c>
      <c r="I17" s="162">
        <f>(D17-$BQ$16)/$BQ$18</f>
        <v>-0.26119465692438515</v>
      </c>
      <c r="J17" s="162">
        <f>(E17-$BT$16)/$BT$18</f>
        <v>-0.30230085466199291</v>
      </c>
      <c r="K17" s="162">
        <f>(F17-$BW$16)/$BW$18</f>
        <v>-7.5891040520443848E-2</v>
      </c>
      <c r="L17" s="187">
        <f>(G17-$BZ$16)/$BZ$18</f>
        <v>-0.55063026170681006</v>
      </c>
      <c r="M17" s="27">
        <f>IF(AND(C17&gt;=$BN$20-1.5*$BN$27,C17&lt;=$BN$23+1.5*$BN$27),0,1)</f>
        <v>0</v>
      </c>
      <c r="N17" s="24">
        <f>IF(AND(D17&gt;=$BQ$20-1.5*$BQ$27,D17&lt;=$BQ$23+1.5*$BQ$27),0,1)</f>
        <v>0</v>
      </c>
      <c r="O17" s="24">
        <f>IF(AND(E17&gt;=$BT$20-1.5*$BT$27,E17&lt;=$BT$23+1.5*$BT$27),0,1)</f>
        <v>0</v>
      </c>
      <c r="P17" s="24">
        <f>IF(AND(F17&gt;=$BW$20-1.5*$BW$27,F17&lt;=$BW$23+1.5*$BW$27),0,1)</f>
        <v>0</v>
      </c>
      <c r="Q17" s="39">
        <f>IF(AND(G17&gt;=$BZ$20-1.5*$BZ$27,G17&lt;=$BZ$23+1.5*$BZ$27),0,1)</f>
        <v>0</v>
      </c>
      <c r="R17" s="181">
        <f>IF(AND(ABS(C17-$BN$16)&lt;ABS($BN$20-$BN$16)+3*($BN$27),ABS(C17-$BN$16)&gt;ABS($BN$20-$BN$16)+1.5*($BN$27)),1,0)</f>
        <v>0</v>
      </c>
      <c r="S17" s="24">
        <f>IF(AND(ABS(D17-$BQ$16)&lt;ABS($BQ$20-$BQ$16)+3*($BQ$27),ABS(D17-$BQ$16)&gt;ABS($BQ$20-$BQ$16)+1.5*($BQ$27)),1,0)</f>
        <v>0</v>
      </c>
      <c r="T17" s="24">
        <f>IF(AND(ABS(E17-$BT$16)&lt;ABS($BT$20-$BT$16)+3*($BT$27),ABS(E17-$BT$16)&gt;ABS($BT$20-$BT$16)+1.5*($BT$27)),1,0)</f>
        <v>0</v>
      </c>
      <c r="U17" s="24">
        <f>IF(AND(ABS(F17-$BW$16)&lt;ABS($BW$20-$BW$16)+3*($BW$27),ABS(F17-$BW$16)&gt;ABS($BW$20-$BW$16)+1.5*($BW$27)),1,0)</f>
        <v>0</v>
      </c>
      <c r="V17" s="39">
        <f>IF(AND(ABS(G17-$BZ$16)&lt;ABS($BZ$20-$BZ$16)+3*($BZ$27),ABS(G17-$BZ$16)&gt;ABS($BZ$20-$BZ$16)+1.5*($BZ$27)),1,0)</f>
        <v>0</v>
      </c>
      <c r="W17" s="181">
        <f>IF(ABS(C17-$BN$16)&gt;ABS($BN$20-$BN$16)+3*($BN$27),1,0)</f>
        <v>0</v>
      </c>
      <c r="X17" s="24">
        <f>IF(ABS(D17-$BQ$16)&gt;ABS($BQ$20-$BQ$16)+3*($BQ$27),1,0)</f>
        <v>0</v>
      </c>
      <c r="Y17" s="24">
        <f>IF(ABS(E17-$BT$16)&gt;ABS($BT$20-$BT$16)+3*($BT$27),1,0)</f>
        <v>0</v>
      </c>
      <c r="Z17" s="24">
        <f>IF(ABS(F17-$BW$16)&gt;ABS($BW$20-$BW$16)+3*($BW$27),1,0)</f>
        <v>0</v>
      </c>
      <c r="AA17" s="215">
        <f>IF(ABS(G17-$BZ$16)&gt;ABS($BZ$20-$BZ$16)+3*($BZ$27),1,0)</f>
        <v>0</v>
      </c>
      <c r="AB17" s="27">
        <f>IF(ABS(C17-$AN$6)&gt;3*$AN$8,1,0)</f>
        <v>0</v>
      </c>
      <c r="AC17" s="24">
        <f>IF(ABS(D17-$AQ$6)&gt;3*$AQ$8,1,0)</f>
        <v>0</v>
      </c>
      <c r="AD17" s="24">
        <f>IF(ABS(E17-$AT$6)&gt;3*$AT$8,1,0)</f>
        <v>0</v>
      </c>
      <c r="AE17" s="24">
        <f>IF(ABS(F17-$AW$6)&gt;3*$AW$8,1,0)</f>
        <v>0</v>
      </c>
      <c r="AF17" s="39">
        <f>IF(ABS(G17-$AZ$6)&gt;3*$AZ$8,1,0)</f>
        <v>0</v>
      </c>
      <c r="AH17" s="142"/>
      <c r="AI17" s="138"/>
      <c r="AJ17" s="138"/>
      <c r="AK17" s="138"/>
      <c r="AL17" s="138"/>
      <c r="AM17" s="139"/>
      <c r="AN17" s="94">
        <f>AN13-AN10</f>
        <v>210817</v>
      </c>
      <c r="AO17" s="95"/>
      <c r="AP17" s="96"/>
      <c r="AQ17" s="94">
        <f t="shared" ref="AQ17:BB17" si="0">AQ13-AQ10</f>
        <v>306</v>
      </c>
      <c r="AR17" s="95"/>
      <c r="AS17" s="96"/>
      <c r="AT17" s="94">
        <f t="shared" ref="AT17:BB17" si="1">AT13-AT10</f>
        <v>2621</v>
      </c>
      <c r="AU17" s="95"/>
      <c r="AV17" s="96"/>
      <c r="AW17" s="94">
        <f t="shared" ref="AW17:BB17" si="2">AW13-AW10</f>
        <v>6.8999999999999915</v>
      </c>
      <c r="AX17" s="95"/>
      <c r="AY17" s="96"/>
      <c r="AZ17" s="94">
        <f t="shared" ref="AZ17:BB17" si="3">AZ13-AZ10</f>
        <v>5.1999999999999993</v>
      </c>
      <c r="BA17" s="95"/>
      <c r="BB17" s="96"/>
      <c r="BG17" s="137"/>
      <c r="BH17" s="134"/>
      <c r="BI17" s="134"/>
      <c r="BJ17" s="134"/>
      <c r="BM17" s="239"/>
      <c r="BN17" s="99"/>
      <c r="BO17" s="100"/>
      <c r="BP17" s="101"/>
      <c r="BQ17" s="99"/>
      <c r="BR17" s="100"/>
      <c r="BS17" s="101"/>
      <c r="BT17" s="99"/>
      <c r="BU17" s="100"/>
      <c r="BV17" s="101"/>
      <c r="BW17" s="233"/>
      <c r="BX17" s="234"/>
      <c r="BY17" s="237"/>
      <c r="BZ17" s="233"/>
      <c r="CA17" s="234"/>
      <c r="CB17" s="235"/>
      <c r="CC17" s="137"/>
      <c r="CD17" s="137"/>
      <c r="CE17" s="137"/>
    </row>
    <row r="18" spans="1:83" ht="16" customHeight="1" x14ac:dyDescent="0.2">
      <c r="A18" s="27">
        <v>15</v>
      </c>
      <c r="B18" s="2" t="s">
        <v>15</v>
      </c>
      <c r="C18" s="8">
        <v>172222</v>
      </c>
      <c r="D18" s="9">
        <v>270</v>
      </c>
      <c r="E18" s="9">
        <v>991</v>
      </c>
      <c r="F18" s="10">
        <v>85.7</v>
      </c>
      <c r="G18" s="178">
        <v>9.4</v>
      </c>
      <c r="H18" s="184">
        <f>(C18-$BN$16)/$BN$18</f>
        <v>-0.31943542291380661</v>
      </c>
      <c r="I18" s="162">
        <f>(D18-$BQ$16)/$BQ$18</f>
        <v>-0.25032065996186736</v>
      </c>
      <c r="J18" s="162">
        <f>(E18-$BT$16)/$BT$18</f>
        <v>-0.51564200345914479</v>
      </c>
      <c r="K18" s="162">
        <f>(F18-$BW$16)/$BW$18</f>
        <v>-1.1979821735170745E-2</v>
      </c>
      <c r="L18" s="187">
        <f>(G18-$BZ$16)/$BZ$18</f>
        <v>-0.59441895710762582</v>
      </c>
      <c r="M18" s="27">
        <f>IF(AND(C18&gt;=$BN$20-1.5*$BN$27,C18&lt;=$BN$23+1.5*$BN$27),0,1)</f>
        <v>0</v>
      </c>
      <c r="N18" s="24">
        <f>IF(AND(D18&gt;=$BQ$20-1.5*$BQ$27,D18&lt;=$BQ$23+1.5*$BQ$27),0,1)</f>
        <v>0</v>
      </c>
      <c r="O18" s="24">
        <f>IF(AND(E18&gt;=$BT$20-1.5*$BT$27,E18&lt;=$BT$23+1.5*$BT$27),0,1)</f>
        <v>0</v>
      </c>
      <c r="P18" s="24">
        <f>IF(AND(F18&gt;=$BW$20-1.5*$BW$27,F18&lt;=$BW$23+1.5*$BW$27),0,1)</f>
        <v>0</v>
      </c>
      <c r="Q18" s="39">
        <f>IF(AND(G18&gt;=$BZ$20-1.5*$BZ$27,G18&lt;=$BZ$23+1.5*$BZ$27),0,1)</f>
        <v>0</v>
      </c>
      <c r="R18" s="181">
        <f>IF(AND(ABS(C18-$BN$16)&lt;ABS($BN$20-$BN$16)+3*($BN$27),ABS(C18-$BN$16)&gt;ABS($BN$20-$BN$16)+1.5*($BN$27)),1,0)</f>
        <v>0</v>
      </c>
      <c r="S18" s="24">
        <f>IF(AND(ABS(D18-$BQ$16)&lt;ABS($BQ$20-$BQ$16)+3*($BQ$27),ABS(D18-$BQ$16)&gt;ABS($BQ$20-$BQ$16)+1.5*($BQ$27)),1,0)</f>
        <v>0</v>
      </c>
      <c r="T18" s="24">
        <f>IF(AND(ABS(E18-$BT$16)&lt;ABS($BT$20-$BT$16)+3*($BT$27),ABS(E18-$BT$16)&gt;ABS($BT$20-$BT$16)+1.5*($BT$27)),1,0)</f>
        <v>0</v>
      </c>
      <c r="U18" s="24">
        <f>IF(AND(ABS(F18-$BW$16)&lt;ABS($BW$20-$BW$16)+3*($BW$27),ABS(F18-$BW$16)&gt;ABS($BW$20-$BW$16)+1.5*($BW$27)),1,0)</f>
        <v>0</v>
      </c>
      <c r="V18" s="39">
        <f>IF(AND(ABS(G18-$BZ$16)&lt;ABS($BZ$20-$BZ$16)+3*($BZ$27),ABS(G18-$BZ$16)&gt;ABS($BZ$20-$BZ$16)+1.5*($BZ$27)),1,0)</f>
        <v>0</v>
      </c>
      <c r="W18" s="181">
        <f>IF(ABS(C18-$BN$16)&gt;ABS($BN$20-$BN$16)+3*($BN$27),1,0)</f>
        <v>0</v>
      </c>
      <c r="X18" s="24">
        <f>IF(ABS(D18-$BQ$16)&gt;ABS($BQ$20-$BQ$16)+3*($BQ$27),1,0)</f>
        <v>0</v>
      </c>
      <c r="Y18" s="24">
        <f>IF(ABS(E18-$BT$16)&gt;ABS($BT$20-$BT$16)+3*($BT$27),1,0)</f>
        <v>0</v>
      </c>
      <c r="Z18" s="24">
        <f>IF(ABS(F18-$BW$16)&gt;ABS($BW$20-$BW$16)+3*($BW$27),1,0)</f>
        <v>0</v>
      </c>
      <c r="AA18" s="215">
        <f>IF(ABS(G18-$BZ$16)&gt;ABS($BZ$20-$BZ$16)+3*($BZ$27),1,0)</f>
        <v>0</v>
      </c>
      <c r="AB18" s="27">
        <f>IF(ABS(C18-$AN$6)&gt;3*$AN$8,1,0)</f>
        <v>0</v>
      </c>
      <c r="AC18" s="24">
        <f>IF(ABS(D18-$AQ$6)&gt;3*$AQ$8,1,0)</f>
        <v>0</v>
      </c>
      <c r="AD18" s="24">
        <f>IF(ABS(E18-$AT$6)&gt;3*$AT$8,1,0)</f>
        <v>0</v>
      </c>
      <c r="AE18" s="24">
        <f>IF(ABS(F18-$AW$6)&gt;3*$AW$8,1,0)</f>
        <v>0</v>
      </c>
      <c r="AF18" s="39">
        <f>IF(ABS(G18-$AZ$6)&gt;3*$AZ$8,1,0)</f>
        <v>0</v>
      </c>
      <c r="AH18" s="143"/>
      <c r="AI18" s="140"/>
      <c r="AJ18" s="140"/>
      <c r="AK18" s="140"/>
      <c r="AL18" s="140"/>
      <c r="AM18" s="141"/>
      <c r="AN18" s="99"/>
      <c r="AO18" s="100"/>
      <c r="AP18" s="101"/>
      <c r="AQ18" s="99"/>
      <c r="AR18" s="100"/>
      <c r="AS18" s="101"/>
      <c r="AT18" s="99"/>
      <c r="AU18" s="100"/>
      <c r="AV18" s="101"/>
      <c r="AW18" s="99"/>
      <c r="AX18" s="100"/>
      <c r="AY18" s="101"/>
      <c r="AZ18" s="99"/>
      <c r="BA18" s="100"/>
      <c r="BB18" s="101"/>
      <c r="BG18" s="137"/>
      <c r="BH18" s="134"/>
      <c r="BI18" s="134"/>
      <c r="BJ18" s="134"/>
      <c r="BM18" s="228" t="s">
        <v>103</v>
      </c>
      <c r="BN18" s="222">
        <v>236085.34801994939</v>
      </c>
      <c r="BO18" s="223"/>
      <c r="BP18" s="224"/>
      <c r="BQ18" s="222">
        <v>367.85001998693207</v>
      </c>
      <c r="BR18" s="223"/>
      <c r="BS18" s="224"/>
      <c r="BT18" s="222">
        <v>2296.7908570976142</v>
      </c>
      <c r="BU18" s="223"/>
      <c r="BV18" s="224"/>
      <c r="BW18" s="222">
        <v>20.340716774119048</v>
      </c>
      <c r="BX18" s="223"/>
      <c r="BY18" s="224"/>
      <c r="BZ18" s="222">
        <v>4.5673888698742484</v>
      </c>
      <c r="CA18" s="223"/>
      <c r="CB18" s="243"/>
      <c r="CC18" s="137"/>
      <c r="CD18" s="137"/>
      <c r="CE18" s="137"/>
    </row>
    <row r="19" spans="1:83" ht="16" customHeight="1" thickBot="1" x14ac:dyDescent="0.25">
      <c r="A19" s="27">
        <v>16</v>
      </c>
      <c r="B19" s="2" t="s">
        <v>16</v>
      </c>
      <c r="C19" s="8">
        <v>151882</v>
      </c>
      <c r="D19" s="9">
        <v>312</v>
      </c>
      <c r="E19" s="9">
        <v>1677</v>
      </c>
      <c r="F19" s="10">
        <v>76.599999999999994</v>
      </c>
      <c r="G19" s="178">
        <v>8.8000000000000007</v>
      </c>
      <c r="H19" s="184">
        <f>(C19-$BN$16)/$BN$18</f>
        <v>-0.40559070603743891</v>
      </c>
      <c r="I19" s="162">
        <f>(D19-$BQ$16)/$BQ$18</f>
        <v>-0.13614369185543079</v>
      </c>
      <c r="J19" s="162">
        <f>(E19-$BT$16)/$BT$18</f>
        <v>-0.21696439514313218</v>
      </c>
      <c r="K19" s="162">
        <f>(F19-$BW$16)/$BW$18</f>
        <v>-0.4593583532320839</v>
      </c>
      <c r="L19" s="187">
        <f>(G19-$BZ$16)/$BZ$18</f>
        <v>-0.72578504331007332</v>
      </c>
      <c r="M19" s="27">
        <f>IF(AND(C19&gt;=$BN$20-1.5*$BN$27,C19&lt;=$BN$23+1.5*$BN$27),0,1)</f>
        <v>0</v>
      </c>
      <c r="N19" s="24">
        <f>IF(AND(D19&gt;=$BQ$20-1.5*$BQ$27,D19&lt;=$BQ$23+1.5*$BQ$27),0,1)</f>
        <v>0</v>
      </c>
      <c r="O19" s="24">
        <f>IF(AND(E19&gt;=$BT$20-1.5*$BT$27,E19&lt;=$BT$23+1.5*$BT$27),0,1)</f>
        <v>0</v>
      </c>
      <c r="P19" s="24">
        <f>IF(AND(F19&gt;=$BW$20-1.5*$BW$27,F19&lt;=$BW$23+1.5*$BW$27),0,1)</f>
        <v>0</v>
      </c>
      <c r="Q19" s="39">
        <f>IF(AND(G19&gt;=$BZ$20-1.5*$BZ$27,G19&lt;=$BZ$23+1.5*$BZ$27),0,1)</f>
        <v>0</v>
      </c>
      <c r="R19" s="181">
        <f>IF(AND(ABS(C19-$BN$16)&lt;ABS($BN$20-$BN$16)+3*($BN$27),ABS(C19-$BN$16)&gt;ABS($BN$20-$BN$16)+1.5*($BN$27)),1,0)</f>
        <v>0</v>
      </c>
      <c r="S19" s="24">
        <f>IF(AND(ABS(D19-$BQ$16)&lt;ABS($BQ$20-$BQ$16)+3*($BQ$27),ABS(D19-$BQ$16)&gt;ABS($BQ$20-$BQ$16)+1.5*($BQ$27)),1,0)</f>
        <v>0</v>
      </c>
      <c r="T19" s="24">
        <f>IF(AND(ABS(E19-$BT$16)&lt;ABS($BT$20-$BT$16)+3*($BT$27),ABS(E19-$BT$16)&gt;ABS($BT$20-$BT$16)+1.5*($BT$27)),1,0)</f>
        <v>0</v>
      </c>
      <c r="U19" s="24">
        <f>IF(AND(ABS(F19-$BW$16)&lt;ABS($BW$20-$BW$16)+3*($BW$27),ABS(F19-$BW$16)&gt;ABS($BW$20-$BW$16)+1.5*($BW$27)),1,0)</f>
        <v>0</v>
      </c>
      <c r="V19" s="39">
        <f>IF(AND(ABS(G19-$BZ$16)&lt;ABS($BZ$20-$BZ$16)+3*($BZ$27),ABS(G19-$BZ$16)&gt;ABS($BZ$20-$BZ$16)+1.5*($BZ$27)),1,0)</f>
        <v>0</v>
      </c>
      <c r="W19" s="181">
        <f>IF(ABS(C19-$BN$16)&gt;ABS($BN$20-$BN$16)+3*($BN$27),1,0)</f>
        <v>0</v>
      </c>
      <c r="X19" s="24">
        <f>IF(ABS(D19-$BQ$16)&gt;ABS($BQ$20-$BQ$16)+3*($BQ$27),1,0)</f>
        <v>0</v>
      </c>
      <c r="Y19" s="24">
        <f>IF(ABS(E19-$BT$16)&gt;ABS($BT$20-$BT$16)+3*($BT$27),1,0)</f>
        <v>0</v>
      </c>
      <c r="Z19" s="24">
        <f>IF(ABS(F19-$BW$16)&gt;ABS($BW$20-$BW$16)+3*($BW$27),1,0)</f>
        <v>0</v>
      </c>
      <c r="AA19" s="215">
        <f>IF(ABS(G19-$BZ$16)&gt;ABS($BZ$20-$BZ$16)+3*($BZ$27),1,0)</f>
        <v>0</v>
      </c>
      <c r="AB19" s="27">
        <f>IF(ABS(C19-$AN$6)&gt;3*$AN$8,1,0)</f>
        <v>0</v>
      </c>
      <c r="AC19" s="24">
        <f>IF(ABS(D19-$AQ$6)&gt;3*$AQ$8,1,0)</f>
        <v>0</v>
      </c>
      <c r="AD19" s="24">
        <f>IF(ABS(E19-$AT$6)&gt;3*$AT$8,1,0)</f>
        <v>0</v>
      </c>
      <c r="AE19" s="24">
        <f>IF(ABS(F19-$AW$6)&gt;3*$AW$8,1,0)</f>
        <v>0</v>
      </c>
      <c r="AF19" s="39">
        <f>IF(ABS(G19-$AZ$6)&gt;3*$AZ$8,1,0)</f>
        <v>0</v>
      </c>
      <c r="BG19" s="137"/>
      <c r="BH19" s="134"/>
      <c r="BI19" s="134"/>
      <c r="BJ19" s="134"/>
      <c r="BL19" s="86"/>
      <c r="BM19" s="229"/>
      <c r="BN19" s="225"/>
      <c r="BO19" s="226"/>
      <c r="BP19" s="227"/>
      <c r="BQ19" s="225"/>
      <c r="BR19" s="226"/>
      <c r="BS19" s="227"/>
      <c r="BT19" s="225"/>
      <c r="BU19" s="226"/>
      <c r="BV19" s="227"/>
      <c r="BW19" s="225"/>
      <c r="BX19" s="226"/>
      <c r="BY19" s="227"/>
      <c r="BZ19" s="225"/>
      <c r="CA19" s="226"/>
      <c r="CB19" s="244"/>
      <c r="CC19" s="137"/>
      <c r="CD19" s="137"/>
      <c r="CE19" s="137"/>
    </row>
    <row r="20" spans="1:83" ht="16" customHeight="1" x14ac:dyDescent="0.2">
      <c r="A20" s="27">
        <v>17</v>
      </c>
      <c r="B20" s="2" t="s">
        <v>18</v>
      </c>
      <c r="C20" s="8">
        <v>86309</v>
      </c>
      <c r="D20" s="9">
        <v>129</v>
      </c>
      <c r="E20" s="9">
        <v>639</v>
      </c>
      <c r="F20" s="10">
        <v>86</v>
      </c>
      <c r="G20" s="178">
        <v>12.9</v>
      </c>
      <c r="H20" s="184">
        <f>(C20-$BN$16)/$BN$18</f>
        <v>-0.68334195383812424</v>
      </c>
      <c r="I20" s="162">
        <f>(D20-$BQ$16)/$BQ$18</f>
        <v>-0.63362905289061877</v>
      </c>
      <c r="J20" s="162">
        <f>(E20-$BT$16)/$BT$18</f>
        <v>-0.66889931851342521</v>
      </c>
      <c r="K20" s="162">
        <f>(F20-$BW$16)/$BW$18</f>
        <v>2.7689210614306346E-3</v>
      </c>
      <c r="L20" s="187">
        <f>(G20-$BZ$16)/$BZ$18</f>
        <v>0.17188321240665155</v>
      </c>
      <c r="M20" s="27">
        <f>IF(AND(C20&gt;=$BN$20-1.5*$BN$27,C20&lt;=$BN$23+1.5*$BN$27),0,1)</f>
        <v>0</v>
      </c>
      <c r="N20" s="24">
        <f>IF(AND(D20&gt;=$BQ$20-1.5*$BQ$27,D20&lt;=$BQ$23+1.5*$BQ$27),0,1)</f>
        <v>0</v>
      </c>
      <c r="O20" s="24">
        <f>IF(AND(E20&gt;=$BT$20-1.5*$BT$27,E20&lt;=$BT$23+1.5*$BT$27),0,1)</f>
        <v>0</v>
      </c>
      <c r="P20" s="24">
        <f>IF(AND(F20&gt;=$BW$20-1.5*$BW$27,F20&lt;=$BW$23+1.5*$BW$27),0,1)</f>
        <v>0</v>
      </c>
      <c r="Q20" s="39">
        <f>IF(AND(G20&gt;=$BZ$20-1.5*$BZ$27,G20&lt;=$BZ$23+1.5*$BZ$27),0,1)</f>
        <v>0</v>
      </c>
      <c r="R20" s="181">
        <f>IF(AND(ABS(C20-$BN$16)&lt;ABS($BN$20-$BN$16)+3*($BN$27),ABS(C20-$BN$16)&gt;ABS($BN$20-$BN$16)+1.5*($BN$27)),1,0)</f>
        <v>0</v>
      </c>
      <c r="S20" s="24">
        <f>IF(AND(ABS(D20-$BQ$16)&lt;ABS($BQ$20-$BQ$16)+3*($BQ$27),ABS(D20-$BQ$16)&gt;ABS($BQ$20-$BQ$16)+1.5*($BQ$27)),1,0)</f>
        <v>0</v>
      </c>
      <c r="T20" s="24">
        <f>IF(AND(ABS(E20-$BT$16)&lt;ABS($BT$20-$BT$16)+3*($BT$27),ABS(E20-$BT$16)&gt;ABS($BT$20-$BT$16)+1.5*($BT$27)),1,0)</f>
        <v>0</v>
      </c>
      <c r="U20" s="24">
        <f>IF(AND(ABS(F20-$BW$16)&lt;ABS($BW$20-$BW$16)+3*($BW$27),ABS(F20-$BW$16)&gt;ABS($BW$20-$BW$16)+1.5*($BW$27)),1,0)</f>
        <v>0</v>
      </c>
      <c r="V20" s="39">
        <f>IF(AND(ABS(G20-$BZ$16)&lt;ABS($BZ$20-$BZ$16)+3*($BZ$27),ABS(G20-$BZ$16)&gt;ABS($BZ$20-$BZ$16)+1.5*($BZ$27)),1,0)</f>
        <v>0</v>
      </c>
      <c r="W20" s="181">
        <f>IF(ABS(C20-$BN$16)&gt;ABS($BN$20-$BN$16)+3*($BN$27),1,0)</f>
        <v>0</v>
      </c>
      <c r="X20" s="24">
        <f>IF(ABS(D20-$BQ$16)&gt;ABS($BQ$20-$BQ$16)+3*($BQ$27),1,0)</f>
        <v>0</v>
      </c>
      <c r="Y20" s="24">
        <f>IF(ABS(E20-$BT$16)&gt;ABS($BT$20-$BT$16)+3*($BT$27),1,0)</f>
        <v>0</v>
      </c>
      <c r="Z20" s="24">
        <f>IF(ABS(F20-$BW$16)&gt;ABS($BW$20-$BW$16)+3*($BW$27),1,0)</f>
        <v>0</v>
      </c>
      <c r="AA20" s="215">
        <f>IF(ABS(G20-$BZ$16)&gt;ABS($BZ$20-$BZ$16)+3*($BZ$27),1,0)</f>
        <v>0</v>
      </c>
      <c r="AB20" s="27">
        <f>IF(ABS(C20-$AN$6)&gt;3*$AN$8,1,0)</f>
        <v>0</v>
      </c>
      <c r="AC20" s="24">
        <f>IF(ABS(D20-$AQ$6)&gt;3*$AQ$8,1,0)</f>
        <v>0</v>
      </c>
      <c r="AD20" s="24">
        <f>IF(ABS(E20-$AT$6)&gt;3*$AT$8,1,0)</f>
        <v>0</v>
      </c>
      <c r="AE20" s="24">
        <f>IF(ABS(F20-$AW$6)&gt;3*$AW$8,1,0)</f>
        <v>0</v>
      </c>
      <c r="AF20" s="39">
        <f>IF(ABS(G20-$AZ$6)&gt;3*$AZ$8,1,0)</f>
        <v>0</v>
      </c>
      <c r="BG20" s="137"/>
      <c r="BL20" s="83" t="s">
        <v>105</v>
      </c>
      <c r="BM20" s="240">
        <v>1</v>
      </c>
      <c r="BN20" s="94">
        <v>101774</v>
      </c>
      <c r="BO20" s="95"/>
      <c r="BP20" s="96"/>
      <c r="BQ20" s="94">
        <v>152</v>
      </c>
      <c r="BR20" s="95"/>
      <c r="BS20" s="96"/>
      <c r="BT20" s="94">
        <v>695</v>
      </c>
      <c r="BU20" s="95"/>
      <c r="BV20" s="96"/>
      <c r="BW20" s="94">
        <v>80.400000000000006</v>
      </c>
      <c r="BX20" s="95"/>
      <c r="BY20" s="96"/>
      <c r="BZ20" s="94">
        <v>9</v>
      </c>
      <c r="CA20" s="95"/>
      <c r="CB20" s="249"/>
      <c r="CC20" s="137"/>
      <c r="CD20" s="137"/>
      <c r="CE20" s="137"/>
    </row>
    <row r="21" spans="1:83" ht="16" customHeight="1" x14ac:dyDescent="0.2">
      <c r="A21" s="27">
        <v>18</v>
      </c>
      <c r="B21" s="2" t="s">
        <v>19</v>
      </c>
      <c r="C21" s="8">
        <v>114648</v>
      </c>
      <c r="D21" s="9">
        <v>213</v>
      </c>
      <c r="E21" s="9">
        <v>414</v>
      </c>
      <c r="F21" s="10">
        <v>86.7</v>
      </c>
      <c r="G21" s="178">
        <v>14</v>
      </c>
      <c r="H21" s="184">
        <f>(C21-$BN$16)/$BN$18</f>
        <v>-0.56330485607801528</v>
      </c>
      <c r="I21" s="162">
        <f>(D21-$BQ$16)/$BQ$18</f>
        <v>-0.40527511667774557</v>
      </c>
      <c r="J21" s="162">
        <f>(E21-$BT$16)/$BT$18</f>
        <v>-0.76686209092028068</v>
      </c>
      <c r="K21" s="162">
        <f>(F21-$BW$16)/$BW$18</f>
        <v>3.7182654253500987E-2</v>
      </c>
      <c r="L21" s="187">
        <f>(G21-$BZ$16)/$BZ$18</f>
        <v>0.41272103711113867</v>
      </c>
      <c r="M21" s="27">
        <f>IF(AND(C21&gt;=$BN$20-1.5*$BN$27,C21&lt;=$BN$23+1.5*$BN$27),0,1)</f>
        <v>0</v>
      </c>
      <c r="N21" s="24">
        <f>IF(AND(D21&gt;=$BQ$20-1.5*$BQ$27,D21&lt;=$BQ$23+1.5*$BQ$27),0,1)</f>
        <v>0</v>
      </c>
      <c r="O21" s="24">
        <f>IF(AND(E21&gt;=$BT$20-1.5*$BT$27,E21&lt;=$BT$23+1.5*$BT$27),0,1)</f>
        <v>0</v>
      </c>
      <c r="P21" s="24">
        <f>IF(AND(F21&gt;=$BW$20-1.5*$BW$27,F21&lt;=$BW$23+1.5*$BW$27),0,1)</f>
        <v>0</v>
      </c>
      <c r="Q21" s="39">
        <f>IF(AND(G21&gt;=$BZ$20-1.5*$BZ$27,G21&lt;=$BZ$23+1.5*$BZ$27),0,1)</f>
        <v>0</v>
      </c>
      <c r="R21" s="181">
        <f>IF(AND(ABS(C21-$BN$16)&lt;ABS($BN$20-$BN$16)+3*($BN$27),ABS(C21-$BN$16)&gt;ABS($BN$20-$BN$16)+1.5*($BN$27)),1,0)</f>
        <v>0</v>
      </c>
      <c r="S21" s="24">
        <f>IF(AND(ABS(D21-$BQ$16)&lt;ABS($BQ$20-$BQ$16)+3*($BQ$27),ABS(D21-$BQ$16)&gt;ABS($BQ$20-$BQ$16)+1.5*($BQ$27)),1,0)</f>
        <v>0</v>
      </c>
      <c r="T21" s="24">
        <f>IF(AND(ABS(E21-$BT$16)&lt;ABS($BT$20-$BT$16)+3*($BT$27),ABS(E21-$BT$16)&gt;ABS($BT$20-$BT$16)+1.5*($BT$27)),1,0)</f>
        <v>0</v>
      </c>
      <c r="U21" s="24">
        <f>IF(AND(ABS(F21-$BW$16)&lt;ABS($BW$20-$BW$16)+3*($BW$27),ABS(F21-$BW$16)&gt;ABS($BW$20-$BW$16)+1.5*($BW$27)),1,0)</f>
        <v>0</v>
      </c>
      <c r="V21" s="39">
        <f>IF(AND(ABS(G21-$BZ$16)&lt;ABS($BZ$20-$BZ$16)+3*($BZ$27),ABS(G21-$BZ$16)&gt;ABS($BZ$20-$BZ$16)+1.5*($BZ$27)),1,0)</f>
        <v>0</v>
      </c>
      <c r="W21" s="181">
        <f>IF(ABS(C21-$BN$16)&gt;ABS($BN$20-$BN$16)+3*($BN$27),1,0)</f>
        <v>0</v>
      </c>
      <c r="X21" s="24">
        <f>IF(ABS(D21-$BQ$16)&gt;ABS($BQ$20-$BQ$16)+3*($BQ$27),1,0)</f>
        <v>0</v>
      </c>
      <c r="Y21" s="24">
        <f>IF(ABS(E21-$BT$16)&gt;ABS($BT$20-$BT$16)+3*($BT$27),1,0)</f>
        <v>0</v>
      </c>
      <c r="Z21" s="24">
        <f>IF(ABS(F21-$BW$16)&gt;ABS($BW$20-$BW$16)+3*($BW$27),1,0)</f>
        <v>0</v>
      </c>
      <c r="AA21" s="215">
        <f>IF(ABS(G21-$BZ$16)&gt;ABS($BZ$20-$BZ$16)+3*($BZ$27),1,0)</f>
        <v>0</v>
      </c>
      <c r="AB21" s="27">
        <f>IF(ABS(C21-$AN$6)&gt;3*$AN$8,1,0)</f>
        <v>0</v>
      </c>
      <c r="AC21" s="24">
        <f>IF(ABS(D21-$AQ$6)&gt;3*$AQ$8,1,0)</f>
        <v>0</v>
      </c>
      <c r="AD21" s="24">
        <f>IF(ABS(E21-$AT$6)&gt;3*$AT$8,1,0)</f>
        <v>0</v>
      </c>
      <c r="AE21" s="24">
        <f>IF(ABS(F21-$AW$6)&gt;3*$AW$8,1,0)</f>
        <v>0</v>
      </c>
      <c r="AF21" s="39">
        <f>IF(ABS(G21-$AZ$6)&gt;3*$AZ$8,1,0)</f>
        <v>0</v>
      </c>
      <c r="BG21" s="137"/>
      <c r="BH21" s="133" t="s">
        <v>117</v>
      </c>
      <c r="BI21" s="133"/>
      <c r="BJ21" s="133"/>
      <c r="BL21" s="84"/>
      <c r="BM21" s="241"/>
      <c r="BN21" s="97"/>
      <c r="BO21" s="66"/>
      <c r="BP21" s="98"/>
      <c r="BQ21" s="97"/>
      <c r="BR21" s="66"/>
      <c r="BS21" s="98"/>
      <c r="BT21" s="97"/>
      <c r="BU21" s="66"/>
      <c r="BV21" s="98"/>
      <c r="BW21" s="97"/>
      <c r="BX21" s="66"/>
      <c r="BY21" s="98"/>
      <c r="BZ21" s="97"/>
      <c r="CA21" s="66"/>
      <c r="CB21" s="246"/>
      <c r="CC21" s="137"/>
      <c r="CD21" s="137"/>
      <c r="CE21" s="137"/>
    </row>
    <row r="22" spans="1:83" ht="29" x14ac:dyDescent="0.2">
      <c r="A22" s="27">
        <v>19</v>
      </c>
      <c r="B22" s="3" t="s">
        <v>22</v>
      </c>
      <c r="C22" s="8">
        <v>154602</v>
      </c>
      <c r="D22" s="9">
        <v>252</v>
      </c>
      <c r="E22" s="9">
        <v>775</v>
      </c>
      <c r="F22" s="10">
        <v>76.599999999999994</v>
      </c>
      <c r="G22" s="178">
        <v>10.9</v>
      </c>
      <c r="H22" s="184">
        <f>(C22-$BN$16)/$BN$18</f>
        <v>-0.39406944890389511</v>
      </c>
      <c r="I22" s="162">
        <f>(D22-$BQ$16)/$BQ$18</f>
        <v>-0.29925364629319734</v>
      </c>
      <c r="J22" s="162">
        <f>(E22-$BT$16)/$BT$18</f>
        <v>-0.609686264969726</v>
      </c>
      <c r="K22" s="162">
        <f>(F22-$BW$16)/$BW$18</f>
        <v>-0.4593583532320839</v>
      </c>
      <c r="L22" s="187">
        <f>(G22-$BZ$16)/$BZ$18</f>
        <v>-0.26600374160150692</v>
      </c>
      <c r="M22" s="27">
        <f>IF(AND(C22&gt;=$BN$20-1.5*$BN$27,C22&lt;=$BN$23+1.5*$BN$27),0,1)</f>
        <v>0</v>
      </c>
      <c r="N22" s="24">
        <f>IF(AND(D22&gt;=$BQ$20-1.5*$BQ$27,D22&lt;=$BQ$23+1.5*$BQ$27),0,1)</f>
        <v>0</v>
      </c>
      <c r="O22" s="24">
        <f>IF(AND(E22&gt;=$BT$20-1.5*$BT$27,E22&lt;=$BT$23+1.5*$BT$27),0,1)</f>
        <v>0</v>
      </c>
      <c r="P22" s="24">
        <f>IF(AND(F22&gt;=$BW$20-1.5*$BW$27,F22&lt;=$BW$23+1.5*$BW$27),0,1)</f>
        <v>0</v>
      </c>
      <c r="Q22" s="39">
        <f>IF(AND(G22&gt;=$BZ$20-1.5*$BZ$27,G22&lt;=$BZ$23+1.5*$BZ$27),0,1)</f>
        <v>0</v>
      </c>
      <c r="R22" s="181">
        <f>IF(AND(ABS(C22-$BN$16)&lt;ABS($BN$20-$BN$16)+3*($BN$27),ABS(C22-$BN$16)&gt;ABS($BN$20-$BN$16)+1.5*($BN$27)),1,0)</f>
        <v>0</v>
      </c>
      <c r="S22" s="24">
        <f>IF(AND(ABS(D22-$BQ$16)&lt;ABS($BQ$20-$BQ$16)+3*($BQ$27),ABS(D22-$BQ$16)&gt;ABS($BQ$20-$BQ$16)+1.5*($BQ$27)),1,0)</f>
        <v>0</v>
      </c>
      <c r="T22" s="24">
        <f>IF(AND(ABS(E22-$BT$16)&lt;ABS($BT$20-$BT$16)+3*($BT$27),ABS(E22-$BT$16)&gt;ABS($BT$20-$BT$16)+1.5*($BT$27)),1,0)</f>
        <v>0</v>
      </c>
      <c r="U22" s="24">
        <f>IF(AND(ABS(F22-$BW$16)&lt;ABS($BW$20-$BW$16)+3*($BW$27),ABS(F22-$BW$16)&gt;ABS($BW$20-$BW$16)+1.5*($BW$27)),1,0)</f>
        <v>0</v>
      </c>
      <c r="V22" s="39">
        <f>IF(AND(ABS(G22-$BZ$16)&lt;ABS($BZ$20-$BZ$16)+3*($BZ$27),ABS(G22-$BZ$16)&gt;ABS($BZ$20-$BZ$16)+1.5*($BZ$27)),1,0)</f>
        <v>0</v>
      </c>
      <c r="W22" s="181">
        <f>IF(ABS(C22-$BN$16)&gt;ABS($BN$20-$BN$16)+3*($BN$27),1,0)</f>
        <v>0</v>
      </c>
      <c r="X22" s="24">
        <f>IF(ABS(D22-$BQ$16)&gt;ABS($BQ$20-$BQ$16)+3*($BQ$27),1,0)</f>
        <v>0</v>
      </c>
      <c r="Y22" s="24">
        <f>IF(ABS(E22-$BT$16)&gt;ABS($BT$20-$BT$16)+3*($BT$27),1,0)</f>
        <v>0</v>
      </c>
      <c r="Z22" s="24">
        <f>IF(ABS(F22-$BW$16)&gt;ABS($BW$20-$BW$16)+3*($BW$27),1,0)</f>
        <v>0</v>
      </c>
      <c r="AA22" s="215">
        <f>IF(ABS(G22-$BZ$16)&gt;ABS($BZ$20-$BZ$16)+3*($BZ$27),1,0)</f>
        <v>0</v>
      </c>
      <c r="AB22" s="27">
        <f>IF(ABS(C22-$AN$6)&gt;3*$AN$8,1,0)</f>
        <v>0</v>
      </c>
      <c r="AC22" s="24">
        <f>IF(ABS(D22-$AQ$6)&gt;3*$AQ$8,1,0)</f>
        <v>0</v>
      </c>
      <c r="AD22" s="24">
        <f>IF(ABS(E22-$AT$6)&gt;3*$AT$8,1,0)</f>
        <v>0</v>
      </c>
      <c r="AE22" s="24">
        <f>IF(ABS(F22-$AW$6)&gt;3*$AW$8,1,0)</f>
        <v>0</v>
      </c>
      <c r="AF22" s="39">
        <f>IF(ABS(G22-$AZ$6)&gt;3*$AZ$8,1,0)</f>
        <v>0</v>
      </c>
      <c r="AJ22" s="135"/>
      <c r="AK22" s="136"/>
      <c r="BG22" s="137"/>
      <c r="BH22" s="133"/>
      <c r="BI22" s="133"/>
      <c r="BJ22" s="133"/>
      <c r="BL22" s="84"/>
      <c r="BM22" s="242"/>
      <c r="BN22" s="99"/>
      <c r="BO22" s="100"/>
      <c r="BP22" s="101"/>
      <c r="BQ22" s="99"/>
      <c r="BR22" s="100"/>
      <c r="BS22" s="101"/>
      <c r="BT22" s="99"/>
      <c r="BU22" s="100"/>
      <c r="BV22" s="101"/>
      <c r="BW22" s="99"/>
      <c r="BX22" s="100"/>
      <c r="BY22" s="101"/>
      <c r="BZ22" s="99"/>
      <c r="CA22" s="100"/>
      <c r="CB22" s="250"/>
      <c r="CC22" s="137"/>
      <c r="CD22" s="137"/>
      <c r="CE22" s="137"/>
    </row>
    <row r="23" spans="1:83" ht="16" customHeight="1" x14ac:dyDescent="0.2">
      <c r="A23" s="27">
        <v>20</v>
      </c>
      <c r="B23" s="2" t="s">
        <v>23</v>
      </c>
      <c r="C23" s="8">
        <v>174982</v>
      </c>
      <c r="D23" s="9">
        <v>286</v>
      </c>
      <c r="E23" s="9">
        <v>1444</v>
      </c>
      <c r="F23" s="10">
        <v>83.8</v>
      </c>
      <c r="G23" s="178">
        <v>11</v>
      </c>
      <c r="H23" s="184">
        <f>(C23-$BN$16)/$BN$18</f>
        <v>-0.30774473552829895</v>
      </c>
      <c r="I23" s="162">
        <f>(D23-$BQ$16)/$BQ$18</f>
        <v>-0.20682467211179631</v>
      </c>
      <c r="J23" s="162">
        <f>(E23-$BT$16)/$BT$18</f>
        <v>-0.31841028834667578</v>
      </c>
      <c r="K23" s="162">
        <f>(F23-$BW$16)/$BW$18</f>
        <v>-0.10538852611364731</v>
      </c>
      <c r="L23" s="187">
        <f>(G23-$BZ$16)/$BZ$18</f>
        <v>-0.24410939390109909</v>
      </c>
      <c r="M23" s="27">
        <f>IF(AND(C23&gt;=$BN$20-1.5*$BN$27,C23&lt;=$BN$23+1.5*$BN$27),0,1)</f>
        <v>0</v>
      </c>
      <c r="N23" s="24">
        <f>IF(AND(D23&gt;=$BQ$20-1.5*$BQ$27,D23&lt;=$BQ$23+1.5*$BQ$27),0,1)</f>
        <v>0</v>
      </c>
      <c r="O23" s="24">
        <f>IF(AND(E23&gt;=$BT$20-1.5*$BT$27,E23&lt;=$BT$23+1.5*$BT$27),0,1)</f>
        <v>0</v>
      </c>
      <c r="P23" s="24">
        <f>IF(AND(F23&gt;=$BW$20-1.5*$BW$27,F23&lt;=$BW$23+1.5*$BW$27),0,1)</f>
        <v>0</v>
      </c>
      <c r="Q23" s="39">
        <f>IF(AND(G23&gt;=$BZ$20-1.5*$BZ$27,G23&lt;=$BZ$23+1.5*$BZ$27),0,1)</f>
        <v>0</v>
      </c>
      <c r="R23" s="181">
        <f>IF(AND(ABS(C23-$BN$16)&lt;ABS($BN$20-$BN$16)+3*($BN$27),ABS(C23-$BN$16)&gt;ABS($BN$20-$BN$16)+1.5*($BN$27)),1,0)</f>
        <v>0</v>
      </c>
      <c r="S23" s="24">
        <f>IF(AND(ABS(D23-$BQ$16)&lt;ABS($BQ$20-$BQ$16)+3*($BQ$27),ABS(D23-$BQ$16)&gt;ABS($BQ$20-$BQ$16)+1.5*($BQ$27)),1,0)</f>
        <v>0</v>
      </c>
      <c r="T23" s="24">
        <f>IF(AND(ABS(E23-$BT$16)&lt;ABS($BT$20-$BT$16)+3*($BT$27),ABS(E23-$BT$16)&gt;ABS($BT$20-$BT$16)+1.5*($BT$27)),1,0)</f>
        <v>0</v>
      </c>
      <c r="U23" s="24">
        <f>IF(AND(ABS(F23-$BW$16)&lt;ABS($BW$20-$BW$16)+3*($BW$27),ABS(F23-$BW$16)&gt;ABS($BW$20-$BW$16)+1.5*($BW$27)),1,0)</f>
        <v>0</v>
      </c>
      <c r="V23" s="39">
        <f>IF(AND(ABS(G23-$BZ$16)&lt;ABS($BZ$20-$BZ$16)+3*($BZ$27),ABS(G23-$BZ$16)&gt;ABS($BZ$20-$BZ$16)+1.5*($BZ$27)),1,0)</f>
        <v>0</v>
      </c>
      <c r="W23" s="181">
        <f>IF(ABS(C23-$BN$16)&gt;ABS($BN$20-$BN$16)+3*($BN$27),1,0)</f>
        <v>0</v>
      </c>
      <c r="X23" s="24">
        <f>IF(ABS(D23-$BQ$16)&gt;ABS($BQ$20-$BQ$16)+3*($BQ$27),1,0)</f>
        <v>0</v>
      </c>
      <c r="Y23" s="24">
        <f>IF(ABS(E23-$BT$16)&gt;ABS($BT$20-$BT$16)+3*($BT$27),1,0)</f>
        <v>0</v>
      </c>
      <c r="Z23" s="24">
        <f>IF(ABS(F23-$BW$16)&gt;ABS($BW$20-$BW$16)+3*($BW$27),1,0)</f>
        <v>0</v>
      </c>
      <c r="AA23" s="215">
        <f>IF(ABS(G23-$BZ$16)&gt;ABS($BZ$20-$BZ$16)+3*($BZ$27),1,0)</f>
        <v>0</v>
      </c>
      <c r="AB23" s="27">
        <f>IF(ABS(C23-$AN$6)&gt;3*$AN$8,1,0)</f>
        <v>0</v>
      </c>
      <c r="AC23" s="24">
        <f>IF(ABS(D23-$AQ$6)&gt;3*$AQ$8,1,0)</f>
        <v>0</v>
      </c>
      <c r="AD23" s="24">
        <f>IF(ABS(E23-$AT$6)&gt;3*$AT$8,1,0)</f>
        <v>0</v>
      </c>
      <c r="AE23" s="24">
        <f>IF(ABS(F23-$AW$6)&gt;3*$AW$8,1,0)</f>
        <v>0</v>
      </c>
      <c r="AF23" s="39">
        <f>IF(ABS(G23-$AZ$6)&gt;3*$AZ$8,1,0)</f>
        <v>0</v>
      </c>
      <c r="AJ23" s="135"/>
      <c r="AK23" s="136"/>
      <c r="BG23" s="137"/>
      <c r="BH23" s="145"/>
      <c r="BI23" s="145"/>
      <c r="BJ23" s="145"/>
      <c r="BL23" s="84"/>
      <c r="BM23" s="85">
        <v>3</v>
      </c>
      <c r="BN23" s="102">
        <v>312591</v>
      </c>
      <c r="BO23" s="65"/>
      <c r="BP23" s="103"/>
      <c r="BQ23" s="102">
        <v>458</v>
      </c>
      <c r="BR23" s="65"/>
      <c r="BS23" s="103"/>
      <c r="BT23" s="102">
        <v>3316</v>
      </c>
      <c r="BU23" s="65"/>
      <c r="BV23" s="103"/>
      <c r="BW23" s="102">
        <v>87.3</v>
      </c>
      <c r="BX23" s="65"/>
      <c r="BY23" s="103"/>
      <c r="BZ23" s="102">
        <v>14.2</v>
      </c>
      <c r="CA23" s="65"/>
      <c r="CB23" s="245"/>
      <c r="CC23" s="137"/>
      <c r="CD23" s="137"/>
      <c r="CE23" s="137"/>
    </row>
    <row r="24" spans="1:83" ht="16" customHeight="1" x14ac:dyDescent="0.2">
      <c r="A24" s="27">
        <v>21</v>
      </c>
      <c r="B24" s="2" t="s">
        <v>24</v>
      </c>
      <c r="C24" s="8">
        <v>146987</v>
      </c>
      <c r="D24" s="9">
        <v>220</v>
      </c>
      <c r="E24" s="9">
        <v>779</v>
      </c>
      <c r="F24" s="10">
        <v>80.7</v>
      </c>
      <c r="G24" s="178">
        <v>12</v>
      </c>
      <c r="H24" s="184">
        <f>(C24-$BN$16)/$BN$18</f>
        <v>-0.42632473312151853</v>
      </c>
      <c r="I24" s="162">
        <f>(D24-$BQ$16)/$BQ$18</f>
        <v>-0.38624562199333951</v>
      </c>
      <c r="J24" s="162">
        <f>(E24-$BT$16)/$BT$18</f>
        <v>-0.60794470457138183</v>
      </c>
      <c r="K24" s="162">
        <f>(F24-$BW$16)/$BW$18</f>
        <v>-0.2577922016785294</v>
      </c>
      <c r="L24" s="187">
        <f>(G24-$BZ$16)/$BZ$18</f>
        <v>-2.5165916897019844E-2</v>
      </c>
      <c r="M24" s="27">
        <f>IF(AND(C24&gt;=$BN$20-1.5*$BN$27,C24&lt;=$BN$23+1.5*$BN$27),0,1)</f>
        <v>0</v>
      </c>
      <c r="N24" s="24">
        <f>IF(AND(D24&gt;=$BQ$20-1.5*$BQ$27,D24&lt;=$BQ$23+1.5*$BQ$27),0,1)</f>
        <v>0</v>
      </c>
      <c r="O24" s="24">
        <f>IF(AND(E24&gt;=$BT$20-1.5*$BT$27,E24&lt;=$BT$23+1.5*$BT$27),0,1)</f>
        <v>0</v>
      </c>
      <c r="P24" s="24">
        <f>IF(AND(F24&gt;=$BW$20-1.5*$BW$27,F24&lt;=$BW$23+1.5*$BW$27),0,1)</f>
        <v>0</v>
      </c>
      <c r="Q24" s="39">
        <f>IF(AND(G24&gt;=$BZ$20-1.5*$BZ$27,G24&lt;=$BZ$23+1.5*$BZ$27),0,1)</f>
        <v>0</v>
      </c>
      <c r="R24" s="181">
        <f>IF(AND(ABS(C24-$BN$16)&lt;ABS($BN$20-$BN$16)+3*($BN$27),ABS(C24-$BN$16)&gt;ABS($BN$20-$BN$16)+1.5*($BN$27)),1,0)</f>
        <v>0</v>
      </c>
      <c r="S24" s="24">
        <f>IF(AND(ABS(D24-$BQ$16)&lt;ABS($BQ$20-$BQ$16)+3*($BQ$27),ABS(D24-$BQ$16)&gt;ABS($BQ$20-$BQ$16)+1.5*($BQ$27)),1,0)</f>
        <v>0</v>
      </c>
      <c r="T24" s="24">
        <f>IF(AND(ABS(E24-$BT$16)&lt;ABS($BT$20-$BT$16)+3*($BT$27),ABS(E24-$BT$16)&gt;ABS($BT$20-$BT$16)+1.5*($BT$27)),1,0)</f>
        <v>0</v>
      </c>
      <c r="U24" s="24">
        <f>IF(AND(ABS(F24-$BW$16)&lt;ABS($BW$20-$BW$16)+3*($BW$27),ABS(F24-$BW$16)&gt;ABS($BW$20-$BW$16)+1.5*($BW$27)),1,0)</f>
        <v>0</v>
      </c>
      <c r="V24" s="39">
        <f>IF(AND(ABS(G24-$BZ$16)&lt;ABS($BZ$20-$BZ$16)+3*($BZ$27),ABS(G24-$BZ$16)&gt;ABS($BZ$20-$BZ$16)+1.5*($BZ$27)),1,0)</f>
        <v>0</v>
      </c>
      <c r="W24" s="181">
        <f>IF(ABS(C24-$BN$16)&gt;ABS($BN$20-$BN$16)+3*($BN$27),1,0)</f>
        <v>0</v>
      </c>
      <c r="X24" s="24">
        <f>IF(ABS(D24-$BQ$16)&gt;ABS($BQ$20-$BQ$16)+3*($BQ$27),1,0)</f>
        <v>0</v>
      </c>
      <c r="Y24" s="24">
        <f>IF(ABS(E24-$BT$16)&gt;ABS($BT$20-$BT$16)+3*($BT$27),1,0)</f>
        <v>0</v>
      </c>
      <c r="Z24" s="24">
        <f>IF(ABS(F24-$BW$16)&gt;ABS($BW$20-$BW$16)+3*($BW$27),1,0)</f>
        <v>0</v>
      </c>
      <c r="AA24" s="215">
        <f>IF(ABS(G24-$BZ$16)&gt;ABS($BZ$20-$BZ$16)+3*($BZ$27),1,0)</f>
        <v>0</v>
      </c>
      <c r="AB24" s="27">
        <f>IF(ABS(C24-$AN$6)&gt;3*$AN$8,1,0)</f>
        <v>0</v>
      </c>
      <c r="AC24" s="24">
        <f>IF(ABS(D24-$AQ$6)&gt;3*$AQ$8,1,0)</f>
        <v>0</v>
      </c>
      <c r="AD24" s="24">
        <f>IF(ABS(E24-$AT$6)&gt;3*$AT$8,1,0)</f>
        <v>0</v>
      </c>
      <c r="AE24" s="24">
        <f>IF(ABS(F24-$AW$6)&gt;3*$AW$8,1,0)</f>
        <v>0</v>
      </c>
      <c r="AF24" s="39">
        <f>IF(ABS(G24-$AZ$6)&gt;3*$AZ$8,1,0)</f>
        <v>0</v>
      </c>
      <c r="AJ24" s="135"/>
      <c r="AK24" s="136"/>
      <c r="BG24" s="137"/>
      <c r="BH24" s="145"/>
      <c r="BI24" s="145"/>
      <c r="BJ24" s="145"/>
      <c r="BL24" s="84"/>
      <c r="BM24" s="241"/>
      <c r="BN24" s="97"/>
      <c r="BO24" s="66"/>
      <c r="BP24" s="98"/>
      <c r="BQ24" s="97"/>
      <c r="BR24" s="66"/>
      <c r="BS24" s="98"/>
      <c r="BT24" s="97"/>
      <c r="BU24" s="66"/>
      <c r="BV24" s="98"/>
      <c r="BW24" s="97"/>
      <c r="BX24" s="66"/>
      <c r="BY24" s="98"/>
      <c r="BZ24" s="97"/>
      <c r="CA24" s="66"/>
      <c r="CB24" s="246"/>
      <c r="CC24" s="137"/>
      <c r="CD24" s="137"/>
      <c r="CE24" s="137"/>
    </row>
    <row r="25" spans="1:83" ht="16" customHeight="1" thickBot="1" x14ac:dyDescent="0.25">
      <c r="A25" s="27">
        <v>22</v>
      </c>
      <c r="B25" s="2" t="s">
        <v>25</v>
      </c>
      <c r="C25" s="8">
        <v>237480</v>
      </c>
      <c r="D25" s="9">
        <v>200</v>
      </c>
      <c r="E25" s="9">
        <v>1276</v>
      </c>
      <c r="F25" s="10">
        <v>88.2</v>
      </c>
      <c r="G25" s="178">
        <v>7</v>
      </c>
      <c r="H25" s="184">
        <f>(C25-$BN$16)/$BN$18</f>
        <v>-4.3018438347336818E-2</v>
      </c>
      <c r="I25" s="162">
        <f>(D25-$BQ$16)/$BQ$18</f>
        <v>-0.44061560680592832</v>
      </c>
      <c r="J25" s="162">
        <f>(E25-$BT$16)/$BT$18</f>
        <v>-0.39155582507712788</v>
      </c>
      <c r="K25" s="162">
        <f>(F25-$BW$16)/$BW$18</f>
        <v>0.11092636823650857</v>
      </c>
      <c r="L25" s="187">
        <f>(G25-$BZ$16)/$BZ$18</f>
        <v>-1.1198833019174161</v>
      </c>
      <c r="M25" s="27">
        <f>IF(AND(C25&gt;=$BN$20-1.5*$BN$27,C25&lt;=$BN$23+1.5*$BN$27),0,1)</f>
        <v>0</v>
      </c>
      <c r="N25" s="24">
        <f>IF(AND(D25&gt;=$BQ$20-1.5*$BQ$27,D25&lt;=$BQ$23+1.5*$BQ$27),0,1)</f>
        <v>0</v>
      </c>
      <c r="O25" s="24">
        <f>IF(AND(E25&gt;=$BT$20-1.5*$BT$27,E25&lt;=$BT$23+1.5*$BT$27),0,1)</f>
        <v>0</v>
      </c>
      <c r="P25" s="24">
        <f>IF(AND(F25&gt;=$BW$20-1.5*$BW$27,F25&lt;=$BW$23+1.5*$BW$27),0,1)</f>
        <v>0</v>
      </c>
      <c r="Q25" s="39">
        <f>IF(AND(G25&gt;=$BZ$20-1.5*$BZ$27,G25&lt;=$BZ$23+1.5*$BZ$27),0,1)</f>
        <v>0</v>
      </c>
      <c r="R25" s="181">
        <f>IF(AND(ABS(C25-$BN$16)&lt;ABS($BN$20-$BN$16)+3*($BN$27),ABS(C25-$BN$16)&gt;ABS($BN$20-$BN$16)+1.5*($BN$27)),1,0)</f>
        <v>0</v>
      </c>
      <c r="S25" s="24">
        <f>IF(AND(ABS(D25-$BQ$16)&lt;ABS($BQ$20-$BQ$16)+3*($BQ$27),ABS(D25-$BQ$16)&gt;ABS($BQ$20-$BQ$16)+1.5*($BQ$27)),1,0)</f>
        <v>0</v>
      </c>
      <c r="T25" s="24">
        <f>IF(AND(ABS(E25-$BT$16)&lt;ABS($BT$20-$BT$16)+3*($BT$27),ABS(E25-$BT$16)&gt;ABS($BT$20-$BT$16)+1.5*($BT$27)),1,0)</f>
        <v>0</v>
      </c>
      <c r="U25" s="24">
        <f>IF(AND(ABS(F25-$BW$16)&lt;ABS($BW$20-$BW$16)+3*($BW$27),ABS(F25-$BW$16)&gt;ABS($BW$20-$BW$16)+1.5*($BW$27)),1,0)</f>
        <v>0</v>
      </c>
      <c r="V25" s="39">
        <f>IF(AND(ABS(G25-$BZ$16)&lt;ABS($BZ$20-$BZ$16)+3*($BZ$27),ABS(G25-$BZ$16)&gt;ABS($BZ$20-$BZ$16)+1.5*($BZ$27)),1,0)</f>
        <v>0</v>
      </c>
      <c r="W25" s="181">
        <f>IF(ABS(C25-$BN$16)&gt;ABS($BN$20-$BN$16)+3*($BN$27),1,0)</f>
        <v>0</v>
      </c>
      <c r="X25" s="24">
        <f>IF(ABS(D25-$BQ$16)&gt;ABS($BQ$20-$BQ$16)+3*($BQ$27),1,0)</f>
        <v>0</v>
      </c>
      <c r="Y25" s="24">
        <f>IF(ABS(E25-$BT$16)&gt;ABS($BT$20-$BT$16)+3*($BT$27),1,0)</f>
        <v>0</v>
      </c>
      <c r="Z25" s="24">
        <f>IF(ABS(F25-$BW$16)&gt;ABS($BW$20-$BW$16)+3*($BW$27),1,0)</f>
        <v>0</v>
      </c>
      <c r="AA25" s="215">
        <f>IF(ABS(G25-$BZ$16)&gt;ABS($BZ$20-$BZ$16)+3*($BZ$27),1,0)</f>
        <v>0</v>
      </c>
      <c r="AB25" s="27">
        <f>IF(ABS(C25-$AN$6)&gt;3*$AN$8,1,0)</f>
        <v>0</v>
      </c>
      <c r="AC25" s="24">
        <f>IF(ABS(D25-$AQ$6)&gt;3*$AQ$8,1,0)</f>
        <v>0</v>
      </c>
      <c r="AD25" s="24">
        <f>IF(ABS(E25-$AT$6)&gt;3*$AT$8,1,0)</f>
        <v>0</v>
      </c>
      <c r="AE25" s="24">
        <f>IF(ABS(F25-$AW$6)&gt;3*$AW$8,1,0)</f>
        <v>0</v>
      </c>
      <c r="AF25" s="39">
        <f>IF(ABS(G25-$AZ$6)&gt;3*$AZ$8,1,0)</f>
        <v>0</v>
      </c>
      <c r="AJ25" s="135"/>
      <c r="AK25" s="136"/>
      <c r="BG25" s="137"/>
      <c r="BH25" s="145"/>
      <c r="BI25" s="145"/>
      <c r="BJ25" s="145"/>
      <c r="BL25" s="87"/>
      <c r="BM25" s="248"/>
      <c r="BN25" s="104"/>
      <c r="BO25" s="105"/>
      <c r="BP25" s="106"/>
      <c r="BQ25" s="104"/>
      <c r="BR25" s="105"/>
      <c r="BS25" s="106"/>
      <c r="BT25" s="104"/>
      <c r="BU25" s="105"/>
      <c r="BV25" s="106"/>
      <c r="BW25" s="104"/>
      <c r="BX25" s="105"/>
      <c r="BY25" s="106"/>
      <c r="BZ25" s="104"/>
      <c r="CA25" s="105"/>
      <c r="CB25" s="247"/>
      <c r="CC25" s="137"/>
      <c r="CD25" s="137"/>
      <c r="CE25" s="137"/>
    </row>
    <row r="26" spans="1:83" ht="19" customHeight="1" thickBot="1" x14ac:dyDescent="0.25">
      <c r="A26" s="27">
        <v>23</v>
      </c>
      <c r="B26" s="2" t="s">
        <v>26</v>
      </c>
      <c r="C26" s="8">
        <v>111074</v>
      </c>
      <c r="D26" s="9">
        <v>187</v>
      </c>
      <c r="E26" s="9">
        <v>571</v>
      </c>
      <c r="F26" s="10">
        <v>76.7</v>
      </c>
      <c r="G26" s="178">
        <v>8</v>
      </c>
      <c r="H26" s="184">
        <f>(C26-$BN$16)/$BN$18</f>
        <v>-0.57844344909098788</v>
      </c>
      <c r="I26" s="162">
        <f>(D26-$BQ$16)/$BQ$18</f>
        <v>-0.47595609693411112</v>
      </c>
      <c r="J26" s="162">
        <f>(E26-$BT$16)/$BT$18</f>
        <v>-0.69850584528527493</v>
      </c>
      <c r="K26" s="162">
        <f>(F26-$BW$16)/$BW$18</f>
        <v>-0.4544421056332163</v>
      </c>
      <c r="L26" s="187">
        <f>(G26-$BZ$16)/$BZ$18</f>
        <v>-0.9009398249133368</v>
      </c>
      <c r="M26" s="27">
        <f>IF(AND(C26&gt;=$BN$20-1.5*$BN$27,C26&lt;=$BN$23+1.5*$BN$27),0,1)</f>
        <v>0</v>
      </c>
      <c r="N26" s="24">
        <f>IF(AND(D26&gt;=$BQ$20-1.5*$BQ$27,D26&lt;=$BQ$23+1.5*$BQ$27),0,1)</f>
        <v>0</v>
      </c>
      <c r="O26" s="24">
        <f>IF(AND(E26&gt;=$BT$20-1.5*$BT$27,E26&lt;=$BT$23+1.5*$BT$27),0,1)</f>
        <v>0</v>
      </c>
      <c r="P26" s="24">
        <f>IF(AND(F26&gt;=$BW$20-1.5*$BW$27,F26&lt;=$BW$23+1.5*$BW$27),0,1)</f>
        <v>0</v>
      </c>
      <c r="Q26" s="39">
        <f>IF(AND(G26&gt;=$BZ$20-1.5*$BZ$27,G26&lt;=$BZ$23+1.5*$BZ$27),0,1)</f>
        <v>0</v>
      </c>
      <c r="R26" s="181">
        <f>IF(AND(ABS(C26-$BN$16)&lt;ABS($BN$20-$BN$16)+3*($BN$27),ABS(C26-$BN$16)&gt;ABS($BN$20-$BN$16)+1.5*($BN$27)),1,0)</f>
        <v>0</v>
      </c>
      <c r="S26" s="24">
        <f>IF(AND(ABS(D26-$BQ$16)&lt;ABS($BQ$20-$BQ$16)+3*($BQ$27),ABS(D26-$BQ$16)&gt;ABS($BQ$20-$BQ$16)+1.5*($BQ$27)),1,0)</f>
        <v>0</v>
      </c>
      <c r="T26" s="24">
        <f>IF(AND(ABS(E26-$BT$16)&lt;ABS($BT$20-$BT$16)+3*($BT$27),ABS(E26-$BT$16)&gt;ABS($BT$20-$BT$16)+1.5*($BT$27)),1,0)</f>
        <v>0</v>
      </c>
      <c r="U26" s="24">
        <f>IF(AND(ABS(F26-$BW$16)&lt;ABS($BW$20-$BW$16)+3*($BW$27),ABS(F26-$BW$16)&gt;ABS($BW$20-$BW$16)+1.5*($BW$27)),1,0)</f>
        <v>0</v>
      </c>
      <c r="V26" s="39">
        <f>IF(AND(ABS(G26-$BZ$16)&lt;ABS($BZ$20-$BZ$16)+3*($BZ$27),ABS(G26-$BZ$16)&gt;ABS($BZ$20-$BZ$16)+1.5*($BZ$27)),1,0)</f>
        <v>0</v>
      </c>
      <c r="W26" s="181">
        <f>IF(ABS(C26-$BN$16)&gt;ABS($BN$20-$BN$16)+3*($BN$27),1,0)</f>
        <v>0</v>
      </c>
      <c r="X26" s="24">
        <f>IF(ABS(D26-$BQ$16)&gt;ABS($BQ$20-$BQ$16)+3*($BQ$27),1,0)</f>
        <v>0</v>
      </c>
      <c r="Y26" s="24">
        <f>IF(ABS(E26-$BT$16)&gt;ABS($BT$20-$BT$16)+3*($BT$27),1,0)</f>
        <v>0</v>
      </c>
      <c r="Z26" s="24">
        <f>IF(ABS(F26-$BW$16)&gt;ABS($BW$20-$BW$16)+3*($BW$27),1,0)</f>
        <v>0</v>
      </c>
      <c r="AA26" s="215">
        <f>IF(ABS(G26-$BZ$16)&gt;ABS($BZ$20-$BZ$16)+3*($BZ$27),1,0)</f>
        <v>0</v>
      </c>
      <c r="AB26" s="27">
        <f>IF(ABS(C26-$AN$6)&gt;3*$AN$8,1,0)</f>
        <v>0</v>
      </c>
      <c r="AC26" s="24">
        <f>IF(ABS(D26-$AQ$6)&gt;3*$AQ$8,1,0)</f>
        <v>0</v>
      </c>
      <c r="AD26" s="24">
        <f>IF(ABS(E26-$AT$6)&gt;3*$AT$8,1,0)</f>
        <v>0</v>
      </c>
      <c r="AE26" s="24">
        <f>IF(ABS(F26-$AW$6)&gt;3*$AW$8,1,0)</f>
        <v>0</v>
      </c>
      <c r="AF26" s="39">
        <f>IF(ABS(G26-$AZ$6)&gt;3*$AZ$8,1,0)</f>
        <v>0</v>
      </c>
      <c r="BG26" s="137"/>
      <c r="BH26" s="145"/>
      <c r="BI26" s="145"/>
      <c r="BJ26" s="145"/>
      <c r="BL26" s="86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37"/>
      <c r="CD26" s="137"/>
      <c r="CE26" s="137"/>
    </row>
    <row r="27" spans="1:83" ht="16" customHeight="1" x14ac:dyDescent="0.2">
      <c r="A27" s="27">
        <v>24</v>
      </c>
      <c r="B27" s="2" t="s">
        <v>27</v>
      </c>
      <c r="C27" s="8">
        <v>77817</v>
      </c>
      <c r="D27" s="9">
        <v>132</v>
      </c>
      <c r="E27" s="9">
        <v>1188</v>
      </c>
      <c r="F27" s="10">
        <v>93.3</v>
      </c>
      <c r="G27" s="178">
        <v>11.9</v>
      </c>
      <c r="H27" s="184">
        <f>(C27-$BN$16)/$BN$18</f>
        <v>-0.7193119963300556</v>
      </c>
      <c r="I27" s="162">
        <f>(D27-$BQ$16)/$BQ$18</f>
        <v>-0.62547355516873038</v>
      </c>
      <c r="J27" s="162">
        <f>(E27-$BT$16)/$BT$18</f>
        <v>-0.42987015384069799</v>
      </c>
      <c r="K27" s="162">
        <f>(F27-$BW$16)/$BW$18</f>
        <v>0.36165499577873411</v>
      </c>
      <c r="L27" s="187">
        <f>(G27-$BZ$16)/$BZ$18</f>
        <v>-4.7060264597427688E-2</v>
      </c>
      <c r="M27" s="27">
        <f>IF(AND(C27&gt;=$BN$20-1.5*$BN$27,C27&lt;=$BN$23+1.5*$BN$27),0,1)</f>
        <v>0</v>
      </c>
      <c r="N27" s="24">
        <f>IF(AND(D27&gt;=$BQ$20-1.5*$BQ$27,D27&lt;=$BQ$23+1.5*$BQ$27),0,1)</f>
        <v>0</v>
      </c>
      <c r="O27" s="24">
        <f>IF(AND(E27&gt;=$BT$20-1.5*$BT$27,E27&lt;=$BT$23+1.5*$BT$27),0,1)</f>
        <v>0</v>
      </c>
      <c r="P27" s="24">
        <f>IF(AND(F27&gt;=$BW$20-1.5*$BW$27,F27&lt;=$BW$23+1.5*$BW$27),0,1)</f>
        <v>0</v>
      </c>
      <c r="Q27" s="39">
        <f>IF(AND(G27&gt;=$BZ$20-1.5*$BZ$27,G27&lt;=$BZ$23+1.5*$BZ$27),0,1)</f>
        <v>0</v>
      </c>
      <c r="R27" s="181">
        <f>IF(AND(ABS(C27-$BN$16)&lt;ABS($BN$20-$BN$16)+3*($BN$27),ABS(C27-$BN$16)&gt;ABS($BN$20-$BN$16)+1.5*($BN$27)),1,0)</f>
        <v>0</v>
      </c>
      <c r="S27" s="24">
        <f>IF(AND(ABS(D27-$BQ$16)&lt;ABS($BQ$20-$BQ$16)+3*($BQ$27),ABS(D27-$BQ$16)&gt;ABS($BQ$20-$BQ$16)+1.5*($BQ$27)),1,0)</f>
        <v>0</v>
      </c>
      <c r="T27" s="24">
        <f>IF(AND(ABS(E27-$BT$16)&lt;ABS($BT$20-$BT$16)+3*($BT$27),ABS(E27-$BT$16)&gt;ABS($BT$20-$BT$16)+1.5*($BT$27)),1,0)</f>
        <v>0</v>
      </c>
      <c r="U27" s="24">
        <f>IF(AND(ABS(F27-$BW$16)&lt;ABS($BW$20-$BW$16)+3*($BW$27),ABS(F27-$BW$16)&gt;ABS($BW$20-$BW$16)+1.5*($BW$27)),1,0)</f>
        <v>0</v>
      </c>
      <c r="V27" s="39">
        <f>IF(AND(ABS(G27-$BZ$16)&lt;ABS($BZ$20-$BZ$16)+3*($BZ$27),ABS(G27-$BZ$16)&gt;ABS($BZ$20-$BZ$16)+1.5*($BZ$27)),1,0)</f>
        <v>0</v>
      </c>
      <c r="W27" s="181">
        <f>IF(ABS(C27-$BN$16)&gt;ABS($BN$20-$BN$16)+3*($BN$27),1,0)</f>
        <v>0</v>
      </c>
      <c r="X27" s="24">
        <f>IF(ABS(D27-$BQ$16)&gt;ABS($BQ$20-$BQ$16)+3*($BQ$27),1,0)</f>
        <v>0</v>
      </c>
      <c r="Y27" s="24">
        <f>IF(ABS(E27-$BT$16)&gt;ABS($BT$20-$BT$16)+3*($BT$27),1,0)</f>
        <v>0</v>
      </c>
      <c r="Z27" s="24">
        <f>IF(ABS(F27-$BW$16)&gt;ABS($BW$20-$BW$16)+3*($BW$27),1,0)</f>
        <v>0</v>
      </c>
      <c r="AA27" s="215">
        <f>IF(ABS(G27-$BZ$16)&gt;ABS($BZ$20-$BZ$16)+3*($BZ$27),1,0)</f>
        <v>0</v>
      </c>
      <c r="AB27" s="27">
        <f>IF(ABS(C27-$AN$6)&gt;3*$AN$8,1,0)</f>
        <v>0</v>
      </c>
      <c r="AC27" s="24">
        <f>IF(ABS(D27-$AQ$6)&gt;3*$AQ$8,1,0)</f>
        <v>0</v>
      </c>
      <c r="AD27" s="24">
        <f>IF(ABS(E27-$AT$6)&gt;3*$AT$8,1,0)</f>
        <v>0</v>
      </c>
      <c r="AE27" s="24">
        <f>IF(ABS(F27-$AW$6)&gt;3*$AW$8,1,0)</f>
        <v>0</v>
      </c>
      <c r="AF27" s="39">
        <f>IF(ABS(G27-$AZ$6)&gt;3*$AZ$8,1,0)</f>
        <v>0</v>
      </c>
      <c r="AH27" s="23"/>
      <c r="AI27" s="23"/>
      <c r="AJ27" s="23"/>
      <c r="AK27" s="23"/>
      <c r="AL27" s="23"/>
      <c r="AM27" s="23"/>
      <c r="AN27" s="23"/>
      <c r="BG27" s="137"/>
      <c r="BH27" s="142"/>
      <c r="BI27" s="138"/>
      <c r="BJ27" s="138"/>
      <c r="BK27" s="138"/>
      <c r="BL27" s="138"/>
      <c r="BM27" s="139"/>
      <c r="BN27" s="94">
        <f>BN23-BN20</f>
        <v>210817</v>
      </c>
      <c r="BO27" s="95"/>
      <c r="BP27" s="96"/>
      <c r="BQ27" s="94">
        <f t="shared" ref="BQ27:CB27" si="4">BQ23-BQ20</f>
        <v>306</v>
      </c>
      <c r="BR27" s="95"/>
      <c r="BS27" s="96"/>
      <c r="BT27" s="94">
        <f t="shared" ref="BT27:CB27" si="5">BT23-BT20</f>
        <v>2621</v>
      </c>
      <c r="BU27" s="95"/>
      <c r="BV27" s="96"/>
      <c r="BW27" s="94">
        <f t="shared" ref="BW27:CB27" si="6">BW23-BW20</f>
        <v>6.8999999999999915</v>
      </c>
      <c r="BX27" s="95"/>
      <c r="BY27" s="96"/>
      <c r="BZ27" s="94">
        <f t="shared" ref="BZ27:CB27" si="7">BZ23-BZ20</f>
        <v>5.1999999999999993</v>
      </c>
      <c r="CA27" s="95"/>
      <c r="CB27" s="96"/>
      <c r="CC27" s="137"/>
      <c r="CD27" s="137"/>
      <c r="CE27" s="137"/>
    </row>
    <row r="28" spans="1:83" ht="16" customHeight="1" x14ac:dyDescent="0.2">
      <c r="A28" s="27">
        <v>25</v>
      </c>
      <c r="B28" s="2" t="s">
        <v>28</v>
      </c>
      <c r="C28" s="8">
        <v>86876</v>
      </c>
      <c r="D28" s="9">
        <v>122</v>
      </c>
      <c r="E28" s="9">
        <v>748</v>
      </c>
      <c r="F28" s="10">
        <v>89.4</v>
      </c>
      <c r="G28" s="178">
        <v>14.3</v>
      </c>
      <c r="H28" s="184">
        <f>(C28-$BN$16)/$BN$18</f>
        <v>-0.68094028001653628</v>
      </c>
      <c r="I28" s="162">
        <f>(D28-$BQ$16)/$BQ$18</f>
        <v>-0.65265854757502484</v>
      </c>
      <c r="J28" s="162">
        <f>(E28-$BT$16)/$BT$18</f>
        <v>-0.62144179765854857</v>
      </c>
      <c r="K28" s="162">
        <f>(F28-$BW$16)/$BW$18</f>
        <v>0.16992133942291479</v>
      </c>
      <c r="L28" s="187">
        <f>(G28-$BZ$16)/$BZ$18</f>
        <v>0.47840408021236258</v>
      </c>
      <c r="M28" s="27">
        <f>IF(AND(C28&gt;=$BN$20-1.5*$BN$27,C28&lt;=$BN$23+1.5*$BN$27),0,1)</f>
        <v>0</v>
      </c>
      <c r="N28" s="24">
        <f>IF(AND(D28&gt;=$BQ$20-1.5*$BQ$27,D28&lt;=$BQ$23+1.5*$BQ$27),0,1)</f>
        <v>0</v>
      </c>
      <c r="O28" s="24">
        <f>IF(AND(E28&gt;=$BT$20-1.5*$BT$27,E28&lt;=$BT$23+1.5*$BT$27),0,1)</f>
        <v>0</v>
      </c>
      <c r="P28" s="24">
        <f>IF(AND(F28&gt;=$BW$20-1.5*$BW$27,F28&lt;=$BW$23+1.5*$BW$27),0,1)</f>
        <v>0</v>
      </c>
      <c r="Q28" s="39">
        <f>IF(AND(G28&gt;=$BZ$20-1.5*$BZ$27,G28&lt;=$BZ$23+1.5*$BZ$27),0,1)</f>
        <v>0</v>
      </c>
      <c r="R28" s="181">
        <f>IF(AND(ABS(C28-$BN$16)&lt;ABS($BN$20-$BN$16)+3*($BN$27),ABS(C28-$BN$16)&gt;ABS($BN$20-$BN$16)+1.5*($BN$27)),1,0)</f>
        <v>0</v>
      </c>
      <c r="S28" s="24">
        <f>IF(AND(ABS(D28-$BQ$16)&lt;ABS($BQ$20-$BQ$16)+3*($BQ$27),ABS(D28-$BQ$16)&gt;ABS($BQ$20-$BQ$16)+1.5*($BQ$27)),1,0)</f>
        <v>0</v>
      </c>
      <c r="T28" s="24">
        <f>IF(AND(ABS(E28-$BT$16)&lt;ABS($BT$20-$BT$16)+3*($BT$27),ABS(E28-$BT$16)&gt;ABS($BT$20-$BT$16)+1.5*($BT$27)),1,0)</f>
        <v>0</v>
      </c>
      <c r="U28" s="24">
        <f>IF(AND(ABS(F28-$BW$16)&lt;ABS($BW$20-$BW$16)+3*($BW$27),ABS(F28-$BW$16)&gt;ABS($BW$20-$BW$16)+1.5*($BW$27)),1,0)</f>
        <v>0</v>
      </c>
      <c r="V28" s="39">
        <f>IF(AND(ABS(G28-$BZ$16)&lt;ABS($BZ$20-$BZ$16)+3*($BZ$27),ABS(G28-$BZ$16)&gt;ABS($BZ$20-$BZ$16)+1.5*($BZ$27)),1,0)</f>
        <v>0</v>
      </c>
      <c r="W28" s="181">
        <f>IF(ABS(C28-$BN$16)&gt;ABS($BN$20-$BN$16)+3*($BN$27),1,0)</f>
        <v>0</v>
      </c>
      <c r="X28" s="24">
        <f>IF(ABS(D28-$BQ$16)&gt;ABS($BQ$20-$BQ$16)+3*($BQ$27),1,0)</f>
        <v>0</v>
      </c>
      <c r="Y28" s="24">
        <f>IF(ABS(E28-$BT$16)&gt;ABS($BT$20-$BT$16)+3*($BT$27),1,0)</f>
        <v>0</v>
      </c>
      <c r="Z28" s="24">
        <f>IF(ABS(F28-$BW$16)&gt;ABS($BW$20-$BW$16)+3*($BW$27),1,0)</f>
        <v>0</v>
      </c>
      <c r="AA28" s="215">
        <f>IF(ABS(G28-$BZ$16)&gt;ABS($BZ$20-$BZ$16)+3*($BZ$27),1,0)</f>
        <v>0</v>
      </c>
      <c r="AB28" s="27">
        <f>IF(ABS(C28-$AN$6)&gt;3*$AN$8,1,0)</f>
        <v>0</v>
      </c>
      <c r="AC28" s="24">
        <f>IF(ABS(D28-$AQ$6)&gt;3*$AQ$8,1,0)</f>
        <v>0</v>
      </c>
      <c r="AD28" s="24">
        <f>IF(ABS(E28-$AT$6)&gt;3*$AT$8,1,0)</f>
        <v>0</v>
      </c>
      <c r="AE28" s="24">
        <f>IF(ABS(F28-$AW$6)&gt;3*$AW$8,1,0)</f>
        <v>0</v>
      </c>
      <c r="AF28" s="39">
        <f>IF(ABS(G28-$AZ$6)&gt;3*$AZ$8,1,0)</f>
        <v>0</v>
      </c>
      <c r="AH28" s="23"/>
      <c r="AI28" s="23"/>
      <c r="AJ28" s="23"/>
      <c r="AK28" s="23"/>
      <c r="AL28" s="23"/>
      <c r="AM28" s="23"/>
      <c r="AN28" s="23"/>
      <c r="BG28" s="137"/>
      <c r="BH28" s="143"/>
      <c r="BI28" s="140"/>
      <c r="BJ28" s="140"/>
      <c r="BK28" s="140"/>
      <c r="BL28" s="140"/>
      <c r="BM28" s="141"/>
      <c r="BN28" s="99"/>
      <c r="BO28" s="100"/>
      <c r="BP28" s="101"/>
      <c r="BQ28" s="99"/>
      <c r="BR28" s="100"/>
      <c r="BS28" s="101"/>
      <c r="BT28" s="99"/>
      <c r="BU28" s="100"/>
      <c r="BV28" s="101"/>
      <c r="BW28" s="99"/>
      <c r="BX28" s="100"/>
      <c r="BY28" s="101"/>
      <c r="BZ28" s="99"/>
      <c r="CA28" s="100"/>
      <c r="CB28" s="101"/>
      <c r="CC28" s="137"/>
      <c r="CD28" s="137"/>
      <c r="CE28" s="137"/>
    </row>
    <row r="29" spans="1:83" ht="16" customHeight="1" x14ac:dyDescent="0.2">
      <c r="A29" s="27">
        <v>26</v>
      </c>
      <c r="B29" s="2" t="s">
        <v>30</v>
      </c>
      <c r="C29" s="8">
        <v>68671</v>
      </c>
      <c r="D29" s="9">
        <v>44</v>
      </c>
      <c r="E29" s="9">
        <v>626</v>
      </c>
      <c r="F29" s="10">
        <v>94.9</v>
      </c>
      <c r="G29" s="178">
        <v>11.6</v>
      </c>
      <c r="H29" s="184">
        <f>(C29-$BN$16)/$BN$18</f>
        <v>-0.75805222344159651</v>
      </c>
      <c r="I29" s="162">
        <f>(D29-$BQ$16)/$BQ$18</f>
        <v>-0.86470148834412131</v>
      </c>
      <c r="J29" s="162">
        <f>(E29-$BT$16)/$BT$18</f>
        <v>-0.67455938980804353</v>
      </c>
      <c r="K29" s="162">
        <f>(F29-$BW$16)/$BW$18</f>
        <v>0.44031495736060933</v>
      </c>
      <c r="L29" s="187">
        <f>(G29-$BZ$16)/$BZ$18</f>
        <v>-0.11274330769865162</v>
      </c>
      <c r="M29" s="27">
        <f>IF(AND(C29&gt;=$BN$20-1.5*$BN$27,C29&lt;=$BN$23+1.5*$BN$27),0,1)</f>
        <v>0</v>
      </c>
      <c r="N29" s="24">
        <f>IF(AND(D29&gt;=$BQ$20-1.5*$BQ$27,D29&lt;=$BQ$23+1.5*$BQ$27),0,1)</f>
        <v>0</v>
      </c>
      <c r="O29" s="24">
        <f>IF(AND(E29&gt;=$BT$20-1.5*$BT$27,E29&lt;=$BT$23+1.5*$BT$27),0,1)</f>
        <v>0</v>
      </c>
      <c r="P29" s="24">
        <f>IF(AND(F29&gt;=$BW$20-1.5*$BW$27,F29&lt;=$BW$23+1.5*$BW$27),0,1)</f>
        <v>0</v>
      </c>
      <c r="Q29" s="39">
        <f>IF(AND(G29&gt;=$BZ$20-1.5*$BZ$27,G29&lt;=$BZ$23+1.5*$BZ$27),0,1)</f>
        <v>0</v>
      </c>
      <c r="R29" s="181">
        <f>IF(AND(ABS(C29-$BN$16)&lt;ABS($BN$20-$BN$16)+3*($BN$27),ABS(C29-$BN$16)&gt;ABS($BN$20-$BN$16)+1.5*($BN$27)),1,0)</f>
        <v>0</v>
      </c>
      <c r="S29" s="24">
        <f>IF(AND(ABS(D29-$BQ$16)&lt;ABS($BQ$20-$BQ$16)+3*($BQ$27),ABS(D29-$BQ$16)&gt;ABS($BQ$20-$BQ$16)+1.5*($BQ$27)),1,0)</f>
        <v>0</v>
      </c>
      <c r="T29" s="24">
        <f>IF(AND(ABS(E29-$BT$16)&lt;ABS($BT$20-$BT$16)+3*($BT$27),ABS(E29-$BT$16)&gt;ABS($BT$20-$BT$16)+1.5*($BT$27)),1,0)</f>
        <v>0</v>
      </c>
      <c r="U29" s="24">
        <f>IF(AND(ABS(F29-$BW$16)&lt;ABS($BW$20-$BW$16)+3*($BW$27),ABS(F29-$BW$16)&gt;ABS($BW$20-$BW$16)+1.5*($BW$27)),1,0)</f>
        <v>0</v>
      </c>
      <c r="V29" s="39">
        <f>IF(AND(ABS(G29-$BZ$16)&lt;ABS($BZ$20-$BZ$16)+3*($BZ$27),ABS(G29-$BZ$16)&gt;ABS($BZ$20-$BZ$16)+1.5*($BZ$27)),1,0)</f>
        <v>0</v>
      </c>
      <c r="W29" s="181">
        <f>IF(ABS(C29-$BN$16)&gt;ABS($BN$20-$BN$16)+3*($BN$27),1,0)</f>
        <v>0</v>
      </c>
      <c r="X29" s="24">
        <f>IF(ABS(D29-$BQ$16)&gt;ABS($BQ$20-$BQ$16)+3*($BQ$27),1,0)</f>
        <v>0</v>
      </c>
      <c r="Y29" s="24">
        <f>IF(ABS(E29-$BT$16)&gt;ABS($BT$20-$BT$16)+3*($BT$27),1,0)</f>
        <v>0</v>
      </c>
      <c r="Z29" s="24">
        <f>IF(ABS(F29-$BW$16)&gt;ABS($BW$20-$BW$16)+3*($BW$27),1,0)</f>
        <v>0</v>
      </c>
      <c r="AA29" s="215">
        <f>IF(ABS(G29-$BZ$16)&gt;ABS($BZ$20-$BZ$16)+3*($BZ$27),1,0)</f>
        <v>0</v>
      </c>
      <c r="AB29" s="27">
        <f>IF(ABS(C29-$AN$6)&gt;3*$AN$8,1,0)</f>
        <v>0</v>
      </c>
      <c r="AC29" s="24">
        <f>IF(ABS(D29-$AQ$6)&gt;3*$AQ$8,1,0)</f>
        <v>0</v>
      </c>
      <c r="AD29" s="24">
        <f>IF(ABS(E29-$AT$6)&gt;3*$AT$8,1,0)</f>
        <v>0</v>
      </c>
      <c r="AE29" s="24">
        <f>IF(ABS(F29-$AW$6)&gt;3*$AW$8,1,0)</f>
        <v>0</v>
      </c>
      <c r="AF29" s="39">
        <f>IF(ABS(G29-$AZ$6)&gt;3*$AZ$8,1,0)</f>
        <v>0</v>
      </c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</row>
    <row r="30" spans="1:83" x14ac:dyDescent="0.2">
      <c r="A30" s="27">
        <v>27</v>
      </c>
      <c r="B30" s="2" t="s">
        <v>31</v>
      </c>
      <c r="C30" s="8">
        <v>44265</v>
      </c>
      <c r="D30" s="9">
        <v>37</v>
      </c>
      <c r="E30" s="9">
        <v>461</v>
      </c>
      <c r="F30" s="10">
        <v>83.2</v>
      </c>
      <c r="G30" s="178">
        <v>20.9</v>
      </c>
      <c r="H30" s="184">
        <f>(C30-$BN$16)/$BN$18</f>
        <v>-0.86143009167735707</v>
      </c>
      <c r="I30" s="162">
        <f>(D30-$BQ$16)/$BQ$18</f>
        <v>-0.88373098302852748</v>
      </c>
      <c r="J30" s="162">
        <f>(E30-$BT$16)/$BT$18</f>
        <v>-0.7463987562397375</v>
      </c>
      <c r="K30" s="162">
        <f>(F30-$BW$16)/$BW$18</f>
        <v>-0.13488601170685008</v>
      </c>
      <c r="L30" s="187">
        <f>(G30-$BZ$16)/$BZ$18</f>
        <v>1.923431028439285</v>
      </c>
      <c r="M30" s="27">
        <f>IF(AND(C30&gt;=$BN$20-1.5*$BN$27,C30&lt;=$BN$23+1.5*$BN$27),0,1)</f>
        <v>0</v>
      </c>
      <c r="N30" s="24">
        <f>IF(AND(D30&gt;=$BQ$20-1.5*$BQ$27,D30&lt;=$BQ$23+1.5*$BQ$27),0,1)</f>
        <v>0</v>
      </c>
      <c r="O30" s="24">
        <f>IF(AND(E30&gt;=$BT$20-1.5*$BT$27,E30&lt;=$BT$23+1.5*$BT$27),0,1)</f>
        <v>0</v>
      </c>
      <c r="P30" s="24">
        <f>IF(AND(F30&gt;=$BW$20-1.5*$BW$27,F30&lt;=$BW$23+1.5*$BW$27),0,1)</f>
        <v>0</v>
      </c>
      <c r="Q30" s="39">
        <f>IF(AND(G30&gt;=$BZ$20-1.5*$BZ$27,G30&lt;=$BZ$23+1.5*$BZ$27),0,1)</f>
        <v>0</v>
      </c>
      <c r="R30" s="181">
        <f>IF(AND(ABS(C30-$BN$16)&lt;ABS($BN$20-$BN$16)+3*($BN$27),ABS(C30-$BN$16)&gt;ABS($BN$20-$BN$16)+1.5*($BN$27)),1,0)</f>
        <v>0</v>
      </c>
      <c r="S30" s="24">
        <f>IF(AND(ABS(D30-$BQ$16)&lt;ABS($BQ$20-$BQ$16)+3*($BQ$27),ABS(D30-$BQ$16)&gt;ABS($BQ$20-$BQ$16)+1.5*($BQ$27)),1,0)</f>
        <v>0</v>
      </c>
      <c r="T30" s="24">
        <f>IF(AND(ABS(E30-$BT$16)&lt;ABS($BT$20-$BT$16)+3*($BT$27),ABS(E30-$BT$16)&gt;ABS($BT$20-$BT$16)+1.5*($BT$27)),1,0)</f>
        <v>0</v>
      </c>
      <c r="U30" s="24">
        <f>IF(AND(ABS(F30-$BW$16)&lt;ABS($BW$20-$BW$16)+3*($BW$27),ABS(F30-$BW$16)&gt;ABS($BW$20-$BW$16)+1.5*($BW$27)),1,0)</f>
        <v>0</v>
      </c>
      <c r="V30" s="39">
        <f>IF(AND(ABS(G30-$BZ$16)&lt;ABS($BZ$20-$BZ$16)+3*($BZ$27),ABS(G30-$BZ$16)&gt;ABS($BZ$20-$BZ$16)+1.5*($BZ$27)),1,0)</f>
        <v>0</v>
      </c>
      <c r="W30" s="181">
        <f>IF(ABS(C30-$BN$16)&gt;ABS($BN$20-$BN$16)+3*($BN$27),1,0)</f>
        <v>0</v>
      </c>
      <c r="X30" s="24">
        <f>IF(ABS(D30-$BQ$16)&gt;ABS($BQ$20-$BQ$16)+3*($BQ$27),1,0)</f>
        <v>0</v>
      </c>
      <c r="Y30" s="24">
        <f>IF(ABS(E30-$BT$16)&gt;ABS($BT$20-$BT$16)+3*($BT$27),1,0)</f>
        <v>0</v>
      </c>
      <c r="Z30" s="24">
        <f>IF(ABS(F30-$BW$16)&gt;ABS($BW$20-$BW$16)+3*($BW$27),1,0)</f>
        <v>0</v>
      </c>
      <c r="AA30" s="215">
        <f>IF(ABS(G30-$BZ$16)&gt;ABS($BZ$20-$BZ$16)+3*($BZ$27),1,0)</f>
        <v>0</v>
      </c>
      <c r="AB30" s="27">
        <f>IF(ABS(C30-$AN$6)&gt;3*$AN$8,1,0)</f>
        <v>0</v>
      </c>
      <c r="AC30" s="24">
        <f>IF(ABS(D30-$AQ$6)&gt;3*$AQ$8,1,0)</f>
        <v>0</v>
      </c>
      <c r="AD30" s="24">
        <f>IF(ABS(E30-$AT$6)&gt;3*$AT$8,1,0)</f>
        <v>0</v>
      </c>
      <c r="AE30" s="24">
        <f>IF(ABS(F30-$AW$6)&gt;3*$AW$8,1,0)</f>
        <v>0</v>
      </c>
      <c r="AF30" s="39">
        <f>IF(ABS(G30-$AZ$6)&gt;3*$AZ$8,1,0)</f>
        <v>0</v>
      </c>
      <c r="AH30" s="23"/>
      <c r="AI30" s="23"/>
      <c r="AJ30" s="23"/>
      <c r="AK30" s="23"/>
      <c r="AL30" s="23"/>
      <c r="AM30" s="23"/>
      <c r="AN30" s="23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</row>
    <row r="31" spans="1:83" x14ac:dyDescent="0.2">
      <c r="A31" s="27">
        <v>28</v>
      </c>
      <c r="B31" s="2" t="s">
        <v>32</v>
      </c>
      <c r="C31" s="8">
        <v>276700</v>
      </c>
      <c r="D31" s="9">
        <v>430</v>
      </c>
      <c r="E31" s="9">
        <v>4272</v>
      </c>
      <c r="F31" s="10">
        <v>77.900000000000006</v>
      </c>
      <c r="G31" s="178">
        <v>14.5</v>
      </c>
      <c r="H31" s="184">
        <f>(C31-$BN$16)/$BN$18</f>
        <v>0.12310792370324618</v>
      </c>
      <c r="I31" s="162">
        <f>(D31-$BQ$16)/$BQ$18</f>
        <v>0.18463921853884338</v>
      </c>
      <c r="J31" s="162">
        <f>(E31-$BT$16)/$BT$18</f>
        <v>0.91287291328260045</v>
      </c>
      <c r="K31" s="162">
        <f>(F31-$BW$16)/$BW$18</f>
        <v>-0.39544713444681012</v>
      </c>
      <c r="L31" s="187">
        <f>(G31-$BZ$16)/$BZ$18</f>
        <v>0.52219277561317823</v>
      </c>
      <c r="M31" s="27">
        <f>IF(AND(C31&gt;=$BN$20-1.5*$BN$27,C31&lt;=$BN$23+1.5*$BN$27),0,1)</f>
        <v>0</v>
      </c>
      <c r="N31" s="24">
        <f>IF(AND(D31&gt;=$BQ$20-1.5*$BQ$27,D31&lt;=$BQ$23+1.5*$BQ$27),0,1)</f>
        <v>0</v>
      </c>
      <c r="O31" s="24">
        <f>IF(AND(E31&gt;=$BT$20-1.5*$BT$27,E31&lt;=$BT$23+1.5*$BT$27),0,1)</f>
        <v>0</v>
      </c>
      <c r="P31" s="24">
        <f>IF(AND(F31&gt;=$BW$20-1.5*$BW$27,F31&lt;=$BW$23+1.5*$BW$27),0,1)</f>
        <v>0</v>
      </c>
      <c r="Q31" s="39">
        <f>IF(AND(G31&gt;=$BZ$20-1.5*$BZ$27,G31&lt;=$BZ$23+1.5*$BZ$27),0,1)</f>
        <v>0</v>
      </c>
      <c r="R31" s="181">
        <f>IF(AND(ABS(C31-$BN$16)&lt;ABS($BN$20-$BN$16)+3*($BN$27),ABS(C31-$BN$16)&gt;ABS($BN$20-$BN$16)+1.5*($BN$27)),1,0)</f>
        <v>0</v>
      </c>
      <c r="S31" s="24">
        <f>IF(AND(ABS(D31-$BQ$16)&lt;ABS($BQ$20-$BQ$16)+3*($BQ$27),ABS(D31-$BQ$16)&gt;ABS($BQ$20-$BQ$16)+1.5*($BQ$27)),1,0)</f>
        <v>0</v>
      </c>
      <c r="T31" s="24">
        <f>IF(AND(ABS(E31-$BT$16)&lt;ABS($BT$20-$BT$16)+3*($BT$27),ABS(E31-$BT$16)&gt;ABS($BT$20-$BT$16)+1.5*($BT$27)),1,0)</f>
        <v>0</v>
      </c>
      <c r="U31" s="24">
        <f>IF(AND(ABS(F31-$BW$16)&lt;ABS($BW$20-$BW$16)+3*($BW$27),ABS(F31-$BW$16)&gt;ABS($BW$20-$BW$16)+1.5*($BW$27)),1,0)</f>
        <v>0</v>
      </c>
      <c r="V31" s="39">
        <f>IF(AND(ABS(G31-$BZ$16)&lt;ABS($BZ$20-$BZ$16)+3*($BZ$27),ABS(G31-$BZ$16)&gt;ABS($BZ$20-$BZ$16)+1.5*($BZ$27)),1,0)</f>
        <v>0</v>
      </c>
      <c r="W31" s="181">
        <f>IF(ABS(C31-$BN$16)&gt;ABS($BN$20-$BN$16)+3*($BN$27),1,0)</f>
        <v>0</v>
      </c>
      <c r="X31" s="24">
        <f>IF(ABS(D31-$BQ$16)&gt;ABS($BQ$20-$BQ$16)+3*($BQ$27),1,0)</f>
        <v>0</v>
      </c>
      <c r="Y31" s="24">
        <f>IF(ABS(E31-$BT$16)&gt;ABS($BT$20-$BT$16)+3*($BT$27),1,0)</f>
        <v>0</v>
      </c>
      <c r="Z31" s="24">
        <f>IF(ABS(F31-$BW$16)&gt;ABS($BW$20-$BW$16)+3*($BW$27),1,0)</f>
        <v>0</v>
      </c>
      <c r="AA31" s="215">
        <f>IF(ABS(G31-$BZ$16)&gt;ABS($BZ$20-$BZ$16)+3*($BZ$27),1,0)</f>
        <v>0</v>
      </c>
      <c r="AB31" s="27">
        <f>IF(ABS(C31-$AN$6)&gt;3*$AN$8,1,0)</f>
        <v>0</v>
      </c>
      <c r="AC31" s="24">
        <f>IF(ABS(D31-$AQ$6)&gt;3*$AQ$8,1,0)</f>
        <v>0</v>
      </c>
      <c r="AD31" s="24">
        <f>IF(ABS(E31-$AT$6)&gt;3*$AT$8,1,0)</f>
        <v>0</v>
      </c>
      <c r="AE31" s="24">
        <f>IF(ABS(F31-$AW$6)&gt;3*$AW$8,1,0)</f>
        <v>0</v>
      </c>
      <c r="AF31" s="39">
        <f>IF(ABS(G31-$AZ$6)&gt;3*$AZ$8,1,0)</f>
        <v>0</v>
      </c>
      <c r="AH31" s="23"/>
      <c r="AI31" s="23"/>
      <c r="AJ31" s="23"/>
      <c r="AK31" s="23"/>
      <c r="AL31" s="23"/>
      <c r="AM31" s="23"/>
      <c r="AN31" s="23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</row>
    <row r="32" spans="1:83" x14ac:dyDescent="0.2">
      <c r="A32" s="27">
        <v>29</v>
      </c>
      <c r="B32" s="2" t="s">
        <v>34</v>
      </c>
      <c r="C32" s="8">
        <v>188250</v>
      </c>
      <c r="D32" s="9">
        <v>226</v>
      </c>
      <c r="E32" s="9">
        <v>1014</v>
      </c>
      <c r="F32" s="10">
        <v>74.7</v>
      </c>
      <c r="G32" s="178">
        <v>13.8</v>
      </c>
      <c r="H32" s="184">
        <f>(C32-$BN$16)/$BN$18</f>
        <v>-0.25154472095188046</v>
      </c>
      <c r="I32" s="162">
        <f>(D32-$BQ$16)/$BQ$18</f>
        <v>-0.36993462654956283</v>
      </c>
      <c r="J32" s="162">
        <f>(E32-$BT$16)/$BT$18</f>
        <v>-0.50562803116866617</v>
      </c>
      <c r="K32" s="162">
        <f>(F32-$BW$16)/$BW$18</f>
        <v>-0.55276705761055978</v>
      </c>
      <c r="L32" s="187">
        <f>(G32-$BZ$16)/$BZ$18</f>
        <v>0.36893234171032296</v>
      </c>
      <c r="M32" s="27">
        <f>IF(AND(C32&gt;=$BN$20-1.5*$BN$27,C32&lt;=$BN$23+1.5*$BN$27),0,1)</f>
        <v>0</v>
      </c>
      <c r="N32" s="24">
        <f>IF(AND(D32&gt;=$BQ$20-1.5*$BQ$27,D32&lt;=$BQ$23+1.5*$BQ$27),0,1)</f>
        <v>0</v>
      </c>
      <c r="O32" s="24">
        <f>IF(AND(E32&gt;=$BT$20-1.5*$BT$27,E32&lt;=$BT$23+1.5*$BT$27),0,1)</f>
        <v>0</v>
      </c>
      <c r="P32" s="24">
        <f>IF(AND(F32&gt;=$BW$20-1.5*$BW$27,F32&lt;=$BW$23+1.5*$BW$27),0,1)</f>
        <v>0</v>
      </c>
      <c r="Q32" s="39">
        <f>IF(AND(G32&gt;=$BZ$20-1.5*$BZ$27,G32&lt;=$BZ$23+1.5*$BZ$27),0,1)</f>
        <v>0</v>
      </c>
      <c r="R32" s="181">
        <f>IF(AND(ABS(C32-$BN$16)&lt;ABS($BN$20-$BN$16)+3*($BN$27),ABS(C32-$BN$16)&gt;ABS($BN$20-$BN$16)+1.5*($BN$27)),1,0)</f>
        <v>0</v>
      </c>
      <c r="S32" s="24">
        <f>IF(AND(ABS(D32-$BQ$16)&lt;ABS($BQ$20-$BQ$16)+3*($BQ$27),ABS(D32-$BQ$16)&gt;ABS($BQ$20-$BQ$16)+1.5*($BQ$27)),1,0)</f>
        <v>0</v>
      </c>
      <c r="T32" s="24">
        <f>IF(AND(ABS(E32-$BT$16)&lt;ABS($BT$20-$BT$16)+3*($BT$27),ABS(E32-$BT$16)&gt;ABS($BT$20-$BT$16)+1.5*($BT$27)),1,0)</f>
        <v>0</v>
      </c>
      <c r="U32" s="24">
        <f>IF(AND(ABS(F32-$BW$16)&lt;ABS($BW$20-$BW$16)+3*($BW$27),ABS(F32-$BW$16)&gt;ABS($BW$20-$BW$16)+1.5*($BW$27)),1,0)</f>
        <v>0</v>
      </c>
      <c r="V32" s="39">
        <f>IF(AND(ABS(G32-$BZ$16)&lt;ABS($BZ$20-$BZ$16)+3*($BZ$27),ABS(G32-$BZ$16)&gt;ABS($BZ$20-$BZ$16)+1.5*($BZ$27)),1,0)</f>
        <v>0</v>
      </c>
      <c r="W32" s="181">
        <f>IF(ABS(C32-$BN$16)&gt;ABS($BN$20-$BN$16)+3*($BN$27),1,0)</f>
        <v>0</v>
      </c>
      <c r="X32" s="24">
        <f>IF(ABS(D32-$BQ$16)&gt;ABS($BQ$20-$BQ$16)+3*($BQ$27),1,0)</f>
        <v>0</v>
      </c>
      <c r="Y32" s="24">
        <f>IF(ABS(E32-$BT$16)&gt;ABS($BT$20-$BT$16)+3*($BT$27),1,0)</f>
        <v>0</v>
      </c>
      <c r="Z32" s="24">
        <f>IF(ABS(F32-$BW$16)&gt;ABS($BW$20-$BW$16)+3*($BW$27),1,0)</f>
        <v>0</v>
      </c>
      <c r="AA32" s="215">
        <f>IF(ABS(G32-$BZ$16)&gt;ABS($BZ$20-$BZ$16)+3*($BZ$27),1,0)</f>
        <v>0</v>
      </c>
      <c r="AB32" s="27">
        <f>IF(ABS(C32-$AN$6)&gt;3*$AN$8,1,0)</f>
        <v>0</v>
      </c>
      <c r="AC32" s="24">
        <f>IF(ABS(D32-$AQ$6)&gt;3*$AQ$8,1,0)</f>
        <v>0</v>
      </c>
      <c r="AD32" s="24">
        <f>IF(ABS(E32-$AT$6)&gt;3*$AT$8,1,0)</f>
        <v>0</v>
      </c>
      <c r="AE32" s="24">
        <f>IF(ABS(F32-$AW$6)&gt;3*$AW$8,1,0)</f>
        <v>0</v>
      </c>
      <c r="AF32" s="39">
        <f>IF(ABS(G32-$AZ$6)&gt;3*$AZ$8,1,0)</f>
        <v>0</v>
      </c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</row>
    <row r="33" spans="1:83" x14ac:dyDescent="0.2">
      <c r="A33" s="27">
        <v>30</v>
      </c>
      <c r="B33" s="2" t="s">
        <v>35</v>
      </c>
      <c r="C33" s="8">
        <v>312591</v>
      </c>
      <c r="D33" s="9">
        <v>462</v>
      </c>
      <c r="E33" s="9">
        <v>1019</v>
      </c>
      <c r="F33" s="10">
        <v>88.8</v>
      </c>
      <c r="G33" s="178">
        <v>9.6</v>
      </c>
      <c r="H33" s="184">
        <f>(C33-$BN$16)/$BN$18</f>
        <v>0.27513345303413539</v>
      </c>
      <c r="I33" s="162">
        <f>(D33-$BQ$16)/$BQ$18</f>
        <v>0.27163119423898552</v>
      </c>
      <c r="J33" s="162">
        <f>(E33-$BT$16)/$BT$18</f>
        <v>-0.50345108067073607</v>
      </c>
      <c r="K33" s="162">
        <f>(F33-$BW$16)/$BW$18</f>
        <v>0.14042385382971134</v>
      </c>
      <c r="L33" s="187">
        <f>(G33-$BZ$16)/$BZ$18</f>
        <v>-0.55063026170681006</v>
      </c>
      <c r="M33" s="27">
        <f>IF(AND(C33&gt;=$BN$20-1.5*$BN$27,C33&lt;=$BN$23+1.5*$BN$27),0,1)</f>
        <v>0</v>
      </c>
      <c r="N33" s="24">
        <f>IF(AND(D33&gt;=$BQ$20-1.5*$BQ$27,D33&lt;=$BQ$23+1.5*$BQ$27),0,1)</f>
        <v>0</v>
      </c>
      <c r="O33" s="24">
        <f>IF(AND(E33&gt;=$BT$20-1.5*$BT$27,E33&lt;=$BT$23+1.5*$BT$27),0,1)</f>
        <v>0</v>
      </c>
      <c r="P33" s="24">
        <f>IF(AND(F33&gt;=$BW$20-1.5*$BW$27,F33&lt;=$BW$23+1.5*$BW$27),0,1)</f>
        <v>0</v>
      </c>
      <c r="Q33" s="39">
        <f>IF(AND(G33&gt;=$BZ$20-1.5*$BZ$27,G33&lt;=$BZ$23+1.5*$BZ$27),0,1)</f>
        <v>0</v>
      </c>
      <c r="R33" s="181">
        <f>IF(AND(ABS(C33-$BN$16)&lt;ABS($BN$20-$BN$16)+3*($BN$27),ABS(C33-$BN$16)&gt;ABS($BN$20-$BN$16)+1.5*($BN$27)),1,0)</f>
        <v>0</v>
      </c>
      <c r="S33" s="24">
        <f>IF(AND(ABS(D33-$BQ$16)&lt;ABS($BQ$20-$BQ$16)+3*($BQ$27),ABS(D33-$BQ$16)&gt;ABS($BQ$20-$BQ$16)+1.5*($BQ$27)),1,0)</f>
        <v>0</v>
      </c>
      <c r="T33" s="24">
        <f>IF(AND(ABS(E33-$BT$16)&lt;ABS($BT$20-$BT$16)+3*($BT$27),ABS(E33-$BT$16)&gt;ABS($BT$20-$BT$16)+1.5*($BT$27)),1,0)</f>
        <v>0</v>
      </c>
      <c r="U33" s="24">
        <f>IF(AND(ABS(F33-$BW$16)&lt;ABS($BW$20-$BW$16)+3*($BW$27),ABS(F33-$BW$16)&gt;ABS($BW$20-$BW$16)+1.5*($BW$27)),1,0)</f>
        <v>0</v>
      </c>
      <c r="V33" s="39">
        <f>IF(AND(ABS(G33-$BZ$16)&lt;ABS($BZ$20-$BZ$16)+3*($BZ$27),ABS(G33-$BZ$16)&gt;ABS($BZ$20-$BZ$16)+1.5*($BZ$27)),1,0)</f>
        <v>0</v>
      </c>
      <c r="W33" s="181">
        <f>IF(ABS(C33-$BN$16)&gt;ABS($BN$20-$BN$16)+3*($BN$27),1,0)</f>
        <v>0</v>
      </c>
      <c r="X33" s="24">
        <f>IF(ABS(D33-$BQ$16)&gt;ABS($BQ$20-$BQ$16)+3*($BQ$27),1,0)</f>
        <v>0</v>
      </c>
      <c r="Y33" s="24">
        <f>IF(ABS(E33-$BT$16)&gt;ABS($BT$20-$BT$16)+3*($BT$27),1,0)</f>
        <v>0</v>
      </c>
      <c r="Z33" s="24">
        <f>IF(ABS(F33-$BW$16)&gt;ABS($BW$20-$BW$16)+3*($BW$27),1,0)</f>
        <v>0</v>
      </c>
      <c r="AA33" s="215">
        <f>IF(ABS(G33-$BZ$16)&gt;ABS($BZ$20-$BZ$16)+3*($BZ$27),1,0)</f>
        <v>0</v>
      </c>
      <c r="AB33" s="27">
        <f>IF(ABS(C33-$AN$6)&gt;3*$AN$8,1,0)</f>
        <v>0</v>
      </c>
      <c r="AC33" s="24">
        <f>IF(ABS(D33-$AQ$6)&gt;3*$AQ$8,1,0)</f>
        <v>0</v>
      </c>
      <c r="AD33" s="24">
        <f>IF(ABS(E33-$AT$6)&gt;3*$AT$8,1,0)</f>
        <v>0</v>
      </c>
      <c r="AE33" s="24">
        <f>IF(ABS(F33-$AW$6)&gt;3*$AW$8,1,0)</f>
        <v>0</v>
      </c>
      <c r="AF33" s="39">
        <f>IF(ABS(G33-$AZ$6)&gt;3*$AZ$8,1,0)</f>
        <v>0</v>
      </c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</row>
    <row r="34" spans="1:83" x14ac:dyDescent="0.2">
      <c r="A34" s="27">
        <v>31</v>
      </c>
      <c r="B34" s="2" t="s">
        <v>36</v>
      </c>
      <c r="C34" s="8">
        <v>561652</v>
      </c>
      <c r="D34" s="9">
        <v>570</v>
      </c>
      <c r="E34" s="9">
        <v>3644</v>
      </c>
      <c r="F34" s="10">
        <v>86.5</v>
      </c>
      <c r="G34" s="178">
        <v>10.5</v>
      </c>
      <c r="H34" s="184">
        <f>(C34-$BN$16)/$BN$18</f>
        <v>1.3300951526435245</v>
      </c>
      <c r="I34" s="162">
        <f>(D34-$BQ$16)/$BQ$18</f>
        <v>0.56522911222696526</v>
      </c>
      <c r="J34" s="162">
        <f>(E34-$BT$16)/$BT$18</f>
        <v>0.63944793074257733</v>
      </c>
      <c r="K34" s="162">
        <f>(F34-$BW$16)/$BW$18</f>
        <v>2.7350159055766498E-2</v>
      </c>
      <c r="L34" s="187">
        <f>(G34-$BZ$16)/$BZ$18</f>
        <v>-0.35358113240313871</v>
      </c>
      <c r="M34" s="27">
        <f>IF(AND(C34&gt;=$BN$20-1.5*$BN$27,C34&lt;=$BN$23+1.5*$BN$27),0,1)</f>
        <v>0</v>
      </c>
      <c r="N34" s="24">
        <f>IF(AND(D34&gt;=$BQ$20-1.5*$BQ$27,D34&lt;=$BQ$23+1.5*$BQ$27),0,1)</f>
        <v>0</v>
      </c>
      <c r="O34" s="24">
        <f>IF(AND(E34&gt;=$BT$20-1.5*$BT$27,E34&lt;=$BT$23+1.5*$BT$27),0,1)</f>
        <v>0</v>
      </c>
      <c r="P34" s="24">
        <f>IF(AND(F34&gt;=$BW$20-1.5*$BW$27,F34&lt;=$BW$23+1.5*$BW$27),0,1)</f>
        <v>0</v>
      </c>
      <c r="Q34" s="39">
        <f>IF(AND(G34&gt;=$BZ$20-1.5*$BZ$27,G34&lt;=$BZ$23+1.5*$BZ$27),0,1)</f>
        <v>0</v>
      </c>
      <c r="R34" s="181">
        <f>IF(AND(ABS(C34-$BN$16)&lt;ABS($BN$20-$BN$16)+3*($BN$27),ABS(C34-$BN$16)&gt;ABS($BN$20-$BN$16)+1.5*($BN$27)),1,0)</f>
        <v>0</v>
      </c>
      <c r="S34" s="24">
        <f>IF(AND(ABS(D34-$BQ$16)&lt;ABS($BQ$20-$BQ$16)+3*($BQ$27),ABS(D34-$BQ$16)&gt;ABS($BQ$20-$BQ$16)+1.5*($BQ$27)),1,0)</f>
        <v>0</v>
      </c>
      <c r="T34" s="24">
        <f>IF(AND(ABS(E34-$BT$16)&lt;ABS($BT$20-$BT$16)+3*($BT$27),ABS(E34-$BT$16)&gt;ABS($BT$20-$BT$16)+1.5*($BT$27)),1,0)</f>
        <v>0</v>
      </c>
      <c r="U34" s="24">
        <f>IF(AND(ABS(F34-$BW$16)&lt;ABS($BW$20-$BW$16)+3*($BW$27),ABS(F34-$BW$16)&gt;ABS($BW$20-$BW$16)+1.5*($BW$27)),1,0)</f>
        <v>0</v>
      </c>
      <c r="V34" s="39">
        <f>IF(AND(ABS(G34-$BZ$16)&lt;ABS($BZ$20-$BZ$16)+3*($BZ$27),ABS(G34-$BZ$16)&gt;ABS($BZ$20-$BZ$16)+1.5*($BZ$27)),1,0)</f>
        <v>0</v>
      </c>
      <c r="W34" s="181">
        <f>IF(ABS(C34-$BN$16)&gt;ABS($BN$20-$BN$16)+3*($BN$27),1,0)</f>
        <v>0</v>
      </c>
      <c r="X34" s="24">
        <f>IF(ABS(D34-$BQ$16)&gt;ABS($BQ$20-$BQ$16)+3*($BQ$27),1,0)</f>
        <v>0</v>
      </c>
      <c r="Y34" s="24">
        <f>IF(ABS(E34-$BT$16)&gt;ABS($BT$20-$BT$16)+3*($BT$27),1,0)</f>
        <v>0</v>
      </c>
      <c r="Z34" s="24">
        <f>IF(ABS(F34-$BW$16)&gt;ABS($BW$20-$BW$16)+3*($BW$27),1,0)</f>
        <v>0</v>
      </c>
      <c r="AA34" s="215">
        <f>IF(ABS(G34-$BZ$16)&gt;ABS($BZ$20-$BZ$16)+3*($BZ$27),1,0)</f>
        <v>0</v>
      </c>
      <c r="AB34" s="27">
        <f>IF(ABS(C34-$AN$6)&gt;3*$AN$8,1,0)</f>
        <v>0</v>
      </c>
      <c r="AC34" s="24">
        <f>IF(ABS(D34-$AQ$6)&gt;3*$AQ$8,1,0)</f>
        <v>0</v>
      </c>
      <c r="AD34" s="24">
        <f>IF(ABS(E34-$AT$6)&gt;3*$AT$8,1,0)</f>
        <v>0</v>
      </c>
      <c r="AE34" s="24">
        <f>IF(ABS(F34-$AW$6)&gt;3*$AW$8,1,0)</f>
        <v>0</v>
      </c>
      <c r="AF34" s="39">
        <f>IF(ABS(G34-$AZ$6)&gt;3*$AZ$8,1,0)</f>
        <v>0</v>
      </c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</row>
    <row r="35" spans="1:83" x14ac:dyDescent="0.2">
      <c r="A35" s="27">
        <v>32</v>
      </c>
      <c r="B35" s="2" t="s">
        <v>37</v>
      </c>
      <c r="C35" s="8">
        <v>64341</v>
      </c>
      <c r="D35" s="9">
        <v>89</v>
      </c>
      <c r="E35" s="9">
        <v>406</v>
      </c>
      <c r="F35" s="10">
        <v>80.7</v>
      </c>
      <c r="G35" s="178">
        <v>9</v>
      </c>
      <c r="H35" s="184">
        <f>(C35-$BN$16)/$BN$18</f>
        <v>-0.77639304821668631</v>
      </c>
      <c r="I35" s="162">
        <f>(D35-$BQ$16)/$BQ$18</f>
        <v>-0.7423690225157964</v>
      </c>
      <c r="J35" s="162">
        <f>(E35-$BT$16)/$BT$18</f>
        <v>-0.7703452117169689</v>
      </c>
      <c r="K35" s="162">
        <f>(F35-$BW$16)/$BW$18</f>
        <v>-0.2577922016785294</v>
      </c>
      <c r="L35" s="187">
        <f>(G35-$BZ$16)/$BZ$18</f>
        <v>-0.68199634790925756</v>
      </c>
      <c r="M35" s="27">
        <f>IF(AND(C35&gt;=$BN$20-1.5*$BN$27,C35&lt;=$BN$23+1.5*$BN$27),0,1)</f>
        <v>0</v>
      </c>
      <c r="N35" s="24">
        <f>IF(AND(D35&gt;=$BQ$20-1.5*$BQ$27,D35&lt;=$BQ$23+1.5*$BQ$27),0,1)</f>
        <v>0</v>
      </c>
      <c r="O35" s="24">
        <f>IF(AND(E35&gt;=$BT$20-1.5*$BT$27,E35&lt;=$BT$23+1.5*$BT$27),0,1)</f>
        <v>0</v>
      </c>
      <c r="P35" s="24">
        <f>IF(AND(F35&gt;=$BW$20-1.5*$BW$27,F35&lt;=$BW$23+1.5*$BW$27),0,1)</f>
        <v>0</v>
      </c>
      <c r="Q35" s="39">
        <f>IF(AND(G35&gt;=$BZ$20-1.5*$BZ$27,G35&lt;=$BZ$23+1.5*$BZ$27),0,1)</f>
        <v>0</v>
      </c>
      <c r="R35" s="181">
        <f>IF(AND(ABS(C35-$BN$16)&lt;ABS($BN$20-$BN$16)+3*($BN$27),ABS(C35-$BN$16)&gt;ABS($BN$20-$BN$16)+1.5*($BN$27)),1,0)</f>
        <v>0</v>
      </c>
      <c r="S35" s="24">
        <f>IF(AND(ABS(D35-$BQ$16)&lt;ABS($BQ$20-$BQ$16)+3*($BQ$27),ABS(D35-$BQ$16)&gt;ABS($BQ$20-$BQ$16)+1.5*($BQ$27)),1,0)</f>
        <v>0</v>
      </c>
      <c r="T35" s="24">
        <f>IF(AND(ABS(E35-$BT$16)&lt;ABS($BT$20-$BT$16)+3*($BT$27),ABS(E35-$BT$16)&gt;ABS($BT$20-$BT$16)+1.5*($BT$27)),1,0)</f>
        <v>0</v>
      </c>
      <c r="U35" s="24">
        <f>IF(AND(ABS(F35-$BW$16)&lt;ABS($BW$20-$BW$16)+3*($BW$27),ABS(F35-$BW$16)&gt;ABS($BW$20-$BW$16)+1.5*($BW$27)),1,0)</f>
        <v>0</v>
      </c>
      <c r="V35" s="39">
        <f>IF(AND(ABS(G35-$BZ$16)&lt;ABS($BZ$20-$BZ$16)+3*($BZ$27),ABS(G35-$BZ$16)&gt;ABS($BZ$20-$BZ$16)+1.5*($BZ$27)),1,0)</f>
        <v>0</v>
      </c>
      <c r="W35" s="181">
        <f>IF(ABS(C35-$BN$16)&gt;ABS($BN$20-$BN$16)+3*($BN$27),1,0)</f>
        <v>0</v>
      </c>
      <c r="X35" s="24">
        <f>IF(ABS(D35-$BQ$16)&gt;ABS($BQ$20-$BQ$16)+3*($BQ$27),1,0)</f>
        <v>0</v>
      </c>
      <c r="Y35" s="24">
        <f>IF(ABS(E35-$BT$16)&gt;ABS($BT$20-$BT$16)+3*($BT$27),1,0)</f>
        <v>0</v>
      </c>
      <c r="Z35" s="24">
        <f>IF(ABS(F35-$BW$16)&gt;ABS($BW$20-$BW$16)+3*($BW$27),1,0)</f>
        <v>0</v>
      </c>
      <c r="AA35" s="215">
        <f>IF(ABS(G35-$BZ$16)&gt;ABS($BZ$20-$BZ$16)+3*($BZ$27),1,0)</f>
        <v>0</v>
      </c>
      <c r="AB35" s="27">
        <f>IF(ABS(C35-$AN$6)&gt;3*$AN$8,1,0)</f>
        <v>0</v>
      </c>
      <c r="AC35" s="24">
        <f>IF(ABS(D35-$AQ$6)&gt;3*$AQ$8,1,0)</f>
        <v>0</v>
      </c>
      <c r="AD35" s="24">
        <f>IF(ABS(E35-$AT$6)&gt;3*$AT$8,1,0)</f>
        <v>0</v>
      </c>
      <c r="AE35" s="24">
        <f>IF(ABS(F35-$AW$6)&gt;3*$AW$8,1,0)</f>
        <v>0</v>
      </c>
      <c r="AF35" s="39">
        <f>IF(ABS(G35-$AZ$6)&gt;3*$AZ$8,1,0)</f>
        <v>0</v>
      </c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</row>
    <row r="36" spans="1:83" ht="29" x14ac:dyDescent="0.2">
      <c r="A36" s="27">
        <v>33</v>
      </c>
      <c r="B36" s="2" t="s">
        <v>40</v>
      </c>
      <c r="C36" s="8">
        <v>139743</v>
      </c>
      <c r="D36" s="9">
        <v>204</v>
      </c>
      <c r="E36" s="9">
        <v>1133</v>
      </c>
      <c r="F36" s="10">
        <v>89.2</v>
      </c>
      <c r="G36" s="178">
        <v>16.399999999999999</v>
      </c>
      <c r="H36" s="184">
        <f>(C36-$BN$16)/$BN$18</f>
        <v>-0.45700855175217697</v>
      </c>
      <c r="I36" s="162">
        <f>(D36-$BQ$16)/$BQ$18</f>
        <v>-0.42974160984341059</v>
      </c>
      <c r="J36" s="162">
        <f>(E36-$BT$16)/$BT$18</f>
        <v>-0.45381660931792933</v>
      </c>
      <c r="K36" s="162">
        <f>(F36-$BW$16)/$BW$18</f>
        <v>0.1600888442251803</v>
      </c>
      <c r="L36" s="187">
        <f>(G36-$BZ$16)/$BZ$18</f>
        <v>0.93818538192092849</v>
      </c>
      <c r="M36" s="27">
        <f>IF(AND(C36&gt;=$BN$20-1.5*$BN$27,C36&lt;=$BN$23+1.5*$BN$27),0,1)</f>
        <v>0</v>
      </c>
      <c r="N36" s="24">
        <f>IF(AND(D36&gt;=$BQ$20-1.5*$BQ$27,D36&lt;=$BQ$23+1.5*$BQ$27),0,1)</f>
        <v>0</v>
      </c>
      <c r="O36" s="24">
        <f>IF(AND(E36&gt;=$BT$20-1.5*$BT$27,E36&lt;=$BT$23+1.5*$BT$27),0,1)</f>
        <v>0</v>
      </c>
      <c r="P36" s="24">
        <f>IF(AND(F36&gt;=$BW$20-1.5*$BW$27,F36&lt;=$BW$23+1.5*$BW$27),0,1)</f>
        <v>0</v>
      </c>
      <c r="Q36" s="39">
        <f>IF(AND(G36&gt;=$BZ$20-1.5*$BZ$27,G36&lt;=$BZ$23+1.5*$BZ$27),0,1)</f>
        <v>0</v>
      </c>
      <c r="R36" s="181">
        <f>IF(AND(ABS(C36-$BN$16)&lt;ABS($BN$20-$BN$16)+3*($BN$27),ABS(C36-$BN$16)&gt;ABS($BN$20-$BN$16)+1.5*($BN$27)),1,0)</f>
        <v>0</v>
      </c>
      <c r="S36" s="24">
        <f>IF(AND(ABS(D36-$BQ$16)&lt;ABS($BQ$20-$BQ$16)+3*($BQ$27),ABS(D36-$BQ$16)&gt;ABS($BQ$20-$BQ$16)+1.5*($BQ$27)),1,0)</f>
        <v>0</v>
      </c>
      <c r="T36" s="24">
        <f>IF(AND(ABS(E36-$BT$16)&lt;ABS($BT$20-$BT$16)+3*($BT$27),ABS(E36-$BT$16)&gt;ABS($BT$20-$BT$16)+1.5*($BT$27)),1,0)</f>
        <v>0</v>
      </c>
      <c r="U36" s="24">
        <f>IF(AND(ABS(F36-$BW$16)&lt;ABS($BW$20-$BW$16)+3*($BW$27),ABS(F36-$BW$16)&gt;ABS($BW$20-$BW$16)+1.5*($BW$27)),1,0)</f>
        <v>0</v>
      </c>
      <c r="V36" s="39">
        <f>IF(AND(ABS(G36-$BZ$16)&lt;ABS($BZ$20-$BZ$16)+3*($BZ$27),ABS(G36-$BZ$16)&gt;ABS($BZ$20-$BZ$16)+1.5*($BZ$27)),1,0)</f>
        <v>0</v>
      </c>
      <c r="W36" s="181">
        <f>IF(ABS(C36-$BN$16)&gt;ABS($BN$20-$BN$16)+3*($BN$27),1,0)</f>
        <v>0</v>
      </c>
      <c r="X36" s="24">
        <f>IF(ABS(D36-$BQ$16)&gt;ABS($BQ$20-$BQ$16)+3*($BQ$27),1,0)</f>
        <v>0</v>
      </c>
      <c r="Y36" s="24">
        <f>IF(ABS(E36-$BT$16)&gt;ABS($BT$20-$BT$16)+3*($BT$27),1,0)</f>
        <v>0</v>
      </c>
      <c r="Z36" s="24">
        <f>IF(ABS(F36-$BW$16)&gt;ABS($BW$20-$BW$16)+3*($BW$27),1,0)</f>
        <v>0</v>
      </c>
      <c r="AA36" s="215">
        <f>IF(ABS(G36-$BZ$16)&gt;ABS($BZ$20-$BZ$16)+3*($BZ$27),1,0)</f>
        <v>0</v>
      </c>
      <c r="AB36" s="27">
        <f>IF(ABS(C36-$AN$6)&gt;3*$AN$8,1,0)</f>
        <v>0</v>
      </c>
      <c r="AC36" s="24">
        <f>IF(ABS(D36-$AQ$6)&gt;3*$AQ$8,1,0)</f>
        <v>0</v>
      </c>
      <c r="AD36" s="24">
        <f>IF(ABS(E36-$AT$6)&gt;3*$AT$8,1,0)</f>
        <v>0</v>
      </c>
      <c r="AE36" s="24">
        <f>IF(ABS(F36-$AW$6)&gt;3*$AW$8,1,0)</f>
        <v>0</v>
      </c>
      <c r="AF36" s="39">
        <f>IF(ABS(G36-$AZ$6)&gt;3*$AZ$8,1,0)</f>
        <v>0</v>
      </c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</row>
    <row r="37" spans="1:83" ht="29" x14ac:dyDescent="0.2">
      <c r="A37" s="27">
        <v>34</v>
      </c>
      <c r="B37" s="2" t="s">
        <v>41</v>
      </c>
      <c r="C37" s="8">
        <v>69590</v>
      </c>
      <c r="D37" s="9">
        <v>93</v>
      </c>
      <c r="E37" s="9">
        <v>514</v>
      </c>
      <c r="F37" s="10">
        <v>90</v>
      </c>
      <c r="G37" s="178">
        <v>22</v>
      </c>
      <c r="H37" s="184">
        <f>(C37-$BN$16)/$BN$18</f>
        <v>-0.75415956340272639</v>
      </c>
      <c r="I37" s="162">
        <f>(D37-$BQ$16)/$BQ$18</f>
        <v>-0.73149502555327872</v>
      </c>
      <c r="J37" s="162">
        <f>(E37-$BT$16)/$BT$18</f>
        <v>-0.7233230809616783</v>
      </c>
      <c r="K37" s="162">
        <f>(F37-$BW$16)/$BW$18</f>
        <v>0.19941882501611755</v>
      </c>
      <c r="L37" s="187">
        <f>(G37-$BZ$16)/$BZ$18</f>
        <v>2.1642688531437728</v>
      </c>
      <c r="M37" s="27">
        <f>IF(AND(C37&gt;=$BN$20-1.5*$BN$27,C37&lt;=$BN$23+1.5*$BN$27),0,1)</f>
        <v>0</v>
      </c>
      <c r="N37" s="24">
        <f>IF(AND(D37&gt;=$BQ$20-1.5*$BQ$27,D37&lt;=$BQ$23+1.5*$BQ$27),0,1)</f>
        <v>0</v>
      </c>
      <c r="O37" s="24">
        <f>IF(AND(E37&gt;=$BT$20-1.5*$BT$27,E37&lt;=$BT$23+1.5*$BT$27),0,1)</f>
        <v>0</v>
      </c>
      <c r="P37" s="24">
        <f>IF(AND(F37&gt;=$BW$20-1.5*$BW$27,F37&lt;=$BW$23+1.5*$BW$27),0,1)</f>
        <v>0</v>
      </c>
      <c r="Q37" s="39">
        <f>IF(AND(G37&gt;=$BZ$20-1.5*$BZ$27,G37&lt;=$BZ$23+1.5*$BZ$27),0,1)</f>
        <v>0</v>
      </c>
      <c r="R37" s="181">
        <f>IF(AND(ABS(C37-$BN$16)&lt;ABS($BN$20-$BN$16)+3*($BN$27),ABS(C37-$BN$16)&gt;ABS($BN$20-$BN$16)+1.5*($BN$27)),1,0)</f>
        <v>0</v>
      </c>
      <c r="S37" s="24">
        <f>IF(AND(ABS(D37-$BQ$16)&lt;ABS($BQ$20-$BQ$16)+3*($BQ$27),ABS(D37-$BQ$16)&gt;ABS($BQ$20-$BQ$16)+1.5*($BQ$27)),1,0)</f>
        <v>0</v>
      </c>
      <c r="T37" s="24">
        <f>IF(AND(ABS(E37-$BT$16)&lt;ABS($BT$20-$BT$16)+3*($BT$27),ABS(E37-$BT$16)&gt;ABS($BT$20-$BT$16)+1.5*($BT$27)),1,0)</f>
        <v>0</v>
      </c>
      <c r="U37" s="24">
        <f>IF(AND(ABS(F37-$BW$16)&lt;ABS($BW$20-$BW$16)+3*($BW$27),ABS(F37-$BW$16)&gt;ABS($BW$20-$BW$16)+1.5*($BW$27)),1,0)</f>
        <v>0</v>
      </c>
      <c r="V37" s="39">
        <f>IF(AND(ABS(G37-$BZ$16)&lt;ABS($BZ$20-$BZ$16)+3*($BZ$27),ABS(G37-$BZ$16)&gt;ABS($BZ$20-$BZ$16)+1.5*($BZ$27)),1,0)</f>
        <v>0</v>
      </c>
      <c r="W37" s="181">
        <f>IF(ABS(C37-$BN$16)&gt;ABS($BN$20-$BN$16)+3*($BN$27),1,0)</f>
        <v>0</v>
      </c>
      <c r="X37" s="24">
        <f>IF(ABS(D37-$BQ$16)&gt;ABS($BQ$20-$BQ$16)+3*($BQ$27),1,0)</f>
        <v>0</v>
      </c>
      <c r="Y37" s="24">
        <f>IF(ABS(E37-$BT$16)&gt;ABS($BT$20-$BT$16)+3*($BT$27),1,0)</f>
        <v>0</v>
      </c>
      <c r="Z37" s="24">
        <f>IF(ABS(F37-$BW$16)&gt;ABS($BW$20-$BW$16)+3*($BW$27),1,0)</f>
        <v>0</v>
      </c>
      <c r="AA37" s="215">
        <f>IF(ABS(G37-$BZ$16)&gt;ABS($BZ$20-$BZ$16)+3*($BZ$27),1,0)</f>
        <v>0</v>
      </c>
      <c r="AB37" s="27">
        <f>IF(ABS(C37-$AN$6)&gt;3*$AN$8,1,0)</f>
        <v>0</v>
      </c>
      <c r="AC37" s="24">
        <f>IF(ABS(D37-$AQ$6)&gt;3*$AQ$8,1,0)</f>
        <v>0</v>
      </c>
      <c r="AD37" s="24">
        <f>IF(ABS(E37-$AT$6)&gt;3*$AT$8,1,0)</f>
        <v>0</v>
      </c>
      <c r="AE37" s="24">
        <f>IF(ABS(F37-$AW$6)&gt;3*$AW$8,1,0)</f>
        <v>0</v>
      </c>
      <c r="AF37" s="39">
        <f>IF(ABS(G37-$AZ$6)&gt;3*$AZ$8,1,0)</f>
        <v>0</v>
      </c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</row>
    <row r="38" spans="1:83" ht="29" x14ac:dyDescent="0.2">
      <c r="A38" s="27">
        <v>35</v>
      </c>
      <c r="B38" s="2" t="s">
        <v>42</v>
      </c>
      <c r="C38" s="8">
        <v>101774</v>
      </c>
      <c r="D38" s="9">
        <v>160</v>
      </c>
      <c r="E38" s="9">
        <v>695</v>
      </c>
      <c r="F38" s="10">
        <v>84.3</v>
      </c>
      <c r="G38" s="178">
        <v>13</v>
      </c>
      <c r="H38" s="184">
        <f>(C38-$BN$16)/$BN$18</f>
        <v>-0.61783598267258966</v>
      </c>
      <c r="I38" s="162">
        <f>(D38-$BQ$16)/$BQ$18</f>
        <v>-0.549355576431106</v>
      </c>
      <c r="J38" s="162">
        <f>(E38-$BT$16)/$BT$18</f>
        <v>-0.64451747293660788</v>
      </c>
      <c r="K38" s="162">
        <f>(F38-$BW$16)/$BW$18</f>
        <v>-8.0807288119311441E-2</v>
      </c>
      <c r="L38" s="187">
        <f>(G38-$BZ$16)/$BZ$18</f>
        <v>0.1937775601070594</v>
      </c>
      <c r="M38" s="27">
        <f>IF(AND(C38&gt;=$BN$20-1.5*$BN$27,C38&lt;=$BN$23+1.5*$BN$27),0,1)</f>
        <v>0</v>
      </c>
      <c r="N38" s="24">
        <f>IF(AND(D38&gt;=$BQ$20-1.5*$BQ$27,D38&lt;=$BQ$23+1.5*$BQ$27),0,1)</f>
        <v>0</v>
      </c>
      <c r="O38" s="24">
        <f>IF(AND(E38&gt;=$BT$20-1.5*$BT$27,E38&lt;=$BT$23+1.5*$BT$27),0,1)</f>
        <v>0</v>
      </c>
      <c r="P38" s="24">
        <f>IF(AND(F38&gt;=$BW$20-1.5*$BW$27,F38&lt;=$BW$23+1.5*$BW$27),0,1)</f>
        <v>0</v>
      </c>
      <c r="Q38" s="39">
        <f>IF(AND(G38&gt;=$BZ$20-1.5*$BZ$27,G38&lt;=$BZ$23+1.5*$BZ$27),0,1)</f>
        <v>0</v>
      </c>
      <c r="R38" s="181">
        <f>IF(AND(ABS(C38-$BN$16)&lt;ABS($BN$20-$BN$16)+3*($BN$27),ABS(C38-$BN$16)&gt;ABS($BN$20-$BN$16)+1.5*($BN$27)),1,0)</f>
        <v>0</v>
      </c>
      <c r="S38" s="24">
        <f>IF(AND(ABS(D38-$BQ$16)&lt;ABS($BQ$20-$BQ$16)+3*($BQ$27),ABS(D38-$BQ$16)&gt;ABS($BQ$20-$BQ$16)+1.5*($BQ$27)),1,0)</f>
        <v>0</v>
      </c>
      <c r="T38" s="24">
        <f>IF(AND(ABS(E38-$BT$16)&lt;ABS($BT$20-$BT$16)+3*($BT$27),ABS(E38-$BT$16)&gt;ABS($BT$20-$BT$16)+1.5*($BT$27)),1,0)</f>
        <v>0</v>
      </c>
      <c r="U38" s="24">
        <f>IF(AND(ABS(F38-$BW$16)&lt;ABS($BW$20-$BW$16)+3*($BW$27),ABS(F38-$BW$16)&gt;ABS($BW$20-$BW$16)+1.5*($BW$27)),1,0)</f>
        <v>0</v>
      </c>
      <c r="V38" s="39">
        <f>IF(AND(ABS(G38-$BZ$16)&lt;ABS($BZ$20-$BZ$16)+3*($BZ$27),ABS(G38-$BZ$16)&gt;ABS($BZ$20-$BZ$16)+1.5*($BZ$27)),1,0)</f>
        <v>0</v>
      </c>
      <c r="W38" s="181">
        <f>IF(ABS(C38-$BN$16)&gt;ABS($BN$20-$BN$16)+3*($BN$27),1,0)</f>
        <v>0</v>
      </c>
      <c r="X38" s="24">
        <f>IF(ABS(D38-$BQ$16)&gt;ABS($BQ$20-$BQ$16)+3*($BQ$27),1,0)</f>
        <v>0</v>
      </c>
      <c r="Y38" s="24">
        <f>IF(ABS(E38-$BT$16)&gt;ABS($BT$20-$BT$16)+3*($BT$27),1,0)</f>
        <v>0</v>
      </c>
      <c r="Z38" s="24">
        <f>IF(ABS(F38-$BW$16)&gt;ABS($BW$20-$BW$16)+3*($BW$27),1,0)</f>
        <v>0</v>
      </c>
      <c r="AA38" s="215">
        <f>IF(ABS(G38-$BZ$16)&gt;ABS($BZ$20-$BZ$16)+3*($BZ$27),1,0)</f>
        <v>0</v>
      </c>
      <c r="AB38" s="27">
        <f>IF(ABS(C38-$AN$6)&gt;3*$AN$8,1,0)</f>
        <v>0</v>
      </c>
      <c r="AC38" s="24">
        <f>IF(ABS(D38-$AQ$6)&gt;3*$AQ$8,1,0)</f>
        <v>0</v>
      </c>
      <c r="AD38" s="24">
        <f>IF(ABS(E38-$AT$6)&gt;3*$AT$8,1,0)</f>
        <v>0</v>
      </c>
      <c r="AE38" s="24">
        <f>IF(ABS(F38-$AW$6)&gt;3*$AW$8,1,0)</f>
        <v>0</v>
      </c>
      <c r="AF38" s="39">
        <f>IF(ABS(G38-$AZ$6)&gt;3*$AZ$8,1,0)</f>
        <v>0</v>
      </c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</row>
    <row r="39" spans="1:83" x14ac:dyDescent="0.2">
      <c r="A39" s="27">
        <v>36</v>
      </c>
      <c r="B39" s="2" t="s">
        <v>43</v>
      </c>
      <c r="C39" s="8">
        <v>418714</v>
      </c>
      <c r="D39" s="9">
        <v>487</v>
      </c>
      <c r="E39" s="9">
        <v>1362</v>
      </c>
      <c r="F39" s="10">
        <v>87.5</v>
      </c>
      <c r="G39" s="178">
        <v>19.399999999999999</v>
      </c>
      <c r="H39" s="184">
        <f>(C39-$BN$16)/$BN$18</f>
        <v>0.72464461876320263</v>
      </c>
      <c r="I39" s="162">
        <f>(D39-$BQ$16)/$BQ$18</f>
        <v>0.33959367525472162</v>
      </c>
      <c r="J39" s="162">
        <f>(E39-$BT$16)/$BT$18</f>
        <v>-0.35411227651272981</v>
      </c>
      <c r="K39" s="162">
        <f>(F39-$BW$16)/$BW$18</f>
        <v>7.6512635044438226E-2</v>
      </c>
      <c r="L39" s="187">
        <f>(G39-$BZ$16)/$BZ$18</f>
        <v>1.5950158129331662</v>
      </c>
      <c r="M39" s="27">
        <f>IF(AND(C39&gt;=$BN$20-1.5*$BN$27,C39&lt;=$BN$23+1.5*$BN$27),0,1)</f>
        <v>0</v>
      </c>
      <c r="N39" s="24">
        <f>IF(AND(D39&gt;=$BQ$20-1.5*$BQ$27,D39&lt;=$BQ$23+1.5*$BQ$27),0,1)</f>
        <v>0</v>
      </c>
      <c r="O39" s="24">
        <f>IF(AND(E39&gt;=$BT$20-1.5*$BT$27,E39&lt;=$BT$23+1.5*$BT$27),0,1)</f>
        <v>0</v>
      </c>
      <c r="P39" s="24">
        <f>IF(AND(F39&gt;=$BW$20-1.5*$BW$27,F39&lt;=$BW$23+1.5*$BW$27),0,1)</f>
        <v>0</v>
      </c>
      <c r="Q39" s="39">
        <f>IF(AND(G39&gt;=$BZ$20-1.5*$BZ$27,G39&lt;=$BZ$23+1.5*$BZ$27),0,1)</f>
        <v>0</v>
      </c>
      <c r="R39" s="181">
        <f>IF(AND(ABS(C39-$BN$16)&lt;ABS($BN$20-$BN$16)+3*($BN$27),ABS(C39-$BN$16)&gt;ABS($BN$20-$BN$16)+1.5*($BN$27)),1,0)</f>
        <v>0</v>
      </c>
      <c r="S39" s="24">
        <f>IF(AND(ABS(D39-$BQ$16)&lt;ABS($BQ$20-$BQ$16)+3*($BQ$27),ABS(D39-$BQ$16)&gt;ABS($BQ$20-$BQ$16)+1.5*($BQ$27)),1,0)</f>
        <v>0</v>
      </c>
      <c r="T39" s="24">
        <f>IF(AND(ABS(E39-$BT$16)&lt;ABS($BT$20-$BT$16)+3*($BT$27),ABS(E39-$BT$16)&gt;ABS($BT$20-$BT$16)+1.5*($BT$27)),1,0)</f>
        <v>0</v>
      </c>
      <c r="U39" s="24">
        <f>IF(AND(ABS(F39-$BW$16)&lt;ABS($BW$20-$BW$16)+3*($BW$27),ABS(F39-$BW$16)&gt;ABS($BW$20-$BW$16)+1.5*($BW$27)),1,0)</f>
        <v>0</v>
      </c>
      <c r="V39" s="39">
        <f>IF(AND(ABS(G39-$BZ$16)&lt;ABS($BZ$20-$BZ$16)+3*($BZ$27),ABS(G39-$BZ$16)&gt;ABS($BZ$20-$BZ$16)+1.5*($BZ$27)),1,0)</f>
        <v>0</v>
      </c>
      <c r="W39" s="181">
        <f>IF(ABS(C39-$BN$16)&gt;ABS($BN$20-$BN$16)+3*($BN$27),1,0)</f>
        <v>0</v>
      </c>
      <c r="X39" s="24">
        <f>IF(ABS(D39-$BQ$16)&gt;ABS($BQ$20-$BQ$16)+3*($BQ$27),1,0)</f>
        <v>0</v>
      </c>
      <c r="Y39" s="24">
        <f>IF(ABS(E39-$BT$16)&gt;ABS($BT$20-$BT$16)+3*($BT$27),1,0)</f>
        <v>0</v>
      </c>
      <c r="Z39" s="24">
        <f>IF(ABS(F39-$BW$16)&gt;ABS($BW$20-$BW$16)+3*($BW$27),1,0)</f>
        <v>0</v>
      </c>
      <c r="AA39" s="215">
        <f>IF(ABS(G39-$BZ$16)&gt;ABS($BZ$20-$BZ$16)+3*($BZ$27),1,0)</f>
        <v>0</v>
      </c>
      <c r="AB39" s="27">
        <f>IF(ABS(C39-$AN$6)&gt;3*$AN$8,1,0)</f>
        <v>0</v>
      </c>
      <c r="AC39" s="24">
        <f>IF(ABS(D39-$AQ$6)&gt;3*$AQ$8,1,0)</f>
        <v>0</v>
      </c>
      <c r="AD39" s="24">
        <f>IF(ABS(E39-$AT$6)&gt;3*$AT$8,1,0)</f>
        <v>0</v>
      </c>
      <c r="AE39" s="24">
        <f>IF(ABS(F39-$AW$6)&gt;3*$AW$8,1,0)</f>
        <v>0</v>
      </c>
      <c r="AF39" s="39">
        <f>IF(ABS(G39-$AZ$6)&gt;3*$AZ$8,1,0)</f>
        <v>0</v>
      </c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</row>
    <row r="40" spans="1:83" x14ac:dyDescent="0.2">
      <c r="A40" s="27">
        <v>37</v>
      </c>
      <c r="B40" s="2" t="s">
        <v>44</v>
      </c>
      <c r="C40" s="8">
        <v>427791</v>
      </c>
      <c r="D40" s="9">
        <v>503</v>
      </c>
      <c r="E40" s="9">
        <v>2911</v>
      </c>
      <c r="F40" s="10">
        <v>85.3</v>
      </c>
      <c r="G40" s="178">
        <v>11.7</v>
      </c>
      <c r="H40" s="184">
        <f>(C40-$BN$16)/$BN$18</f>
        <v>0.76309257869010583</v>
      </c>
      <c r="I40" s="162">
        <f>(D40-$BQ$16)/$BQ$18</f>
        <v>0.3830896631047927</v>
      </c>
      <c r="J40" s="162">
        <f>(E40-$BT$16)/$BT$18</f>
        <v>0.32030698774602162</v>
      </c>
      <c r="K40" s="162">
        <f>(F40-$BW$16)/$BW$18</f>
        <v>-3.1644812130639716E-2</v>
      </c>
      <c r="L40" s="187">
        <f>(G40-$BZ$16)/$BZ$18</f>
        <v>-9.0848959998243772E-2</v>
      </c>
      <c r="M40" s="27">
        <f>IF(AND(C40&gt;=$BN$20-1.5*$BN$27,C40&lt;=$BN$23+1.5*$BN$27),0,1)</f>
        <v>0</v>
      </c>
      <c r="N40" s="24">
        <f>IF(AND(D40&gt;=$BQ$20-1.5*$BQ$27,D40&lt;=$BQ$23+1.5*$BQ$27),0,1)</f>
        <v>0</v>
      </c>
      <c r="O40" s="24">
        <f>IF(AND(E40&gt;=$BT$20-1.5*$BT$27,E40&lt;=$BT$23+1.5*$BT$27),0,1)</f>
        <v>0</v>
      </c>
      <c r="P40" s="24">
        <f>IF(AND(F40&gt;=$BW$20-1.5*$BW$27,F40&lt;=$BW$23+1.5*$BW$27),0,1)</f>
        <v>0</v>
      </c>
      <c r="Q40" s="39">
        <f>IF(AND(G40&gt;=$BZ$20-1.5*$BZ$27,G40&lt;=$BZ$23+1.5*$BZ$27),0,1)</f>
        <v>0</v>
      </c>
      <c r="R40" s="181">
        <f>IF(AND(ABS(C40-$BN$16)&lt;ABS($BN$20-$BN$16)+3*($BN$27),ABS(C40-$BN$16)&gt;ABS($BN$20-$BN$16)+1.5*($BN$27)),1,0)</f>
        <v>0</v>
      </c>
      <c r="S40" s="24">
        <f>IF(AND(ABS(D40-$BQ$16)&lt;ABS($BQ$20-$BQ$16)+3*($BQ$27),ABS(D40-$BQ$16)&gt;ABS($BQ$20-$BQ$16)+1.5*($BQ$27)),1,0)</f>
        <v>0</v>
      </c>
      <c r="T40" s="24">
        <f>IF(AND(ABS(E40-$BT$16)&lt;ABS($BT$20-$BT$16)+3*($BT$27),ABS(E40-$BT$16)&gt;ABS($BT$20-$BT$16)+1.5*($BT$27)),1,0)</f>
        <v>0</v>
      </c>
      <c r="U40" s="24">
        <f>IF(AND(ABS(F40-$BW$16)&lt;ABS($BW$20-$BW$16)+3*($BW$27),ABS(F40-$BW$16)&gt;ABS($BW$20-$BW$16)+1.5*($BW$27)),1,0)</f>
        <v>0</v>
      </c>
      <c r="V40" s="39">
        <f>IF(AND(ABS(G40-$BZ$16)&lt;ABS($BZ$20-$BZ$16)+3*($BZ$27),ABS(G40-$BZ$16)&gt;ABS($BZ$20-$BZ$16)+1.5*($BZ$27)),1,0)</f>
        <v>0</v>
      </c>
      <c r="W40" s="181">
        <f>IF(ABS(C40-$BN$16)&gt;ABS($BN$20-$BN$16)+3*($BN$27),1,0)</f>
        <v>0</v>
      </c>
      <c r="X40" s="24">
        <f>IF(ABS(D40-$BQ$16)&gt;ABS($BQ$20-$BQ$16)+3*($BQ$27),1,0)</f>
        <v>0</v>
      </c>
      <c r="Y40" s="24">
        <f>IF(ABS(E40-$BT$16)&gt;ABS($BT$20-$BT$16)+3*($BT$27),1,0)</f>
        <v>0</v>
      </c>
      <c r="Z40" s="24">
        <f>IF(ABS(F40-$BW$16)&gt;ABS($BW$20-$BW$16)+3*($BW$27),1,0)</f>
        <v>0</v>
      </c>
      <c r="AA40" s="215">
        <f>IF(ABS(G40-$BZ$16)&gt;ABS($BZ$20-$BZ$16)+3*($BZ$27),1,0)</f>
        <v>0</v>
      </c>
      <c r="AB40" s="27">
        <f>IF(ABS(C40-$AN$6)&gt;3*$AN$8,1,0)</f>
        <v>0</v>
      </c>
      <c r="AC40" s="24">
        <f>IF(ABS(D40-$AQ$6)&gt;3*$AQ$8,1,0)</f>
        <v>0</v>
      </c>
      <c r="AD40" s="24">
        <f>IF(ABS(E40-$AT$6)&gt;3*$AT$8,1,0)</f>
        <v>0</v>
      </c>
      <c r="AE40" s="24">
        <f>IF(ABS(F40-$AW$6)&gt;3*$AW$8,1,0)</f>
        <v>0</v>
      </c>
      <c r="AF40" s="39">
        <f>IF(ABS(G40-$AZ$6)&gt;3*$AZ$8,1,0)</f>
        <v>0</v>
      </c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</row>
    <row r="41" spans="1:83" x14ac:dyDescent="0.2">
      <c r="A41" s="27">
        <v>38</v>
      </c>
      <c r="B41" s="2" t="s">
        <v>46</v>
      </c>
      <c r="C41" s="8">
        <v>98305</v>
      </c>
      <c r="D41" s="9">
        <v>136</v>
      </c>
      <c r="E41" s="13">
        <v>752</v>
      </c>
      <c r="F41" s="10">
        <v>79.900000000000006</v>
      </c>
      <c r="G41" s="178">
        <v>16.2</v>
      </c>
      <c r="H41" s="184">
        <f>(C41-$BN$16)/$BN$18</f>
        <v>-0.63252982127415702</v>
      </c>
      <c r="I41" s="162">
        <f>(D41-$BQ$16)/$BQ$18</f>
        <v>-0.6145995582062127</v>
      </c>
      <c r="J41" s="162">
        <f>(E41-$BT$16)/$BT$18</f>
        <v>-0.61970023726020451</v>
      </c>
      <c r="K41" s="162">
        <f>(F41-$BW$16)/$BW$18</f>
        <v>-0.29712218246946664</v>
      </c>
      <c r="L41" s="187">
        <f>(G41-$BZ$16)/$BZ$18</f>
        <v>0.89439668652011284</v>
      </c>
      <c r="M41" s="27">
        <f>IF(AND(C41&gt;=$BN$20-1.5*$BN$27,C41&lt;=$BN$23+1.5*$BN$27),0,1)</f>
        <v>0</v>
      </c>
      <c r="N41" s="24">
        <f>IF(AND(D41&gt;=$BQ$20-1.5*$BQ$27,D41&lt;=$BQ$23+1.5*$BQ$27),0,1)</f>
        <v>0</v>
      </c>
      <c r="O41" s="24">
        <f>IF(AND(E41&gt;=$BT$20-1.5*$BT$27,E41&lt;=$BT$23+1.5*$BT$27),0,1)</f>
        <v>0</v>
      </c>
      <c r="P41" s="24">
        <f>IF(AND(F41&gt;=$BW$20-1.5*$BW$27,F41&lt;=$BW$23+1.5*$BW$27),0,1)</f>
        <v>0</v>
      </c>
      <c r="Q41" s="39">
        <f>IF(AND(G41&gt;=$BZ$20-1.5*$BZ$27,G41&lt;=$BZ$23+1.5*$BZ$27),0,1)</f>
        <v>0</v>
      </c>
      <c r="R41" s="181">
        <f>IF(AND(ABS(C41-$BN$16)&lt;ABS($BN$20-$BN$16)+3*($BN$27),ABS(C41-$BN$16)&gt;ABS($BN$20-$BN$16)+1.5*($BN$27)),1,0)</f>
        <v>0</v>
      </c>
      <c r="S41" s="24">
        <f>IF(AND(ABS(D41-$BQ$16)&lt;ABS($BQ$20-$BQ$16)+3*($BQ$27),ABS(D41-$BQ$16)&gt;ABS($BQ$20-$BQ$16)+1.5*($BQ$27)),1,0)</f>
        <v>0</v>
      </c>
      <c r="T41" s="24">
        <f>IF(AND(ABS(E41-$BT$16)&lt;ABS($BT$20-$BT$16)+3*($BT$27),ABS(E41-$BT$16)&gt;ABS($BT$20-$BT$16)+1.5*($BT$27)),1,0)</f>
        <v>0</v>
      </c>
      <c r="U41" s="24">
        <f>IF(AND(ABS(F41-$BW$16)&lt;ABS($BW$20-$BW$16)+3*($BW$27),ABS(F41-$BW$16)&gt;ABS($BW$20-$BW$16)+1.5*($BW$27)),1,0)</f>
        <v>0</v>
      </c>
      <c r="V41" s="39">
        <f>IF(AND(ABS(G41-$BZ$16)&lt;ABS($BZ$20-$BZ$16)+3*($BZ$27),ABS(G41-$BZ$16)&gt;ABS($BZ$20-$BZ$16)+1.5*($BZ$27)),1,0)</f>
        <v>0</v>
      </c>
      <c r="W41" s="181">
        <f>IF(ABS(C41-$BN$16)&gt;ABS($BN$20-$BN$16)+3*($BN$27),1,0)</f>
        <v>0</v>
      </c>
      <c r="X41" s="24">
        <f>IF(ABS(D41-$BQ$16)&gt;ABS($BQ$20-$BQ$16)+3*($BQ$27),1,0)</f>
        <v>0</v>
      </c>
      <c r="Y41" s="24">
        <f>IF(ABS(E41-$BT$16)&gt;ABS($BT$20-$BT$16)+3*($BT$27),1,0)</f>
        <v>0</v>
      </c>
      <c r="Z41" s="24">
        <f>IF(ABS(F41-$BW$16)&gt;ABS($BW$20-$BW$16)+3*($BW$27),1,0)</f>
        <v>0</v>
      </c>
      <c r="AA41" s="215">
        <f>IF(ABS(G41-$BZ$16)&gt;ABS($BZ$20-$BZ$16)+3*($BZ$27),1,0)</f>
        <v>0</v>
      </c>
      <c r="AB41" s="27">
        <f>IF(ABS(C41-$AN$6)&gt;3*$AN$8,1,0)</f>
        <v>0</v>
      </c>
      <c r="AC41" s="24">
        <f>IF(ABS(D41-$AQ$6)&gt;3*$AQ$8,1,0)</f>
        <v>0</v>
      </c>
      <c r="AD41" s="24">
        <f>IF(ABS(E41-$AT$6)&gt;3*$AT$8,1,0)</f>
        <v>0</v>
      </c>
      <c r="AE41" s="24">
        <f>IF(ABS(F41-$AW$6)&gt;3*$AW$8,1,0)</f>
        <v>0</v>
      </c>
      <c r="AF41" s="39">
        <f>IF(ABS(G41-$AZ$6)&gt;3*$AZ$8,1,0)</f>
        <v>0</v>
      </c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</row>
    <row r="42" spans="1:83" x14ac:dyDescent="0.2">
      <c r="A42" s="27">
        <v>39</v>
      </c>
      <c r="B42" s="2" t="s">
        <v>47</v>
      </c>
      <c r="C42" s="8">
        <v>84854</v>
      </c>
      <c r="D42" s="9">
        <v>170</v>
      </c>
      <c r="E42" s="13">
        <v>667</v>
      </c>
      <c r="F42" s="10">
        <v>86.9</v>
      </c>
      <c r="G42" s="178">
        <v>15</v>
      </c>
      <c r="H42" s="184">
        <f>(C42-$BN$16)/$BN$18</f>
        <v>-0.68950497925331033</v>
      </c>
      <c r="I42" s="162">
        <f>(D42-$BQ$16)/$BQ$18</f>
        <v>-0.52217058402481165</v>
      </c>
      <c r="J42" s="162">
        <f>(E42-$BT$16)/$BT$18</f>
        <v>-0.6567083957250166</v>
      </c>
      <c r="K42" s="162">
        <f>(F42-$BW$16)/$BW$18</f>
        <v>4.7015149451235472E-2</v>
      </c>
      <c r="L42" s="187">
        <f>(G42-$BZ$16)/$BZ$18</f>
        <v>0.63166451411521785</v>
      </c>
      <c r="M42" s="27">
        <f>IF(AND(C42&gt;=$BN$20-1.5*$BN$27,C42&lt;=$BN$23+1.5*$BN$27),0,1)</f>
        <v>0</v>
      </c>
      <c r="N42" s="24">
        <f>IF(AND(D42&gt;=$BQ$20-1.5*$BQ$27,D42&lt;=$BQ$23+1.5*$BQ$27),0,1)</f>
        <v>0</v>
      </c>
      <c r="O42" s="24">
        <f>IF(AND(E42&gt;=$BT$20-1.5*$BT$27,E42&lt;=$BT$23+1.5*$BT$27),0,1)</f>
        <v>0</v>
      </c>
      <c r="P42" s="24">
        <f>IF(AND(F42&gt;=$BW$20-1.5*$BW$27,F42&lt;=$BW$23+1.5*$BW$27),0,1)</f>
        <v>0</v>
      </c>
      <c r="Q42" s="39">
        <f>IF(AND(G42&gt;=$BZ$20-1.5*$BZ$27,G42&lt;=$BZ$23+1.5*$BZ$27),0,1)</f>
        <v>0</v>
      </c>
      <c r="R42" s="181">
        <f>IF(AND(ABS(C42-$BN$16)&lt;ABS($BN$20-$BN$16)+3*($BN$27),ABS(C42-$BN$16)&gt;ABS($BN$20-$BN$16)+1.5*($BN$27)),1,0)</f>
        <v>0</v>
      </c>
      <c r="S42" s="24">
        <f>IF(AND(ABS(D42-$BQ$16)&lt;ABS($BQ$20-$BQ$16)+3*($BQ$27),ABS(D42-$BQ$16)&gt;ABS($BQ$20-$BQ$16)+1.5*($BQ$27)),1,0)</f>
        <v>0</v>
      </c>
      <c r="T42" s="24">
        <f>IF(AND(ABS(E42-$BT$16)&lt;ABS($BT$20-$BT$16)+3*($BT$27),ABS(E42-$BT$16)&gt;ABS($BT$20-$BT$16)+1.5*($BT$27)),1,0)</f>
        <v>0</v>
      </c>
      <c r="U42" s="24">
        <f>IF(AND(ABS(F42-$BW$16)&lt;ABS($BW$20-$BW$16)+3*($BW$27),ABS(F42-$BW$16)&gt;ABS($BW$20-$BW$16)+1.5*($BW$27)),1,0)</f>
        <v>0</v>
      </c>
      <c r="V42" s="39">
        <f>IF(AND(ABS(G42-$BZ$16)&lt;ABS($BZ$20-$BZ$16)+3*($BZ$27),ABS(G42-$BZ$16)&gt;ABS($BZ$20-$BZ$16)+1.5*($BZ$27)),1,0)</f>
        <v>0</v>
      </c>
      <c r="W42" s="181">
        <f>IF(ABS(C42-$BN$16)&gt;ABS($BN$20-$BN$16)+3*($BN$27),1,0)</f>
        <v>0</v>
      </c>
      <c r="X42" s="24">
        <f>IF(ABS(D42-$BQ$16)&gt;ABS($BQ$20-$BQ$16)+3*($BQ$27),1,0)</f>
        <v>0</v>
      </c>
      <c r="Y42" s="24">
        <f>IF(ABS(E42-$BT$16)&gt;ABS($BT$20-$BT$16)+3*($BT$27),1,0)</f>
        <v>0</v>
      </c>
      <c r="Z42" s="24">
        <f>IF(ABS(F42-$BW$16)&gt;ABS($BW$20-$BW$16)+3*($BW$27),1,0)</f>
        <v>0</v>
      </c>
      <c r="AA42" s="215">
        <f>IF(ABS(G42-$BZ$16)&gt;ABS($BZ$20-$BZ$16)+3*($BZ$27),1,0)</f>
        <v>0</v>
      </c>
      <c r="AB42" s="27">
        <f>IF(ABS(C42-$AN$6)&gt;3*$AN$8,1,0)</f>
        <v>0</v>
      </c>
      <c r="AC42" s="24">
        <f>IF(ABS(D42-$AQ$6)&gt;3*$AQ$8,1,0)</f>
        <v>0</v>
      </c>
      <c r="AD42" s="24">
        <f>IF(ABS(E42-$AT$6)&gt;3*$AT$8,1,0)</f>
        <v>0</v>
      </c>
      <c r="AE42" s="24">
        <f>IF(ABS(F42-$AW$6)&gt;3*$AW$8,1,0)</f>
        <v>0</v>
      </c>
      <c r="AF42" s="39">
        <f>IF(ABS(G42-$AZ$6)&gt;3*$AZ$8,1,0)</f>
        <v>0</v>
      </c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</row>
    <row r="43" spans="1:83" x14ac:dyDescent="0.2">
      <c r="A43" s="27">
        <v>40</v>
      </c>
      <c r="B43" s="2" t="s">
        <v>48</v>
      </c>
      <c r="C43" s="8">
        <v>569950</v>
      </c>
      <c r="D43" s="9">
        <v>838</v>
      </c>
      <c r="E43" s="13">
        <v>5185</v>
      </c>
      <c r="F43" s="10">
        <v>87.2</v>
      </c>
      <c r="G43" s="178">
        <v>5</v>
      </c>
      <c r="H43" s="184">
        <f>(C43-$BN$16)/$BN$18</f>
        <v>1.3652434584134312</v>
      </c>
      <c r="I43" s="162">
        <f>(D43-$BQ$16)/$BQ$18</f>
        <v>1.2937869087156559</v>
      </c>
      <c r="J43" s="163">
        <f>(E43-$BT$16)/$BT$18</f>
        <v>1.3103840742046404</v>
      </c>
      <c r="K43" s="162">
        <f>(F43-$BW$16)/$BW$18</f>
        <v>6.1763892247836849E-2</v>
      </c>
      <c r="L43" s="187">
        <f>(G43-$BZ$16)/$BZ$18</f>
        <v>-1.5577702559255746</v>
      </c>
      <c r="M43" s="27">
        <f>IF(AND(C43&gt;=$BN$20-1.5*$BN$27,C43&lt;=$BN$23+1.5*$BN$27),0,1)</f>
        <v>0</v>
      </c>
      <c r="N43" s="24">
        <f>IF(AND(D43&gt;=$BQ$20-1.5*$BQ$27,D43&lt;=$BQ$23+1.5*$BQ$27),0,1)</f>
        <v>0</v>
      </c>
      <c r="O43" s="24">
        <f>IF(AND(E43&gt;=$BT$20-1.5*$BT$27,E43&lt;=$BT$23+1.5*$BT$27),0,1)</f>
        <v>0</v>
      </c>
      <c r="P43" s="24">
        <f>IF(AND(F43&gt;=$BW$20-1.5*$BW$27,F43&lt;=$BW$23+1.5*$BW$27),0,1)</f>
        <v>0</v>
      </c>
      <c r="Q43" s="39">
        <f>IF(AND(G43&gt;=$BZ$20-1.5*$BZ$27,G43&lt;=$BZ$23+1.5*$BZ$27),0,1)</f>
        <v>0</v>
      </c>
      <c r="R43" s="181">
        <f>IF(AND(ABS(C43-$BN$16)&lt;ABS($BN$20-$BN$16)+3*($BN$27),ABS(C43-$BN$16)&gt;ABS($BN$20-$BN$16)+1.5*($BN$27)),1,0)</f>
        <v>0</v>
      </c>
      <c r="S43" s="24">
        <f>IF(AND(ABS(D43-$BQ$16)&lt;ABS($BQ$20-$BQ$16)+3*($BQ$27),ABS(D43-$BQ$16)&gt;ABS($BQ$20-$BQ$16)+1.5*($BQ$27)),1,0)</f>
        <v>0</v>
      </c>
      <c r="T43" s="24">
        <f>IF(AND(ABS(E43-$BT$16)&lt;ABS($BT$20-$BT$16)+3*($BT$27),ABS(E43-$BT$16)&gt;ABS($BT$20-$BT$16)+1.5*($BT$27)),1,0)</f>
        <v>0</v>
      </c>
      <c r="U43" s="24">
        <f>IF(AND(ABS(F43-$BW$16)&lt;ABS($BW$20-$BW$16)+3*($BW$27),ABS(F43-$BW$16)&gt;ABS($BW$20-$BW$16)+1.5*($BW$27)),1,0)</f>
        <v>0</v>
      </c>
      <c r="V43" s="39">
        <f>IF(AND(ABS(G43-$BZ$16)&lt;ABS($BZ$20-$BZ$16)+3*($BZ$27),ABS(G43-$BZ$16)&gt;ABS($BZ$20-$BZ$16)+1.5*($BZ$27)),1,0)</f>
        <v>0</v>
      </c>
      <c r="W43" s="181">
        <f>IF(ABS(C43-$BN$16)&gt;ABS($BN$20-$BN$16)+3*($BN$27),1,0)</f>
        <v>0</v>
      </c>
      <c r="X43" s="24">
        <f>IF(ABS(D43-$BQ$16)&gt;ABS($BQ$20-$BQ$16)+3*($BQ$27),1,0)</f>
        <v>0</v>
      </c>
      <c r="Y43" s="24">
        <f>IF(ABS(E43-$BT$16)&gt;ABS($BT$20-$BT$16)+3*($BT$27),1,0)</f>
        <v>0</v>
      </c>
      <c r="Z43" s="24">
        <f>IF(ABS(F43-$BW$16)&gt;ABS($BW$20-$BW$16)+3*($BW$27),1,0)</f>
        <v>0</v>
      </c>
      <c r="AA43" s="215">
        <f>IF(ABS(G43-$BZ$16)&gt;ABS($BZ$20-$BZ$16)+3*($BZ$27),1,0)</f>
        <v>0</v>
      </c>
      <c r="AB43" s="27">
        <f>IF(ABS(C43-$AN$6)&gt;3*$AN$8,1,0)</f>
        <v>0</v>
      </c>
      <c r="AC43" s="24">
        <f>IF(ABS(D43-$AQ$6)&gt;3*$AQ$8,1,0)</f>
        <v>0</v>
      </c>
      <c r="AD43" s="24">
        <f>IF(ABS(E43-$AT$6)&gt;3*$AT$8,1,0)</f>
        <v>0</v>
      </c>
      <c r="AE43" s="24">
        <f>IF(ABS(F43-$AW$6)&gt;3*$AW$8,1,0)</f>
        <v>0</v>
      </c>
      <c r="AF43" s="39">
        <f>IF(ABS(G43-$AZ$6)&gt;3*$AZ$8,1,0)</f>
        <v>0</v>
      </c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</row>
    <row r="44" spans="1:83" x14ac:dyDescent="0.2">
      <c r="A44" s="27">
        <v>41</v>
      </c>
      <c r="B44" s="2" t="s">
        <v>49</v>
      </c>
      <c r="C44" s="8">
        <v>243311</v>
      </c>
      <c r="D44" s="9">
        <v>326</v>
      </c>
      <c r="E44" s="13">
        <v>1543</v>
      </c>
      <c r="F44" s="10">
        <v>84.7</v>
      </c>
      <c r="G44" s="178">
        <v>10.199999999999999</v>
      </c>
      <c r="H44" s="184">
        <f>(C44-$BN$16)/$BN$18</f>
        <v>-1.831974336730241E-2</v>
      </c>
      <c r="I44" s="162">
        <f>(D44-$BQ$16)/$BQ$18</f>
        <v>-9.8084702486618616E-2</v>
      </c>
      <c r="J44" s="162">
        <f>(E44-$BT$16)/$BT$18</f>
        <v>-0.27530666848765939</v>
      </c>
      <c r="K44" s="162">
        <f>(F44-$BW$16)/$BW$18</f>
        <v>-6.1142297723842477E-2</v>
      </c>
      <c r="L44" s="187">
        <f>(G44-$BZ$16)/$BZ$18</f>
        <v>-0.41926417550436262</v>
      </c>
      <c r="M44" s="27">
        <f>IF(AND(C44&gt;=$BN$20-1.5*$BN$27,C44&lt;=$BN$23+1.5*$BN$27),0,1)</f>
        <v>0</v>
      </c>
      <c r="N44" s="24">
        <f>IF(AND(D44&gt;=$BQ$20-1.5*$BQ$27,D44&lt;=$BQ$23+1.5*$BQ$27),0,1)</f>
        <v>0</v>
      </c>
      <c r="O44" s="24">
        <f>IF(AND(E44&gt;=$BT$20-1.5*$BT$27,E44&lt;=$BT$23+1.5*$BT$27),0,1)</f>
        <v>0</v>
      </c>
      <c r="P44" s="24">
        <f>IF(AND(F44&gt;=$BW$20-1.5*$BW$27,F44&lt;=$BW$23+1.5*$BW$27),0,1)</f>
        <v>0</v>
      </c>
      <c r="Q44" s="39">
        <f>IF(AND(G44&gt;=$BZ$20-1.5*$BZ$27,G44&lt;=$BZ$23+1.5*$BZ$27),0,1)</f>
        <v>0</v>
      </c>
      <c r="R44" s="181">
        <f>IF(AND(ABS(C44-$BN$16)&lt;ABS($BN$20-$BN$16)+3*($BN$27),ABS(C44-$BN$16)&gt;ABS($BN$20-$BN$16)+1.5*($BN$27)),1,0)</f>
        <v>0</v>
      </c>
      <c r="S44" s="24">
        <f>IF(AND(ABS(D44-$BQ$16)&lt;ABS($BQ$20-$BQ$16)+3*($BQ$27),ABS(D44-$BQ$16)&gt;ABS($BQ$20-$BQ$16)+1.5*($BQ$27)),1,0)</f>
        <v>0</v>
      </c>
      <c r="T44" s="24">
        <f>IF(AND(ABS(E44-$BT$16)&lt;ABS($BT$20-$BT$16)+3*($BT$27),ABS(E44-$BT$16)&gt;ABS($BT$20-$BT$16)+1.5*($BT$27)),1,0)</f>
        <v>0</v>
      </c>
      <c r="U44" s="24">
        <f>IF(AND(ABS(F44-$BW$16)&lt;ABS($BW$20-$BW$16)+3*($BW$27),ABS(F44-$BW$16)&gt;ABS($BW$20-$BW$16)+1.5*($BW$27)),1,0)</f>
        <v>0</v>
      </c>
      <c r="V44" s="39">
        <f>IF(AND(ABS(G44-$BZ$16)&lt;ABS($BZ$20-$BZ$16)+3*($BZ$27),ABS(G44-$BZ$16)&gt;ABS($BZ$20-$BZ$16)+1.5*($BZ$27)),1,0)</f>
        <v>0</v>
      </c>
      <c r="W44" s="181">
        <f>IF(ABS(C44-$BN$16)&gt;ABS($BN$20-$BN$16)+3*($BN$27),1,0)</f>
        <v>0</v>
      </c>
      <c r="X44" s="24">
        <f>IF(ABS(D44-$BQ$16)&gt;ABS($BQ$20-$BQ$16)+3*($BQ$27),1,0)</f>
        <v>0</v>
      </c>
      <c r="Y44" s="24">
        <f>IF(ABS(E44-$BT$16)&gt;ABS($BT$20-$BT$16)+3*($BT$27),1,0)</f>
        <v>0</v>
      </c>
      <c r="Z44" s="24">
        <f>IF(ABS(F44-$BW$16)&gt;ABS($BW$20-$BW$16)+3*($BW$27),1,0)</f>
        <v>0</v>
      </c>
      <c r="AA44" s="215">
        <f>IF(ABS(G44-$BZ$16)&gt;ABS($BZ$20-$BZ$16)+3*($BZ$27),1,0)</f>
        <v>0</v>
      </c>
      <c r="AB44" s="27">
        <f>IF(ABS(C44-$AN$6)&gt;3*$AN$8,1,0)</f>
        <v>0</v>
      </c>
      <c r="AC44" s="24">
        <f>IF(ABS(D44-$AQ$6)&gt;3*$AQ$8,1,0)</f>
        <v>0</v>
      </c>
      <c r="AD44" s="24">
        <f>IF(ABS(E44-$AT$6)&gt;3*$AT$8,1,0)</f>
        <v>0</v>
      </c>
      <c r="AE44" s="24">
        <f>IF(ABS(F44-$AW$6)&gt;3*$AW$8,1,0)</f>
        <v>0</v>
      </c>
      <c r="AF44" s="39">
        <f>IF(ABS(G44-$AZ$6)&gt;3*$AZ$8,1,0)</f>
        <v>0</v>
      </c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</row>
    <row r="45" spans="1:83" x14ac:dyDescent="0.2">
      <c r="A45" s="27">
        <v>42</v>
      </c>
      <c r="B45" s="2" t="s">
        <v>50</v>
      </c>
      <c r="C45" s="8">
        <v>130360</v>
      </c>
      <c r="D45" s="9">
        <v>242</v>
      </c>
      <c r="E45" s="13">
        <v>1024</v>
      </c>
      <c r="F45" s="10">
        <v>86.1</v>
      </c>
      <c r="G45" s="178">
        <v>14.8</v>
      </c>
      <c r="H45" s="184">
        <f>(C45-$BN$16)/$BN$18</f>
        <v>-0.49675265310660377</v>
      </c>
      <c r="I45" s="162">
        <f>(D45-$BQ$16)/$BQ$18</f>
        <v>-0.32643863869949175</v>
      </c>
      <c r="J45" s="162">
        <f>(E45-$BT$16)/$BT$18</f>
        <v>-0.50127413017280598</v>
      </c>
      <c r="K45" s="162">
        <f>(F45-$BW$16)/$BW$18</f>
        <v>7.6851686602975276E-3</v>
      </c>
      <c r="L45" s="187">
        <f>(G45-$BZ$16)/$BZ$18</f>
        <v>0.5878758187144022</v>
      </c>
      <c r="M45" s="27">
        <f>IF(AND(C45&gt;=$BN$20-1.5*$BN$27,C45&lt;=$BN$23+1.5*$BN$27),0,1)</f>
        <v>0</v>
      </c>
      <c r="N45" s="24">
        <f>IF(AND(D45&gt;=$BQ$20-1.5*$BQ$27,D45&lt;=$BQ$23+1.5*$BQ$27),0,1)</f>
        <v>0</v>
      </c>
      <c r="O45" s="24">
        <f>IF(AND(E45&gt;=$BT$20-1.5*$BT$27,E45&lt;=$BT$23+1.5*$BT$27),0,1)</f>
        <v>0</v>
      </c>
      <c r="P45" s="24">
        <f>IF(AND(F45&gt;=$BW$20-1.5*$BW$27,F45&lt;=$BW$23+1.5*$BW$27),0,1)</f>
        <v>0</v>
      </c>
      <c r="Q45" s="39">
        <f>IF(AND(G45&gt;=$BZ$20-1.5*$BZ$27,G45&lt;=$BZ$23+1.5*$BZ$27),0,1)</f>
        <v>0</v>
      </c>
      <c r="R45" s="181">
        <f>IF(AND(ABS(C45-$BN$16)&lt;ABS($BN$20-$BN$16)+3*($BN$27),ABS(C45-$BN$16)&gt;ABS($BN$20-$BN$16)+1.5*($BN$27)),1,0)</f>
        <v>0</v>
      </c>
      <c r="S45" s="24">
        <f>IF(AND(ABS(D45-$BQ$16)&lt;ABS($BQ$20-$BQ$16)+3*($BQ$27),ABS(D45-$BQ$16)&gt;ABS($BQ$20-$BQ$16)+1.5*($BQ$27)),1,0)</f>
        <v>0</v>
      </c>
      <c r="T45" s="24">
        <f>IF(AND(ABS(E45-$BT$16)&lt;ABS($BT$20-$BT$16)+3*($BT$27),ABS(E45-$BT$16)&gt;ABS($BT$20-$BT$16)+1.5*($BT$27)),1,0)</f>
        <v>0</v>
      </c>
      <c r="U45" s="24">
        <f>IF(AND(ABS(F45-$BW$16)&lt;ABS($BW$20-$BW$16)+3*($BW$27),ABS(F45-$BW$16)&gt;ABS($BW$20-$BW$16)+1.5*($BW$27)),1,0)</f>
        <v>0</v>
      </c>
      <c r="V45" s="39">
        <f>IF(AND(ABS(G45-$BZ$16)&lt;ABS($BZ$20-$BZ$16)+3*($BZ$27),ABS(G45-$BZ$16)&gt;ABS($BZ$20-$BZ$16)+1.5*($BZ$27)),1,0)</f>
        <v>0</v>
      </c>
      <c r="W45" s="181">
        <f>IF(ABS(C45-$BN$16)&gt;ABS($BN$20-$BN$16)+3*($BN$27),1,0)</f>
        <v>0</v>
      </c>
      <c r="X45" s="24">
        <f>IF(ABS(D45-$BQ$16)&gt;ABS($BQ$20-$BQ$16)+3*($BQ$27),1,0)</f>
        <v>0</v>
      </c>
      <c r="Y45" s="24">
        <f>IF(ABS(E45-$BT$16)&gt;ABS($BT$20-$BT$16)+3*($BT$27),1,0)</f>
        <v>0</v>
      </c>
      <c r="Z45" s="24">
        <f>IF(ABS(F45-$BW$16)&gt;ABS($BW$20-$BW$16)+3*($BW$27),1,0)</f>
        <v>0</v>
      </c>
      <c r="AA45" s="215">
        <f>IF(ABS(G45-$BZ$16)&gt;ABS($BZ$20-$BZ$16)+3*($BZ$27),1,0)</f>
        <v>0</v>
      </c>
      <c r="AB45" s="27">
        <f>IF(ABS(C45-$AN$6)&gt;3*$AN$8,1,0)</f>
        <v>0</v>
      </c>
      <c r="AC45" s="24">
        <f>IF(ABS(D45-$AQ$6)&gt;3*$AQ$8,1,0)</f>
        <v>0</v>
      </c>
      <c r="AD45" s="24">
        <f>IF(ABS(E45-$AT$6)&gt;3*$AT$8,1,0)</f>
        <v>0</v>
      </c>
      <c r="AE45" s="24">
        <f>IF(ABS(F45-$AW$6)&gt;3*$AW$8,1,0)</f>
        <v>0</v>
      </c>
      <c r="AF45" s="39">
        <f>IF(ABS(G45-$AZ$6)&gt;3*$AZ$8,1,0)</f>
        <v>0</v>
      </c>
    </row>
    <row r="46" spans="1:83" x14ac:dyDescent="0.2">
      <c r="A46" s="27">
        <v>43</v>
      </c>
      <c r="B46" s="2" t="s">
        <v>51</v>
      </c>
      <c r="C46" s="8">
        <v>359872</v>
      </c>
      <c r="D46" s="9">
        <v>813</v>
      </c>
      <c r="E46" s="13">
        <v>3639</v>
      </c>
      <c r="F46" s="10">
        <v>82.4</v>
      </c>
      <c r="G46" s="178">
        <v>11.5</v>
      </c>
      <c r="H46" s="184">
        <f>(C46-$BN$16)/$BN$18</f>
        <v>0.47540424661173902</v>
      </c>
      <c r="I46" s="162">
        <f>(D46-$BQ$16)/$BQ$18</f>
        <v>1.2258244276999197</v>
      </c>
      <c r="J46" s="162">
        <f>(E46-$BT$16)/$BT$18</f>
        <v>0.63727098024464723</v>
      </c>
      <c r="K46" s="162">
        <f>(F46-$BW$16)/$BW$18</f>
        <v>-0.17421599249778733</v>
      </c>
      <c r="L46" s="187">
        <f>(G46-$BZ$16)/$BZ$18</f>
        <v>-0.13463765539905947</v>
      </c>
      <c r="M46" s="27">
        <f>IF(AND(C46&gt;=$BN$20-1.5*$BN$27,C46&lt;=$BN$23+1.5*$BN$27),0,1)</f>
        <v>0</v>
      </c>
      <c r="N46" s="24">
        <f>IF(AND(D46&gt;=$BQ$20-1.5*$BQ$27,D46&lt;=$BQ$23+1.5*$BQ$27),0,1)</f>
        <v>0</v>
      </c>
      <c r="O46" s="24">
        <f>IF(AND(E46&gt;=$BT$20-1.5*$BT$27,E46&lt;=$BT$23+1.5*$BT$27),0,1)</f>
        <v>0</v>
      </c>
      <c r="P46" s="24">
        <f>IF(AND(F46&gt;=$BW$20-1.5*$BW$27,F46&lt;=$BW$23+1.5*$BW$27),0,1)</f>
        <v>0</v>
      </c>
      <c r="Q46" s="39">
        <f>IF(AND(G46&gt;=$BZ$20-1.5*$BZ$27,G46&lt;=$BZ$23+1.5*$BZ$27),0,1)</f>
        <v>0</v>
      </c>
      <c r="R46" s="181">
        <f>IF(AND(ABS(C46-$BN$16)&lt;ABS($BN$20-$BN$16)+3*($BN$27),ABS(C46-$BN$16)&gt;ABS($BN$20-$BN$16)+1.5*($BN$27)),1,0)</f>
        <v>0</v>
      </c>
      <c r="S46" s="24">
        <f>IF(AND(ABS(D46-$BQ$16)&lt;ABS($BQ$20-$BQ$16)+3*($BQ$27),ABS(D46-$BQ$16)&gt;ABS($BQ$20-$BQ$16)+1.5*($BQ$27)),1,0)</f>
        <v>0</v>
      </c>
      <c r="T46" s="24">
        <f>IF(AND(ABS(E46-$BT$16)&lt;ABS($BT$20-$BT$16)+3*($BT$27),ABS(E46-$BT$16)&gt;ABS($BT$20-$BT$16)+1.5*($BT$27)),1,0)</f>
        <v>0</v>
      </c>
      <c r="U46" s="24">
        <f>IF(AND(ABS(F46-$BW$16)&lt;ABS($BW$20-$BW$16)+3*($BW$27),ABS(F46-$BW$16)&gt;ABS($BW$20-$BW$16)+1.5*($BW$27)),1,0)</f>
        <v>0</v>
      </c>
      <c r="V46" s="39">
        <f>IF(AND(ABS(G46-$BZ$16)&lt;ABS($BZ$20-$BZ$16)+3*($BZ$27),ABS(G46-$BZ$16)&gt;ABS($BZ$20-$BZ$16)+1.5*($BZ$27)),1,0)</f>
        <v>0</v>
      </c>
      <c r="W46" s="181">
        <f>IF(ABS(C46-$BN$16)&gt;ABS($BN$20-$BN$16)+3*($BN$27),1,0)</f>
        <v>0</v>
      </c>
      <c r="X46" s="24">
        <f>IF(ABS(D46-$BQ$16)&gt;ABS($BQ$20-$BQ$16)+3*($BQ$27),1,0)</f>
        <v>0</v>
      </c>
      <c r="Y46" s="24">
        <f>IF(ABS(E46-$BT$16)&gt;ABS($BT$20-$BT$16)+3*($BT$27),1,0)</f>
        <v>0</v>
      </c>
      <c r="Z46" s="24">
        <f>IF(ABS(F46-$BW$16)&gt;ABS($BW$20-$BW$16)+3*($BW$27),1,0)</f>
        <v>0</v>
      </c>
      <c r="AA46" s="215">
        <f>IF(ABS(G46-$BZ$16)&gt;ABS($BZ$20-$BZ$16)+3*($BZ$27),1,0)</f>
        <v>0</v>
      </c>
      <c r="AB46" s="27">
        <f>IF(ABS(C46-$AN$6)&gt;3*$AN$8,1,0)</f>
        <v>0</v>
      </c>
      <c r="AC46" s="24">
        <f>IF(ABS(D46-$AQ$6)&gt;3*$AQ$8,1,0)</f>
        <v>0</v>
      </c>
      <c r="AD46" s="24">
        <f>IF(ABS(E46-$AT$6)&gt;3*$AT$8,1,0)</f>
        <v>0</v>
      </c>
      <c r="AE46" s="24">
        <f>IF(ABS(F46-$AW$6)&gt;3*$AW$8,1,0)</f>
        <v>0</v>
      </c>
      <c r="AF46" s="39">
        <f>IF(ABS(G46-$AZ$6)&gt;3*$AZ$8,1,0)</f>
        <v>0</v>
      </c>
    </row>
    <row r="47" spans="1:83" x14ac:dyDescent="0.2">
      <c r="A47" s="27">
        <v>44</v>
      </c>
      <c r="B47" s="2" t="s">
        <v>52</v>
      </c>
      <c r="C47" s="8">
        <v>193121</v>
      </c>
      <c r="D47" s="9">
        <v>231</v>
      </c>
      <c r="E47" s="13">
        <v>1352</v>
      </c>
      <c r="F47" s="10">
        <v>82.6</v>
      </c>
      <c r="G47" s="178">
        <v>12.5</v>
      </c>
      <c r="H47" s="184">
        <f>(C47-$BN$16)/$BN$18</f>
        <v>-0.23091235201897911</v>
      </c>
      <c r="I47" s="162">
        <f>(D47-$BQ$16)/$BQ$18</f>
        <v>-0.35634213034641565</v>
      </c>
      <c r="J47" s="162">
        <f>(E47-$BT$16)/$BT$18</f>
        <v>-0.35846617750859</v>
      </c>
      <c r="K47" s="162">
        <f>(F47-$BW$16)/$BW$18</f>
        <v>-0.16438349730005353</v>
      </c>
      <c r="L47" s="187">
        <f>(G47-$BZ$16)/$BZ$18</f>
        <v>8.4305821605019773E-2</v>
      </c>
      <c r="M47" s="27">
        <f>IF(AND(C47&gt;=$BN$20-1.5*$BN$27,C47&lt;=$BN$23+1.5*$BN$27),0,1)</f>
        <v>0</v>
      </c>
      <c r="N47" s="24">
        <f>IF(AND(D47&gt;=$BQ$20-1.5*$BQ$27,D47&lt;=$BQ$23+1.5*$BQ$27),0,1)</f>
        <v>0</v>
      </c>
      <c r="O47" s="24">
        <f>IF(AND(E47&gt;=$BT$20-1.5*$BT$27,E47&lt;=$BT$23+1.5*$BT$27),0,1)</f>
        <v>0</v>
      </c>
      <c r="P47" s="24">
        <f>IF(AND(F47&gt;=$BW$20-1.5*$BW$27,F47&lt;=$BW$23+1.5*$BW$27),0,1)</f>
        <v>0</v>
      </c>
      <c r="Q47" s="39">
        <f>IF(AND(G47&gt;=$BZ$20-1.5*$BZ$27,G47&lt;=$BZ$23+1.5*$BZ$27),0,1)</f>
        <v>0</v>
      </c>
      <c r="R47" s="181">
        <f>IF(AND(ABS(C47-$BN$16)&lt;ABS($BN$20-$BN$16)+3*($BN$27),ABS(C47-$BN$16)&gt;ABS($BN$20-$BN$16)+1.5*($BN$27)),1,0)</f>
        <v>0</v>
      </c>
      <c r="S47" s="24">
        <f>IF(AND(ABS(D47-$BQ$16)&lt;ABS($BQ$20-$BQ$16)+3*($BQ$27),ABS(D47-$BQ$16)&gt;ABS($BQ$20-$BQ$16)+1.5*($BQ$27)),1,0)</f>
        <v>0</v>
      </c>
      <c r="T47" s="24">
        <f>IF(AND(ABS(E47-$BT$16)&lt;ABS($BT$20-$BT$16)+3*($BT$27),ABS(E47-$BT$16)&gt;ABS($BT$20-$BT$16)+1.5*($BT$27)),1,0)</f>
        <v>0</v>
      </c>
      <c r="U47" s="24">
        <f>IF(AND(ABS(F47-$BW$16)&lt;ABS($BW$20-$BW$16)+3*($BW$27),ABS(F47-$BW$16)&gt;ABS($BW$20-$BW$16)+1.5*($BW$27)),1,0)</f>
        <v>0</v>
      </c>
      <c r="V47" s="39">
        <f>IF(AND(ABS(G47-$BZ$16)&lt;ABS($BZ$20-$BZ$16)+3*($BZ$27),ABS(G47-$BZ$16)&gt;ABS($BZ$20-$BZ$16)+1.5*($BZ$27)),1,0)</f>
        <v>0</v>
      </c>
      <c r="W47" s="181">
        <f>IF(ABS(C47-$BN$16)&gt;ABS($BN$20-$BN$16)+3*($BN$27),1,0)</f>
        <v>0</v>
      </c>
      <c r="X47" s="24">
        <f>IF(ABS(D47-$BQ$16)&gt;ABS($BQ$20-$BQ$16)+3*($BQ$27),1,0)</f>
        <v>0</v>
      </c>
      <c r="Y47" s="24">
        <f>IF(ABS(E47-$BT$16)&gt;ABS($BT$20-$BT$16)+3*($BT$27),1,0)</f>
        <v>0</v>
      </c>
      <c r="Z47" s="24">
        <f>IF(ABS(F47-$BW$16)&gt;ABS($BW$20-$BW$16)+3*($BW$27),1,0)</f>
        <v>0</v>
      </c>
      <c r="AA47" s="215">
        <f>IF(ABS(G47-$BZ$16)&gt;ABS($BZ$20-$BZ$16)+3*($BZ$27),1,0)</f>
        <v>0</v>
      </c>
      <c r="AB47" s="27">
        <f>IF(ABS(C47-$AN$6)&gt;3*$AN$8,1,0)</f>
        <v>0</v>
      </c>
      <c r="AC47" s="24">
        <f>IF(ABS(D47-$AQ$6)&gt;3*$AQ$8,1,0)</f>
        <v>0</v>
      </c>
      <c r="AD47" s="24">
        <f>IF(ABS(E47-$AT$6)&gt;3*$AT$8,1,0)</f>
        <v>0</v>
      </c>
      <c r="AE47" s="24">
        <f>IF(ABS(F47-$AW$6)&gt;3*$AW$8,1,0)</f>
        <v>0</v>
      </c>
      <c r="AF47" s="39">
        <f>IF(ABS(G47-$AZ$6)&gt;3*$AZ$8,1,0)</f>
        <v>0</v>
      </c>
    </row>
    <row r="48" spans="1:83" x14ac:dyDescent="0.2">
      <c r="A48" s="27">
        <v>45</v>
      </c>
      <c r="B48" s="2" t="s">
        <v>53</v>
      </c>
      <c r="C48" s="8">
        <v>420541</v>
      </c>
      <c r="D48" s="9">
        <v>631</v>
      </c>
      <c r="E48" s="13">
        <v>4423</v>
      </c>
      <c r="F48" s="10">
        <v>81.3</v>
      </c>
      <c r="G48" s="178">
        <v>8</v>
      </c>
      <c r="H48" s="184">
        <f>(C48-$BN$16)/$BN$18</f>
        <v>0.73238334552165285</v>
      </c>
      <c r="I48" s="162">
        <f>(D48-$BQ$16)/$BQ$18</f>
        <v>0.73105756590536131</v>
      </c>
      <c r="J48" s="162">
        <f>(E48-$BT$16)/$BT$18</f>
        <v>0.97861681832009018</v>
      </c>
      <c r="K48" s="162">
        <f>(F48-$BW$16)/$BW$18</f>
        <v>-0.22829471608532664</v>
      </c>
      <c r="L48" s="187">
        <f>(G48-$BZ$16)/$BZ$18</f>
        <v>-0.9009398249133368</v>
      </c>
      <c r="M48" s="27">
        <f>IF(AND(C48&gt;=$BN$20-1.5*$BN$27,C48&lt;=$BN$23+1.5*$BN$27),0,1)</f>
        <v>0</v>
      </c>
      <c r="N48" s="24">
        <f>IF(AND(D48&gt;=$BQ$20-1.5*$BQ$27,D48&lt;=$BQ$23+1.5*$BQ$27),0,1)</f>
        <v>0</v>
      </c>
      <c r="O48" s="24">
        <f>IF(AND(E48&gt;=$BT$20-1.5*$BT$27,E48&lt;=$BT$23+1.5*$BT$27),0,1)</f>
        <v>0</v>
      </c>
      <c r="P48" s="24">
        <f>IF(AND(F48&gt;=$BW$20-1.5*$BW$27,F48&lt;=$BW$23+1.5*$BW$27),0,1)</f>
        <v>0</v>
      </c>
      <c r="Q48" s="39">
        <f>IF(AND(G48&gt;=$BZ$20-1.5*$BZ$27,G48&lt;=$BZ$23+1.5*$BZ$27),0,1)</f>
        <v>0</v>
      </c>
      <c r="R48" s="181">
        <f>IF(AND(ABS(C48-$BN$16)&lt;ABS($BN$20-$BN$16)+3*($BN$27),ABS(C48-$BN$16)&gt;ABS($BN$20-$BN$16)+1.5*($BN$27)),1,0)</f>
        <v>0</v>
      </c>
      <c r="S48" s="24">
        <f>IF(AND(ABS(D48-$BQ$16)&lt;ABS($BQ$20-$BQ$16)+3*($BQ$27),ABS(D48-$BQ$16)&gt;ABS($BQ$20-$BQ$16)+1.5*($BQ$27)),1,0)</f>
        <v>0</v>
      </c>
      <c r="T48" s="24">
        <f>IF(AND(ABS(E48-$BT$16)&lt;ABS($BT$20-$BT$16)+3*($BT$27),ABS(E48-$BT$16)&gt;ABS($BT$20-$BT$16)+1.5*($BT$27)),1,0)</f>
        <v>0</v>
      </c>
      <c r="U48" s="24">
        <f>IF(AND(ABS(F48-$BW$16)&lt;ABS($BW$20-$BW$16)+3*($BW$27),ABS(F48-$BW$16)&gt;ABS($BW$20-$BW$16)+1.5*($BW$27)),1,0)</f>
        <v>0</v>
      </c>
      <c r="V48" s="39">
        <f>IF(AND(ABS(G48-$BZ$16)&lt;ABS($BZ$20-$BZ$16)+3*($BZ$27),ABS(G48-$BZ$16)&gt;ABS($BZ$20-$BZ$16)+1.5*($BZ$27)),1,0)</f>
        <v>0</v>
      </c>
      <c r="W48" s="181">
        <f>IF(ABS(C48-$BN$16)&gt;ABS($BN$20-$BN$16)+3*($BN$27),1,0)</f>
        <v>0</v>
      </c>
      <c r="X48" s="24">
        <f>IF(ABS(D48-$BQ$16)&gt;ABS($BQ$20-$BQ$16)+3*($BQ$27),1,0)</f>
        <v>0</v>
      </c>
      <c r="Y48" s="24">
        <f>IF(ABS(E48-$BT$16)&gt;ABS($BT$20-$BT$16)+3*($BT$27),1,0)</f>
        <v>0</v>
      </c>
      <c r="Z48" s="24">
        <f>IF(ABS(F48-$BW$16)&gt;ABS($BW$20-$BW$16)+3*($BW$27),1,0)</f>
        <v>0</v>
      </c>
      <c r="AA48" s="215">
        <f>IF(ABS(G48-$BZ$16)&gt;ABS($BZ$20-$BZ$16)+3*($BZ$27),1,0)</f>
        <v>0</v>
      </c>
      <c r="AB48" s="27">
        <f>IF(ABS(C48-$AN$6)&gt;3*$AN$8,1,0)</f>
        <v>0</v>
      </c>
      <c r="AC48" s="24">
        <f>IF(ABS(D48-$AQ$6)&gt;3*$AQ$8,1,0)</f>
        <v>0</v>
      </c>
      <c r="AD48" s="24">
        <f>IF(ABS(E48-$AT$6)&gt;3*$AT$8,1,0)</f>
        <v>0</v>
      </c>
      <c r="AE48" s="24">
        <f>IF(ABS(F48-$AW$6)&gt;3*$AW$8,1,0)</f>
        <v>0</v>
      </c>
      <c r="AF48" s="39">
        <f>IF(ABS(G48-$AZ$6)&gt;3*$AZ$8,1,0)</f>
        <v>0</v>
      </c>
    </row>
    <row r="49" spans="1:32" x14ac:dyDescent="0.2">
      <c r="A49" s="27">
        <v>46</v>
      </c>
      <c r="B49" s="2" t="s">
        <v>54</v>
      </c>
      <c r="C49" s="8">
        <v>302335</v>
      </c>
      <c r="D49" s="9">
        <v>373</v>
      </c>
      <c r="E49" s="13">
        <v>2157</v>
      </c>
      <c r="F49" s="10">
        <v>76.3</v>
      </c>
      <c r="G49" s="178">
        <v>13.1</v>
      </c>
      <c r="H49" s="184">
        <f>(C49-$BN$16)/$BN$18</f>
        <v>0.23169153643059689</v>
      </c>
      <c r="I49" s="162">
        <f>(D49-$BQ$16)/$BQ$18</f>
        <v>2.9684761822965176E-2</v>
      </c>
      <c r="J49" s="162">
        <f>(E49-$BT$16)/$BT$18</f>
        <v>-7.9771473418405858E-3</v>
      </c>
      <c r="K49" s="162">
        <f>(F49-$BW$16)/$BW$18</f>
        <v>-0.47410709602868528</v>
      </c>
      <c r="L49" s="187">
        <f>(G49-$BZ$16)/$BZ$18</f>
        <v>0.21567190780746726</v>
      </c>
      <c r="M49" s="27">
        <f>IF(AND(C49&gt;=$BN$20-1.5*$BN$27,C49&lt;=$BN$23+1.5*$BN$27),0,1)</f>
        <v>0</v>
      </c>
      <c r="N49" s="24">
        <f>IF(AND(D49&gt;=$BQ$20-1.5*$BQ$27,D49&lt;=$BQ$23+1.5*$BQ$27),0,1)</f>
        <v>0</v>
      </c>
      <c r="O49" s="24">
        <f>IF(AND(E49&gt;=$BT$20-1.5*$BT$27,E49&lt;=$BT$23+1.5*$BT$27),0,1)</f>
        <v>0</v>
      </c>
      <c r="P49" s="24">
        <f>IF(AND(F49&gt;=$BW$20-1.5*$BW$27,F49&lt;=$BW$23+1.5*$BW$27),0,1)</f>
        <v>0</v>
      </c>
      <c r="Q49" s="39">
        <f>IF(AND(G49&gt;=$BZ$20-1.5*$BZ$27,G49&lt;=$BZ$23+1.5*$BZ$27),0,1)</f>
        <v>0</v>
      </c>
      <c r="R49" s="181">
        <f>IF(AND(ABS(C49-$BN$16)&lt;ABS($BN$20-$BN$16)+3*($BN$27),ABS(C49-$BN$16)&gt;ABS($BN$20-$BN$16)+1.5*($BN$27)),1,0)</f>
        <v>0</v>
      </c>
      <c r="S49" s="24">
        <f>IF(AND(ABS(D49-$BQ$16)&lt;ABS($BQ$20-$BQ$16)+3*($BQ$27),ABS(D49-$BQ$16)&gt;ABS($BQ$20-$BQ$16)+1.5*($BQ$27)),1,0)</f>
        <v>0</v>
      </c>
      <c r="T49" s="24">
        <f>IF(AND(ABS(E49-$BT$16)&lt;ABS($BT$20-$BT$16)+3*($BT$27),ABS(E49-$BT$16)&gt;ABS($BT$20-$BT$16)+1.5*($BT$27)),1,0)</f>
        <v>0</v>
      </c>
      <c r="U49" s="24">
        <f>IF(AND(ABS(F49-$BW$16)&lt;ABS($BW$20-$BW$16)+3*($BW$27),ABS(F49-$BW$16)&gt;ABS($BW$20-$BW$16)+1.5*($BW$27)),1,0)</f>
        <v>0</v>
      </c>
      <c r="V49" s="39">
        <f>IF(AND(ABS(G49-$BZ$16)&lt;ABS($BZ$20-$BZ$16)+3*($BZ$27),ABS(G49-$BZ$16)&gt;ABS($BZ$20-$BZ$16)+1.5*($BZ$27)),1,0)</f>
        <v>0</v>
      </c>
      <c r="W49" s="181">
        <f>IF(ABS(C49-$BN$16)&gt;ABS($BN$20-$BN$16)+3*($BN$27),1,0)</f>
        <v>0</v>
      </c>
      <c r="X49" s="24">
        <f>IF(ABS(D49-$BQ$16)&gt;ABS($BQ$20-$BQ$16)+3*($BQ$27),1,0)</f>
        <v>0</v>
      </c>
      <c r="Y49" s="24">
        <f>IF(ABS(E49-$BT$16)&gt;ABS($BT$20-$BT$16)+3*($BT$27),1,0)</f>
        <v>0</v>
      </c>
      <c r="Z49" s="24">
        <f>IF(ABS(F49-$BW$16)&gt;ABS($BW$20-$BW$16)+3*($BW$27),1,0)</f>
        <v>0</v>
      </c>
      <c r="AA49" s="215">
        <f>IF(ABS(G49-$BZ$16)&gt;ABS($BZ$20-$BZ$16)+3*($BZ$27),1,0)</f>
        <v>0</v>
      </c>
      <c r="AB49" s="27">
        <f>IF(ABS(C49-$AN$6)&gt;3*$AN$8,1,0)</f>
        <v>0</v>
      </c>
      <c r="AC49" s="24">
        <f>IF(ABS(D49-$AQ$6)&gt;3*$AQ$8,1,0)</f>
        <v>0</v>
      </c>
      <c r="AD49" s="24">
        <f>IF(ABS(E49-$AT$6)&gt;3*$AT$8,1,0)</f>
        <v>0</v>
      </c>
      <c r="AE49" s="24">
        <f>IF(ABS(F49-$AW$6)&gt;3*$AW$8,1,0)</f>
        <v>0</v>
      </c>
      <c r="AF49" s="39">
        <f>IF(ABS(G49-$AZ$6)&gt;3*$AZ$8,1,0)</f>
        <v>0</v>
      </c>
    </row>
    <row r="50" spans="1:32" x14ac:dyDescent="0.2">
      <c r="A50" s="27">
        <v>47</v>
      </c>
      <c r="B50" s="2" t="s">
        <v>55</v>
      </c>
      <c r="C50" s="8">
        <v>166621</v>
      </c>
      <c r="D50" s="9">
        <v>252</v>
      </c>
      <c r="E50" s="13">
        <v>1497</v>
      </c>
      <c r="F50" s="10">
        <v>78</v>
      </c>
      <c r="G50" s="178">
        <v>11.5</v>
      </c>
      <c r="H50" s="184">
        <f>(C50-$BN$16)/$BN$18</f>
        <v>-0.3431598939450487</v>
      </c>
      <c r="I50" s="162">
        <f>(D50-$BQ$16)/$BQ$18</f>
        <v>-0.29925364629319734</v>
      </c>
      <c r="J50" s="162">
        <f>(E50-$BT$16)/$BT$18</f>
        <v>-0.29533461306861652</v>
      </c>
      <c r="K50" s="162">
        <f>(F50-$BW$16)/$BW$18</f>
        <v>-0.39053088684794318</v>
      </c>
      <c r="L50" s="187">
        <f>(G50-$BZ$16)/$BZ$18</f>
        <v>-0.13463765539905947</v>
      </c>
      <c r="M50" s="27">
        <f>IF(AND(C50&gt;=$BN$20-1.5*$BN$27,C50&lt;=$BN$23+1.5*$BN$27),0,1)</f>
        <v>0</v>
      </c>
      <c r="N50" s="24">
        <f>IF(AND(D50&gt;=$BQ$20-1.5*$BQ$27,D50&lt;=$BQ$23+1.5*$BQ$27),0,1)</f>
        <v>0</v>
      </c>
      <c r="O50" s="24">
        <f>IF(AND(E50&gt;=$BT$20-1.5*$BT$27,E50&lt;=$BT$23+1.5*$BT$27),0,1)</f>
        <v>0</v>
      </c>
      <c r="P50" s="24">
        <f>IF(AND(F50&gt;=$BW$20-1.5*$BW$27,F50&lt;=$BW$23+1.5*$BW$27),0,1)</f>
        <v>0</v>
      </c>
      <c r="Q50" s="39">
        <f>IF(AND(G50&gt;=$BZ$20-1.5*$BZ$27,G50&lt;=$BZ$23+1.5*$BZ$27),0,1)</f>
        <v>0</v>
      </c>
      <c r="R50" s="181">
        <f>IF(AND(ABS(C50-$BN$16)&lt;ABS($BN$20-$BN$16)+3*($BN$27),ABS(C50-$BN$16)&gt;ABS($BN$20-$BN$16)+1.5*($BN$27)),1,0)</f>
        <v>0</v>
      </c>
      <c r="S50" s="24">
        <f>IF(AND(ABS(D50-$BQ$16)&lt;ABS($BQ$20-$BQ$16)+3*($BQ$27),ABS(D50-$BQ$16)&gt;ABS($BQ$20-$BQ$16)+1.5*($BQ$27)),1,0)</f>
        <v>0</v>
      </c>
      <c r="T50" s="24">
        <f>IF(AND(ABS(E50-$BT$16)&lt;ABS($BT$20-$BT$16)+3*($BT$27),ABS(E50-$BT$16)&gt;ABS($BT$20-$BT$16)+1.5*($BT$27)),1,0)</f>
        <v>0</v>
      </c>
      <c r="U50" s="24">
        <f>IF(AND(ABS(F50-$BW$16)&lt;ABS($BW$20-$BW$16)+3*($BW$27),ABS(F50-$BW$16)&gt;ABS($BW$20-$BW$16)+1.5*($BW$27)),1,0)</f>
        <v>0</v>
      </c>
      <c r="V50" s="39">
        <f>IF(AND(ABS(G50-$BZ$16)&lt;ABS($BZ$20-$BZ$16)+3*($BZ$27),ABS(G50-$BZ$16)&gt;ABS($BZ$20-$BZ$16)+1.5*($BZ$27)),1,0)</f>
        <v>0</v>
      </c>
      <c r="W50" s="181">
        <f>IF(ABS(C50-$BN$16)&gt;ABS($BN$20-$BN$16)+3*($BN$27),1,0)</f>
        <v>0</v>
      </c>
      <c r="X50" s="24">
        <f>IF(ABS(D50-$BQ$16)&gt;ABS($BQ$20-$BQ$16)+3*($BQ$27),1,0)</f>
        <v>0</v>
      </c>
      <c r="Y50" s="24">
        <f>IF(ABS(E50-$BT$16)&gt;ABS($BT$20-$BT$16)+3*($BT$27),1,0)</f>
        <v>0</v>
      </c>
      <c r="Z50" s="24">
        <f>IF(ABS(F50-$BW$16)&gt;ABS($BW$20-$BW$16)+3*($BW$27),1,0)</f>
        <v>0</v>
      </c>
      <c r="AA50" s="215">
        <f>IF(ABS(G50-$BZ$16)&gt;ABS($BZ$20-$BZ$16)+3*($BZ$27),1,0)</f>
        <v>0</v>
      </c>
      <c r="AB50" s="27">
        <f>IF(ABS(C50-$AN$6)&gt;3*$AN$8,1,0)</f>
        <v>0</v>
      </c>
      <c r="AC50" s="24">
        <f>IF(ABS(D50-$AQ$6)&gt;3*$AQ$8,1,0)</f>
        <v>0</v>
      </c>
      <c r="AD50" s="24">
        <f>IF(ABS(E50-$AT$6)&gt;3*$AT$8,1,0)</f>
        <v>0</v>
      </c>
      <c r="AE50" s="24">
        <f>IF(ABS(F50-$AW$6)&gt;3*$AW$8,1,0)</f>
        <v>0</v>
      </c>
      <c r="AF50" s="39">
        <f>IF(ABS(G50-$AZ$6)&gt;3*$AZ$8,1,0)</f>
        <v>0</v>
      </c>
    </row>
    <row r="51" spans="1:32" x14ac:dyDescent="0.2">
      <c r="A51" s="27">
        <v>48</v>
      </c>
      <c r="B51" s="2" t="s">
        <v>56</v>
      </c>
      <c r="C51" s="8">
        <v>465663</v>
      </c>
      <c r="D51" s="9">
        <v>731</v>
      </c>
      <c r="E51" s="13">
        <v>3199</v>
      </c>
      <c r="F51" s="10">
        <v>84.7</v>
      </c>
      <c r="G51" s="178">
        <v>10.9</v>
      </c>
      <c r="H51" s="184">
        <f>(C51-$BN$16)/$BN$18</f>
        <v>0.92350914124950612</v>
      </c>
      <c r="I51" s="162">
        <f>(D51-$BQ$16)/$BQ$18</f>
        <v>1.0029074899683055</v>
      </c>
      <c r="J51" s="162">
        <f>(E51-$BT$16)/$BT$18</f>
        <v>0.4456993364267966</v>
      </c>
      <c r="K51" s="162">
        <f>(F51-$BW$16)/$BW$18</f>
        <v>-6.1142297723842477E-2</v>
      </c>
      <c r="L51" s="187">
        <f>(G51-$BZ$16)/$BZ$18</f>
        <v>-0.26600374160150692</v>
      </c>
      <c r="M51" s="27">
        <f>IF(AND(C51&gt;=$BN$20-1.5*$BN$27,C51&lt;=$BN$23+1.5*$BN$27),0,1)</f>
        <v>0</v>
      </c>
      <c r="N51" s="24">
        <f>IF(AND(D51&gt;=$BQ$20-1.5*$BQ$27,D51&lt;=$BQ$23+1.5*$BQ$27),0,1)</f>
        <v>0</v>
      </c>
      <c r="O51" s="24">
        <f>IF(AND(E51&gt;=$BT$20-1.5*$BT$27,E51&lt;=$BT$23+1.5*$BT$27),0,1)</f>
        <v>0</v>
      </c>
      <c r="P51" s="24">
        <f>IF(AND(F51&gt;=$BW$20-1.5*$BW$27,F51&lt;=$BW$23+1.5*$BW$27),0,1)</f>
        <v>0</v>
      </c>
      <c r="Q51" s="39">
        <f>IF(AND(G51&gt;=$BZ$20-1.5*$BZ$27,G51&lt;=$BZ$23+1.5*$BZ$27),0,1)</f>
        <v>0</v>
      </c>
      <c r="R51" s="181">
        <f>IF(AND(ABS(C51-$BN$16)&lt;ABS($BN$20-$BN$16)+3*($BN$27),ABS(C51-$BN$16)&gt;ABS($BN$20-$BN$16)+1.5*($BN$27)),1,0)</f>
        <v>0</v>
      </c>
      <c r="S51" s="24">
        <f>IF(AND(ABS(D51-$BQ$16)&lt;ABS($BQ$20-$BQ$16)+3*($BQ$27),ABS(D51-$BQ$16)&gt;ABS($BQ$20-$BQ$16)+1.5*($BQ$27)),1,0)</f>
        <v>0</v>
      </c>
      <c r="T51" s="24">
        <f>IF(AND(ABS(E51-$BT$16)&lt;ABS($BT$20-$BT$16)+3*($BT$27),ABS(E51-$BT$16)&gt;ABS($BT$20-$BT$16)+1.5*($BT$27)),1,0)</f>
        <v>0</v>
      </c>
      <c r="U51" s="24">
        <f>IF(AND(ABS(F51-$BW$16)&lt;ABS($BW$20-$BW$16)+3*($BW$27),ABS(F51-$BW$16)&gt;ABS($BW$20-$BW$16)+1.5*($BW$27)),1,0)</f>
        <v>0</v>
      </c>
      <c r="V51" s="39">
        <f>IF(AND(ABS(G51-$BZ$16)&lt;ABS($BZ$20-$BZ$16)+3*($BZ$27),ABS(G51-$BZ$16)&gt;ABS($BZ$20-$BZ$16)+1.5*($BZ$27)),1,0)</f>
        <v>0</v>
      </c>
      <c r="W51" s="181">
        <f>IF(ABS(C51-$BN$16)&gt;ABS($BN$20-$BN$16)+3*($BN$27),1,0)</f>
        <v>0</v>
      </c>
      <c r="X51" s="24">
        <f>IF(ABS(D51-$BQ$16)&gt;ABS($BQ$20-$BQ$16)+3*($BQ$27),1,0)</f>
        <v>0</v>
      </c>
      <c r="Y51" s="24">
        <f>IF(ABS(E51-$BT$16)&gt;ABS($BT$20-$BT$16)+3*($BT$27),1,0)</f>
        <v>0</v>
      </c>
      <c r="Z51" s="24">
        <f>IF(ABS(F51-$BW$16)&gt;ABS($BW$20-$BW$16)+3*($BW$27),1,0)</f>
        <v>0</v>
      </c>
      <c r="AA51" s="215">
        <f>IF(ABS(G51-$BZ$16)&gt;ABS($BZ$20-$BZ$16)+3*($BZ$27),1,0)</f>
        <v>0</v>
      </c>
      <c r="AB51" s="27">
        <f>IF(ABS(C51-$AN$6)&gt;3*$AN$8,1,0)</f>
        <v>0</v>
      </c>
      <c r="AC51" s="24">
        <f>IF(ABS(D51-$AQ$6)&gt;3*$AQ$8,1,0)</f>
        <v>0</v>
      </c>
      <c r="AD51" s="24">
        <f>IF(ABS(E51-$AT$6)&gt;3*$AT$8,1,0)</f>
        <v>0</v>
      </c>
      <c r="AE51" s="24">
        <f>IF(ABS(F51-$AW$6)&gt;3*$AW$8,1,0)</f>
        <v>0</v>
      </c>
      <c r="AF51" s="39">
        <f>IF(ABS(G51-$AZ$6)&gt;3*$AZ$8,1,0)</f>
        <v>0</v>
      </c>
    </row>
    <row r="52" spans="1:32" x14ac:dyDescent="0.2">
      <c r="A52" s="27">
        <v>49</v>
      </c>
      <c r="B52" s="2" t="s">
        <v>57</v>
      </c>
      <c r="C52" s="8">
        <v>325600</v>
      </c>
      <c r="D52" s="9">
        <v>458</v>
      </c>
      <c r="E52" s="13">
        <v>4785</v>
      </c>
      <c r="F52" s="10">
        <v>77.400000000000006</v>
      </c>
      <c r="G52" s="178">
        <v>13.2</v>
      </c>
      <c r="H52" s="184">
        <f>(C52-$BN$16)/$BN$18</f>
        <v>0.33023640672908783</v>
      </c>
      <c r="I52" s="162">
        <f>(D52-$BQ$16)/$BQ$18</f>
        <v>0.26075719727646779</v>
      </c>
      <c r="J52" s="162">
        <f>(E52-$BT$16)/$BT$18</f>
        <v>1.1362280343702309</v>
      </c>
      <c r="K52" s="162">
        <f>(F52-$BW$16)/$BW$18</f>
        <v>-0.42002837244114594</v>
      </c>
      <c r="L52" s="187">
        <f>(G52-$BZ$16)/$BZ$18</f>
        <v>0.23756625550787511</v>
      </c>
      <c r="M52" s="27">
        <f>IF(AND(C52&gt;=$BN$20-1.5*$BN$27,C52&lt;=$BN$23+1.5*$BN$27),0,1)</f>
        <v>0</v>
      </c>
      <c r="N52" s="24">
        <f>IF(AND(D52&gt;=$BQ$20-1.5*$BQ$27,D52&lt;=$BQ$23+1.5*$BQ$27),0,1)</f>
        <v>0</v>
      </c>
      <c r="O52" s="24">
        <f>IF(AND(E52&gt;=$BT$20-1.5*$BT$27,E52&lt;=$BT$23+1.5*$BT$27),0,1)</f>
        <v>0</v>
      </c>
      <c r="P52" s="24">
        <f>IF(AND(F52&gt;=$BW$20-1.5*$BW$27,F52&lt;=$BW$23+1.5*$BW$27),0,1)</f>
        <v>0</v>
      </c>
      <c r="Q52" s="39">
        <f>IF(AND(G52&gt;=$BZ$20-1.5*$BZ$27,G52&lt;=$BZ$23+1.5*$BZ$27),0,1)</f>
        <v>0</v>
      </c>
      <c r="R52" s="181">
        <f>IF(AND(ABS(C52-$BN$16)&lt;ABS($BN$20-$BN$16)+3*($BN$27),ABS(C52-$BN$16)&gt;ABS($BN$20-$BN$16)+1.5*($BN$27)),1,0)</f>
        <v>0</v>
      </c>
      <c r="S52" s="24">
        <f>IF(AND(ABS(D52-$BQ$16)&lt;ABS($BQ$20-$BQ$16)+3*($BQ$27),ABS(D52-$BQ$16)&gt;ABS($BQ$20-$BQ$16)+1.5*($BQ$27)),1,0)</f>
        <v>0</v>
      </c>
      <c r="T52" s="24">
        <f>IF(AND(ABS(E52-$BT$16)&lt;ABS($BT$20-$BT$16)+3*($BT$27),ABS(E52-$BT$16)&gt;ABS($BT$20-$BT$16)+1.5*($BT$27)),1,0)</f>
        <v>0</v>
      </c>
      <c r="U52" s="24">
        <f>IF(AND(ABS(F52-$BW$16)&lt;ABS($BW$20-$BW$16)+3*($BW$27),ABS(F52-$BW$16)&gt;ABS($BW$20-$BW$16)+1.5*($BW$27)),1,0)</f>
        <v>0</v>
      </c>
      <c r="V52" s="39">
        <f>IF(AND(ABS(G52-$BZ$16)&lt;ABS($BZ$20-$BZ$16)+3*($BZ$27),ABS(G52-$BZ$16)&gt;ABS($BZ$20-$BZ$16)+1.5*($BZ$27)),1,0)</f>
        <v>0</v>
      </c>
      <c r="W52" s="181">
        <f>IF(ABS(C52-$BN$16)&gt;ABS($BN$20-$BN$16)+3*($BN$27),1,0)</f>
        <v>0</v>
      </c>
      <c r="X52" s="24">
        <f>IF(ABS(D52-$BQ$16)&gt;ABS($BQ$20-$BQ$16)+3*($BQ$27),1,0)</f>
        <v>0</v>
      </c>
      <c r="Y52" s="24">
        <f>IF(ABS(E52-$BT$16)&gt;ABS($BT$20-$BT$16)+3*($BT$27),1,0)</f>
        <v>0</v>
      </c>
      <c r="Z52" s="24">
        <f>IF(ABS(F52-$BW$16)&gt;ABS($BW$20-$BW$16)+3*($BW$27),1,0)</f>
        <v>0</v>
      </c>
      <c r="AA52" s="215">
        <f>IF(ABS(G52-$BZ$16)&gt;ABS($BZ$20-$BZ$16)+3*($BZ$27),1,0)</f>
        <v>0</v>
      </c>
      <c r="AB52" s="27">
        <f>IF(ABS(C52-$AN$6)&gt;3*$AN$8,1,0)</f>
        <v>0</v>
      </c>
      <c r="AC52" s="24">
        <f>IF(ABS(D52-$AQ$6)&gt;3*$AQ$8,1,0)</f>
        <v>0</v>
      </c>
      <c r="AD52" s="24">
        <f>IF(ABS(E52-$AT$6)&gt;3*$AT$8,1,0)</f>
        <v>0</v>
      </c>
      <c r="AE52" s="24">
        <f>IF(ABS(F52-$AW$6)&gt;3*$AW$8,1,0)</f>
        <v>0</v>
      </c>
      <c r="AF52" s="39">
        <f>IF(ABS(G52-$AZ$6)&gt;3*$AZ$8,1,0)</f>
        <v>0</v>
      </c>
    </row>
    <row r="53" spans="1:32" x14ac:dyDescent="0.2">
      <c r="A53" s="27">
        <v>50</v>
      </c>
      <c r="B53" s="2" t="s">
        <v>58</v>
      </c>
      <c r="C53" s="8">
        <v>137755</v>
      </c>
      <c r="D53" s="9">
        <v>214</v>
      </c>
      <c r="E53" s="13">
        <v>1178</v>
      </c>
      <c r="F53" s="10">
        <v>78.3</v>
      </c>
      <c r="G53" s="178">
        <v>12.8</v>
      </c>
      <c r="H53" s="184">
        <f>(C53-$BN$16)/$BN$18</f>
        <v>-0.46542923527478169</v>
      </c>
      <c r="I53" s="162">
        <f>(D53-$BQ$16)/$BQ$18</f>
        <v>-0.40255661743711613</v>
      </c>
      <c r="J53" s="162">
        <f>(E53-$BT$16)/$BT$18</f>
        <v>-0.43422405483655824</v>
      </c>
      <c r="K53" s="162">
        <f>(F53-$BW$16)/$BW$18</f>
        <v>-0.3757821440513418</v>
      </c>
      <c r="L53" s="187">
        <f>(G53-$BZ$16)/$BZ$18</f>
        <v>0.1499888647062437</v>
      </c>
      <c r="M53" s="27">
        <f>IF(AND(C53&gt;=$BN$20-1.5*$BN$27,C53&lt;=$BN$23+1.5*$BN$27),0,1)</f>
        <v>0</v>
      </c>
      <c r="N53" s="24">
        <f>IF(AND(D53&gt;=$BQ$20-1.5*$BQ$27,D53&lt;=$BQ$23+1.5*$BQ$27),0,1)</f>
        <v>0</v>
      </c>
      <c r="O53" s="24">
        <f>IF(AND(E53&gt;=$BT$20-1.5*$BT$27,E53&lt;=$BT$23+1.5*$BT$27),0,1)</f>
        <v>0</v>
      </c>
      <c r="P53" s="24">
        <f>IF(AND(F53&gt;=$BW$20-1.5*$BW$27,F53&lt;=$BW$23+1.5*$BW$27),0,1)</f>
        <v>0</v>
      </c>
      <c r="Q53" s="39">
        <f>IF(AND(G53&gt;=$BZ$20-1.5*$BZ$27,G53&lt;=$BZ$23+1.5*$BZ$27),0,1)</f>
        <v>0</v>
      </c>
      <c r="R53" s="181">
        <f>IF(AND(ABS(C53-$BN$16)&lt;ABS($BN$20-$BN$16)+3*($BN$27),ABS(C53-$BN$16)&gt;ABS($BN$20-$BN$16)+1.5*($BN$27)),1,0)</f>
        <v>0</v>
      </c>
      <c r="S53" s="24">
        <f>IF(AND(ABS(D53-$BQ$16)&lt;ABS($BQ$20-$BQ$16)+3*($BQ$27),ABS(D53-$BQ$16)&gt;ABS($BQ$20-$BQ$16)+1.5*($BQ$27)),1,0)</f>
        <v>0</v>
      </c>
      <c r="T53" s="24">
        <f>IF(AND(ABS(E53-$BT$16)&lt;ABS($BT$20-$BT$16)+3*($BT$27),ABS(E53-$BT$16)&gt;ABS($BT$20-$BT$16)+1.5*($BT$27)),1,0)</f>
        <v>0</v>
      </c>
      <c r="U53" s="24">
        <f>IF(AND(ABS(F53-$BW$16)&lt;ABS($BW$20-$BW$16)+3*($BW$27),ABS(F53-$BW$16)&gt;ABS($BW$20-$BW$16)+1.5*($BW$27)),1,0)</f>
        <v>0</v>
      </c>
      <c r="V53" s="39">
        <f>IF(AND(ABS(G53-$BZ$16)&lt;ABS($BZ$20-$BZ$16)+3*($BZ$27),ABS(G53-$BZ$16)&gt;ABS($BZ$20-$BZ$16)+1.5*($BZ$27)),1,0)</f>
        <v>0</v>
      </c>
      <c r="W53" s="181">
        <f>IF(ABS(C53-$BN$16)&gt;ABS($BN$20-$BN$16)+3*($BN$27),1,0)</f>
        <v>0</v>
      </c>
      <c r="X53" s="24">
        <f>IF(ABS(D53-$BQ$16)&gt;ABS($BQ$20-$BQ$16)+3*($BQ$27),1,0)</f>
        <v>0</v>
      </c>
      <c r="Y53" s="24">
        <f>IF(ABS(E53-$BT$16)&gt;ABS($BT$20-$BT$16)+3*($BT$27),1,0)</f>
        <v>0</v>
      </c>
      <c r="Z53" s="24">
        <f>IF(ABS(F53-$BW$16)&gt;ABS($BW$20-$BW$16)+3*($BW$27),1,0)</f>
        <v>0</v>
      </c>
      <c r="AA53" s="215">
        <f>IF(ABS(G53-$BZ$16)&gt;ABS($BZ$20-$BZ$16)+3*($BZ$27),1,0)</f>
        <v>0</v>
      </c>
      <c r="AB53" s="27">
        <f>IF(ABS(C53-$AN$6)&gt;3*$AN$8,1,0)</f>
        <v>0</v>
      </c>
      <c r="AC53" s="24">
        <f>IF(ABS(D53-$AQ$6)&gt;3*$AQ$8,1,0)</f>
        <v>0</v>
      </c>
      <c r="AD53" s="24">
        <f>IF(ABS(E53-$AT$6)&gt;3*$AT$8,1,0)</f>
        <v>0</v>
      </c>
      <c r="AE53" s="24">
        <f>IF(ABS(F53-$AW$6)&gt;3*$AW$8,1,0)</f>
        <v>0</v>
      </c>
      <c r="AF53" s="39">
        <f>IF(ABS(G53-$AZ$6)&gt;3*$AZ$8,1,0)</f>
        <v>0</v>
      </c>
    </row>
    <row r="54" spans="1:32" x14ac:dyDescent="0.2">
      <c r="A54" s="27">
        <v>51</v>
      </c>
      <c r="B54" s="2" t="s">
        <v>59</v>
      </c>
      <c r="C54" s="8">
        <v>129934</v>
      </c>
      <c r="D54" s="9">
        <v>156</v>
      </c>
      <c r="E54" s="9">
        <v>738</v>
      </c>
      <c r="F54" s="10">
        <v>82.2</v>
      </c>
      <c r="G54" s="178">
        <v>17</v>
      </c>
      <c r="H54" s="184">
        <f>(C54-$BN$16)/$BN$18</f>
        <v>-0.49855708529001908</v>
      </c>
      <c r="I54" s="162">
        <f>(D54-$BQ$16)/$BQ$18</f>
        <v>-0.56022957339362378</v>
      </c>
      <c r="J54" s="162">
        <f>(E54-$BT$16)/$BT$18</f>
        <v>-0.62579569865440887</v>
      </c>
      <c r="K54" s="162">
        <f>(F54-$BW$16)/$BW$18</f>
        <v>-0.18404848769552179</v>
      </c>
      <c r="L54" s="187">
        <f>(G54-$BZ$16)/$BZ$18</f>
        <v>1.0695514681233764</v>
      </c>
      <c r="M54" s="27">
        <f>IF(AND(C54&gt;=$BN$20-1.5*$BN$27,C54&lt;=$BN$23+1.5*$BN$27),0,1)</f>
        <v>0</v>
      </c>
      <c r="N54" s="24">
        <f>IF(AND(D54&gt;=$BQ$20-1.5*$BQ$27,D54&lt;=$BQ$23+1.5*$BQ$27),0,1)</f>
        <v>0</v>
      </c>
      <c r="O54" s="24">
        <f>IF(AND(E54&gt;=$BT$20-1.5*$BT$27,E54&lt;=$BT$23+1.5*$BT$27),0,1)</f>
        <v>0</v>
      </c>
      <c r="P54" s="24">
        <f>IF(AND(F54&gt;=$BW$20-1.5*$BW$27,F54&lt;=$BW$23+1.5*$BW$27),0,1)</f>
        <v>0</v>
      </c>
      <c r="Q54" s="39">
        <f>IF(AND(G54&gt;=$BZ$20-1.5*$BZ$27,G54&lt;=$BZ$23+1.5*$BZ$27),0,1)</f>
        <v>0</v>
      </c>
      <c r="R54" s="181">
        <f>IF(AND(ABS(C54-$BN$16)&lt;ABS($BN$20-$BN$16)+3*($BN$27),ABS(C54-$BN$16)&gt;ABS($BN$20-$BN$16)+1.5*($BN$27)),1,0)</f>
        <v>0</v>
      </c>
      <c r="S54" s="24">
        <f>IF(AND(ABS(D54-$BQ$16)&lt;ABS($BQ$20-$BQ$16)+3*($BQ$27),ABS(D54-$BQ$16)&gt;ABS($BQ$20-$BQ$16)+1.5*($BQ$27)),1,0)</f>
        <v>0</v>
      </c>
      <c r="T54" s="24">
        <f>IF(AND(ABS(E54-$BT$16)&lt;ABS($BT$20-$BT$16)+3*($BT$27),ABS(E54-$BT$16)&gt;ABS($BT$20-$BT$16)+1.5*($BT$27)),1,0)</f>
        <v>0</v>
      </c>
      <c r="U54" s="24">
        <f>IF(AND(ABS(F54-$BW$16)&lt;ABS($BW$20-$BW$16)+3*($BW$27),ABS(F54-$BW$16)&gt;ABS($BW$20-$BW$16)+1.5*($BW$27)),1,0)</f>
        <v>0</v>
      </c>
      <c r="V54" s="39">
        <f>IF(AND(ABS(G54-$BZ$16)&lt;ABS($BZ$20-$BZ$16)+3*($BZ$27),ABS(G54-$BZ$16)&gt;ABS($BZ$20-$BZ$16)+1.5*($BZ$27)),1,0)</f>
        <v>0</v>
      </c>
      <c r="W54" s="181">
        <f>IF(ABS(C54-$BN$16)&gt;ABS($BN$20-$BN$16)+3*($BN$27),1,0)</f>
        <v>0</v>
      </c>
      <c r="X54" s="24">
        <f>IF(ABS(D54-$BQ$16)&gt;ABS($BQ$20-$BQ$16)+3*($BQ$27),1,0)</f>
        <v>0</v>
      </c>
      <c r="Y54" s="24">
        <f>IF(ABS(E54-$BT$16)&gt;ABS($BT$20-$BT$16)+3*($BT$27),1,0)</f>
        <v>0</v>
      </c>
      <c r="Z54" s="24">
        <f>IF(ABS(F54-$BW$16)&gt;ABS($BW$20-$BW$16)+3*($BW$27),1,0)</f>
        <v>0</v>
      </c>
      <c r="AA54" s="215">
        <f>IF(ABS(G54-$BZ$16)&gt;ABS($BZ$20-$BZ$16)+3*($BZ$27),1,0)</f>
        <v>0</v>
      </c>
      <c r="AB54" s="27">
        <f>IF(ABS(C54-$AN$6)&gt;3*$AN$8,1,0)</f>
        <v>0</v>
      </c>
      <c r="AC54" s="24">
        <f>IF(ABS(D54-$AQ$6)&gt;3*$AQ$8,1,0)</f>
        <v>0</v>
      </c>
      <c r="AD54" s="24">
        <f>IF(ABS(E54-$AT$6)&gt;3*$AT$8,1,0)</f>
        <v>0</v>
      </c>
      <c r="AE54" s="24">
        <f>IF(ABS(F54-$AW$6)&gt;3*$AW$8,1,0)</f>
        <v>0</v>
      </c>
      <c r="AF54" s="39">
        <f>IF(ABS(G54-$AZ$6)&gt;3*$AZ$8,1,0)</f>
        <v>0</v>
      </c>
    </row>
    <row r="55" spans="1:32" ht="29" x14ac:dyDescent="0.2">
      <c r="A55" s="27">
        <v>52</v>
      </c>
      <c r="B55" s="3" t="s">
        <v>62</v>
      </c>
      <c r="C55" s="8">
        <v>310037</v>
      </c>
      <c r="D55" s="9">
        <v>368</v>
      </c>
      <c r="E55" s="9">
        <v>1597</v>
      </c>
      <c r="F55" s="10">
        <v>87</v>
      </c>
      <c r="G55" s="178">
        <v>7.2</v>
      </c>
      <c r="H55" s="184">
        <f>(C55-$BN$16)/$BN$18</f>
        <v>0.2643153314462417</v>
      </c>
      <c r="I55" s="162">
        <f>(D55-$BQ$16)/$BQ$18</f>
        <v>1.6092265619817966E-2</v>
      </c>
      <c r="J55" s="162">
        <f>(E55-$BT$16)/$BT$18</f>
        <v>-0.25179560311001409</v>
      </c>
      <c r="K55" s="162">
        <f>(F55-$BW$16)/$BW$18</f>
        <v>5.1931397050102364E-2</v>
      </c>
      <c r="L55" s="187">
        <f>(G55-$BZ$16)/$BZ$18</f>
        <v>-1.0760946065166002</v>
      </c>
      <c r="M55" s="27">
        <f>IF(AND(C55&gt;=$BN$20-1.5*$BN$27,C55&lt;=$BN$23+1.5*$BN$27),0,1)</f>
        <v>0</v>
      </c>
      <c r="N55" s="24">
        <f>IF(AND(D55&gt;=$BQ$20-1.5*$BQ$27,D55&lt;=$BQ$23+1.5*$BQ$27),0,1)</f>
        <v>0</v>
      </c>
      <c r="O55" s="24">
        <f>IF(AND(E55&gt;=$BT$20-1.5*$BT$27,E55&lt;=$BT$23+1.5*$BT$27),0,1)</f>
        <v>0</v>
      </c>
      <c r="P55" s="24">
        <f>IF(AND(F55&gt;=$BW$20-1.5*$BW$27,F55&lt;=$BW$23+1.5*$BW$27),0,1)</f>
        <v>0</v>
      </c>
      <c r="Q55" s="39">
        <f>IF(AND(G55&gt;=$BZ$20-1.5*$BZ$27,G55&lt;=$BZ$23+1.5*$BZ$27),0,1)</f>
        <v>0</v>
      </c>
      <c r="R55" s="181">
        <f>IF(AND(ABS(C55-$BN$16)&lt;ABS($BN$20-$BN$16)+3*($BN$27),ABS(C55-$BN$16)&gt;ABS($BN$20-$BN$16)+1.5*($BN$27)),1,0)</f>
        <v>0</v>
      </c>
      <c r="S55" s="24">
        <f>IF(AND(ABS(D55-$BQ$16)&lt;ABS($BQ$20-$BQ$16)+3*($BQ$27),ABS(D55-$BQ$16)&gt;ABS($BQ$20-$BQ$16)+1.5*($BQ$27)),1,0)</f>
        <v>0</v>
      </c>
      <c r="T55" s="24">
        <f>IF(AND(ABS(E55-$BT$16)&lt;ABS($BT$20-$BT$16)+3*($BT$27),ABS(E55-$BT$16)&gt;ABS($BT$20-$BT$16)+1.5*($BT$27)),1,0)</f>
        <v>0</v>
      </c>
      <c r="U55" s="24">
        <f>IF(AND(ABS(F55-$BW$16)&lt;ABS($BW$20-$BW$16)+3*($BW$27),ABS(F55-$BW$16)&gt;ABS($BW$20-$BW$16)+1.5*($BW$27)),1,0)</f>
        <v>0</v>
      </c>
      <c r="V55" s="39">
        <f>IF(AND(ABS(G55-$BZ$16)&lt;ABS($BZ$20-$BZ$16)+3*($BZ$27),ABS(G55-$BZ$16)&gt;ABS($BZ$20-$BZ$16)+1.5*($BZ$27)),1,0)</f>
        <v>0</v>
      </c>
      <c r="W55" s="181">
        <f>IF(ABS(C55-$BN$16)&gt;ABS($BN$20-$BN$16)+3*($BN$27),1,0)</f>
        <v>0</v>
      </c>
      <c r="X55" s="24">
        <f>IF(ABS(D55-$BQ$16)&gt;ABS($BQ$20-$BQ$16)+3*($BQ$27),1,0)</f>
        <v>0</v>
      </c>
      <c r="Y55" s="24">
        <f>IF(ABS(E55-$BT$16)&gt;ABS($BT$20-$BT$16)+3*($BT$27),1,0)</f>
        <v>0</v>
      </c>
      <c r="Z55" s="24">
        <f>IF(ABS(F55-$BW$16)&gt;ABS($BW$20-$BW$16)+3*($BW$27),1,0)</f>
        <v>0</v>
      </c>
      <c r="AA55" s="215">
        <f>IF(ABS(G55-$BZ$16)&gt;ABS($BZ$20-$BZ$16)+3*($BZ$27),1,0)</f>
        <v>0</v>
      </c>
      <c r="AB55" s="27">
        <f>IF(ABS(C55-$AN$6)&gt;3*$AN$8,1,0)</f>
        <v>0</v>
      </c>
      <c r="AC55" s="24">
        <f>IF(ABS(D55-$AQ$6)&gt;3*$AQ$8,1,0)</f>
        <v>0</v>
      </c>
      <c r="AD55" s="24">
        <f>IF(ABS(E55-$AT$6)&gt;3*$AT$8,1,0)</f>
        <v>0</v>
      </c>
      <c r="AE55" s="24">
        <f>IF(ABS(F55-$AW$6)&gt;3*$AW$8,1,0)</f>
        <v>0</v>
      </c>
      <c r="AF55" s="39">
        <f>IF(ABS(G55-$AZ$6)&gt;3*$AZ$8,1,0)</f>
        <v>0</v>
      </c>
    </row>
    <row r="56" spans="1:32" x14ac:dyDescent="0.2">
      <c r="A56" s="27">
        <v>53</v>
      </c>
      <c r="B56" s="3" t="s">
        <v>63</v>
      </c>
      <c r="C56" s="8">
        <v>103089</v>
      </c>
      <c r="D56" s="9">
        <v>104</v>
      </c>
      <c r="E56" s="9">
        <v>679</v>
      </c>
      <c r="F56" s="10">
        <v>87.3</v>
      </c>
      <c r="G56" s="178">
        <v>4.5</v>
      </c>
      <c r="H56" s="184">
        <f>(C56-$BN$16)/$BN$18</f>
        <v>-0.61226596313927717</v>
      </c>
      <c r="I56" s="162">
        <f>(D56-$BQ$16)/$BQ$18</f>
        <v>-0.70159153390635476</v>
      </c>
      <c r="J56" s="162">
        <f>(E56-$BT$16)/$BT$18</f>
        <v>-0.65148371452998433</v>
      </c>
      <c r="K56" s="162">
        <f>(F56-$BW$16)/$BW$18</f>
        <v>6.6680139846703748E-2</v>
      </c>
      <c r="L56" s="187">
        <f>(G56-$BZ$16)/$BZ$18</f>
        <v>-1.6672419944276142</v>
      </c>
      <c r="M56" s="27">
        <f>IF(AND(C56&gt;=$BN$20-1.5*$BN$27,C56&lt;=$BN$23+1.5*$BN$27),0,1)</f>
        <v>0</v>
      </c>
      <c r="N56" s="24">
        <f>IF(AND(D56&gt;=$BQ$20-1.5*$BQ$27,D56&lt;=$BQ$23+1.5*$BQ$27),0,1)</f>
        <v>0</v>
      </c>
      <c r="O56" s="24">
        <f>IF(AND(E56&gt;=$BT$20-1.5*$BT$27,E56&lt;=$BT$23+1.5*$BT$27),0,1)</f>
        <v>0</v>
      </c>
      <c r="P56" s="24">
        <f>IF(AND(F56&gt;=$BW$20-1.5*$BW$27,F56&lt;=$BW$23+1.5*$BW$27),0,1)</f>
        <v>0</v>
      </c>
      <c r="Q56" s="39">
        <f>IF(AND(G56&gt;=$BZ$20-1.5*$BZ$27,G56&lt;=$BZ$23+1.5*$BZ$27),0,1)</f>
        <v>0</v>
      </c>
      <c r="R56" s="181">
        <f>IF(AND(ABS(C56-$BN$16)&lt;ABS($BN$20-$BN$16)+3*($BN$27),ABS(C56-$BN$16)&gt;ABS($BN$20-$BN$16)+1.5*($BN$27)),1,0)</f>
        <v>0</v>
      </c>
      <c r="S56" s="24">
        <f>IF(AND(ABS(D56-$BQ$16)&lt;ABS($BQ$20-$BQ$16)+3*($BQ$27),ABS(D56-$BQ$16)&gt;ABS($BQ$20-$BQ$16)+1.5*($BQ$27)),1,0)</f>
        <v>0</v>
      </c>
      <c r="T56" s="24">
        <f>IF(AND(ABS(E56-$BT$16)&lt;ABS($BT$20-$BT$16)+3*($BT$27),ABS(E56-$BT$16)&gt;ABS($BT$20-$BT$16)+1.5*($BT$27)),1,0)</f>
        <v>0</v>
      </c>
      <c r="U56" s="24">
        <f>IF(AND(ABS(F56-$BW$16)&lt;ABS($BW$20-$BW$16)+3*($BW$27),ABS(F56-$BW$16)&gt;ABS($BW$20-$BW$16)+1.5*($BW$27)),1,0)</f>
        <v>0</v>
      </c>
      <c r="V56" s="39">
        <f>IF(AND(ABS(G56-$BZ$16)&lt;ABS($BZ$20-$BZ$16)+3*($BZ$27),ABS(G56-$BZ$16)&gt;ABS($BZ$20-$BZ$16)+1.5*($BZ$27)),1,0)</f>
        <v>0</v>
      </c>
      <c r="W56" s="181">
        <f>IF(ABS(C56-$BN$16)&gt;ABS($BN$20-$BN$16)+3*($BN$27),1,0)</f>
        <v>0</v>
      </c>
      <c r="X56" s="24">
        <f>IF(ABS(D56-$BQ$16)&gt;ABS($BQ$20-$BQ$16)+3*($BQ$27),1,0)</f>
        <v>0</v>
      </c>
      <c r="Y56" s="24">
        <f>IF(ABS(E56-$BT$16)&gt;ABS($BT$20-$BT$16)+3*($BT$27),1,0)</f>
        <v>0</v>
      </c>
      <c r="Z56" s="24">
        <f>IF(ABS(F56-$BW$16)&gt;ABS($BW$20-$BW$16)+3*($BW$27),1,0)</f>
        <v>0</v>
      </c>
      <c r="AA56" s="215">
        <f>IF(ABS(G56-$BZ$16)&gt;ABS($BZ$20-$BZ$16)+3*($BZ$27),1,0)</f>
        <v>0</v>
      </c>
      <c r="AB56" s="27">
        <f>IF(ABS(C56-$AN$6)&gt;3*$AN$8,1,0)</f>
        <v>0</v>
      </c>
      <c r="AC56" s="24">
        <f>IF(ABS(D56-$AQ$6)&gt;3*$AQ$8,1,0)</f>
        <v>0</v>
      </c>
      <c r="AD56" s="24">
        <f>IF(ABS(E56-$AT$6)&gt;3*$AT$8,1,0)</f>
        <v>0</v>
      </c>
      <c r="AE56" s="24">
        <f>IF(ABS(F56-$AW$6)&gt;3*$AW$8,1,0)</f>
        <v>0</v>
      </c>
      <c r="AF56" s="39">
        <f>IF(ABS(G56-$AZ$6)&gt;3*$AZ$8,1,0)</f>
        <v>0</v>
      </c>
    </row>
    <row r="57" spans="1:32" ht="29" x14ac:dyDescent="0.2">
      <c r="A57" s="27">
        <v>54</v>
      </c>
      <c r="B57" s="3" t="s">
        <v>64</v>
      </c>
      <c r="C57" s="8">
        <v>278961</v>
      </c>
      <c r="D57" s="9">
        <v>401</v>
      </c>
      <c r="E57" s="9">
        <v>1844</v>
      </c>
      <c r="F57" s="10">
        <v>86.1</v>
      </c>
      <c r="G57" s="178">
        <v>12.3</v>
      </c>
      <c r="H57" s="184">
        <f>(C57-$BN$16)/$BN$18</f>
        <v>0.13268496869550442</v>
      </c>
      <c r="I57" s="162">
        <f>(D57-$BQ$16)/$BQ$18</f>
        <v>0.10580274056058957</v>
      </c>
      <c r="J57" s="162">
        <f>(E57-$BT$16)/$BT$18</f>
        <v>-0.14425424851226615</v>
      </c>
      <c r="K57" s="162">
        <f>(F57-$BW$16)/$BW$18</f>
        <v>7.6851686602975276E-3</v>
      </c>
      <c r="L57" s="187">
        <f>(G57-$BZ$16)/$BZ$18</f>
        <v>4.0517126204204085E-2</v>
      </c>
      <c r="M57" s="27">
        <f>IF(AND(C57&gt;=$BN$20-1.5*$BN$27,C57&lt;=$BN$23+1.5*$BN$27),0,1)</f>
        <v>0</v>
      </c>
      <c r="N57" s="24">
        <f>IF(AND(D57&gt;=$BQ$20-1.5*$BQ$27,D57&lt;=$BQ$23+1.5*$BQ$27),0,1)</f>
        <v>0</v>
      </c>
      <c r="O57" s="24">
        <f>IF(AND(E57&gt;=$BT$20-1.5*$BT$27,E57&lt;=$BT$23+1.5*$BT$27),0,1)</f>
        <v>0</v>
      </c>
      <c r="P57" s="24">
        <f>IF(AND(F57&gt;=$BW$20-1.5*$BW$27,F57&lt;=$BW$23+1.5*$BW$27),0,1)</f>
        <v>0</v>
      </c>
      <c r="Q57" s="39">
        <f>IF(AND(G57&gt;=$BZ$20-1.5*$BZ$27,G57&lt;=$BZ$23+1.5*$BZ$27),0,1)</f>
        <v>0</v>
      </c>
      <c r="R57" s="181">
        <f>IF(AND(ABS(C57-$BN$16)&lt;ABS($BN$20-$BN$16)+3*($BN$27),ABS(C57-$BN$16)&gt;ABS($BN$20-$BN$16)+1.5*($BN$27)),1,0)</f>
        <v>0</v>
      </c>
      <c r="S57" s="24">
        <f>IF(AND(ABS(D57-$BQ$16)&lt;ABS($BQ$20-$BQ$16)+3*($BQ$27),ABS(D57-$BQ$16)&gt;ABS($BQ$20-$BQ$16)+1.5*($BQ$27)),1,0)</f>
        <v>0</v>
      </c>
      <c r="T57" s="24">
        <f>IF(AND(ABS(E57-$BT$16)&lt;ABS($BT$20-$BT$16)+3*($BT$27),ABS(E57-$BT$16)&gt;ABS($BT$20-$BT$16)+1.5*($BT$27)),1,0)</f>
        <v>0</v>
      </c>
      <c r="U57" s="24">
        <f>IF(AND(ABS(F57-$BW$16)&lt;ABS($BW$20-$BW$16)+3*($BW$27),ABS(F57-$BW$16)&gt;ABS($BW$20-$BW$16)+1.5*($BW$27)),1,0)</f>
        <v>0</v>
      </c>
      <c r="V57" s="39">
        <f>IF(AND(ABS(G57-$BZ$16)&lt;ABS($BZ$20-$BZ$16)+3*($BZ$27),ABS(G57-$BZ$16)&gt;ABS($BZ$20-$BZ$16)+1.5*($BZ$27)),1,0)</f>
        <v>0</v>
      </c>
      <c r="W57" s="181">
        <f>IF(ABS(C57-$BN$16)&gt;ABS($BN$20-$BN$16)+3*($BN$27),1,0)</f>
        <v>0</v>
      </c>
      <c r="X57" s="24">
        <f>IF(ABS(D57-$BQ$16)&gt;ABS($BQ$20-$BQ$16)+3*($BQ$27),1,0)</f>
        <v>0</v>
      </c>
      <c r="Y57" s="24">
        <f>IF(ABS(E57-$BT$16)&gt;ABS($BT$20-$BT$16)+3*($BT$27),1,0)</f>
        <v>0</v>
      </c>
      <c r="Z57" s="24">
        <f>IF(ABS(F57-$BW$16)&gt;ABS($BW$20-$BW$16)+3*($BW$27),1,0)</f>
        <v>0</v>
      </c>
      <c r="AA57" s="215">
        <f>IF(ABS(G57-$BZ$16)&gt;ABS($BZ$20-$BZ$16)+3*($BZ$27),1,0)</f>
        <v>0</v>
      </c>
      <c r="AB57" s="27">
        <f>IF(ABS(C57-$AN$6)&gt;3*$AN$8,1,0)</f>
        <v>0</v>
      </c>
      <c r="AC57" s="24">
        <f>IF(ABS(D57-$AQ$6)&gt;3*$AQ$8,1,0)</f>
        <v>0</v>
      </c>
      <c r="AD57" s="24">
        <f>IF(ABS(E57-$AT$6)&gt;3*$AT$8,1,0)</f>
        <v>0</v>
      </c>
      <c r="AE57" s="24">
        <f>IF(ABS(F57-$AW$6)&gt;3*$AW$8,1,0)</f>
        <v>0</v>
      </c>
      <c r="AF57" s="39">
        <f>IF(ABS(G57-$AZ$6)&gt;3*$AZ$8,1,0)</f>
        <v>0</v>
      </c>
    </row>
    <row r="58" spans="1:32" x14ac:dyDescent="0.2">
      <c r="A58" s="27">
        <v>55</v>
      </c>
      <c r="B58" s="2" t="s">
        <v>65</v>
      </c>
      <c r="C58" s="8">
        <v>560901</v>
      </c>
      <c r="D58" s="9">
        <v>774</v>
      </c>
      <c r="E58" s="9">
        <v>6723</v>
      </c>
      <c r="F58" s="10">
        <v>76.8</v>
      </c>
      <c r="G58" s="178">
        <v>11.3</v>
      </c>
      <c r="H58" s="184">
        <f>(C58-$BN$16)/$BN$18</f>
        <v>1.3269140996629027</v>
      </c>
      <c r="I58" s="162">
        <f>(D58-$BQ$16)/$BQ$18</f>
        <v>1.1198029573153716</v>
      </c>
      <c r="J58" s="163">
        <f>(E58-$BT$16)/$BT$18</f>
        <v>1.980014047367946</v>
      </c>
      <c r="K58" s="162">
        <f>(F58-$BW$16)/$BW$18</f>
        <v>-0.44952585803434941</v>
      </c>
      <c r="L58" s="187">
        <f>(G58-$BZ$16)/$BZ$18</f>
        <v>-0.17842635079987515</v>
      </c>
      <c r="M58" s="27">
        <f>IF(AND(C58&gt;=$BN$20-1.5*$BN$27,C58&lt;=$BN$23+1.5*$BN$27),0,1)</f>
        <v>0</v>
      </c>
      <c r="N58" s="24">
        <f>IF(AND(D58&gt;=$BQ$20-1.5*$BQ$27,D58&lt;=$BQ$23+1.5*$BQ$27),0,1)</f>
        <v>0</v>
      </c>
      <c r="O58" s="24">
        <f>IF(AND(E58&gt;=$BT$20-1.5*$BT$27,E58&lt;=$BT$23+1.5*$BT$27),0,1)</f>
        <v>0</v>
      </c>
      <c r="P58" s="24">
        <f>IF(AND(F58&gt;=$BW$20-1.5*$BW$27,F58&lt;=$BW$23+1.5*$BW$27),0,1)</f>
        <v>0</v>
      </c>
      <c r="Q58" s="39">
        <f>IF(AND(G58&gt;=$BZ$20-1.5*$BZ$27,G58&lt;=$BZ$23+1.5*$BZ$27),0,1)</f>
        <v>0</v>
      </c>
      <c r="R58" s="181">
        <f>IF(AND(ABS(C58-$BN$16)&lt;ABS($BN$20-$BN$16)+3*($BN$27),ABS(C58-$BN$16)&gt;ABS($BN$20-$BN$16)+1.5*($BN$27)),1,0)</f>
        <v>0</v>
      </c>
      <c r="S58" s="24">
        <f>IF(AND(ABS(D58-$BQ$16)&lt;ABS($BQ$20-$BQ$16)+3*($BQ$27),ABS(D58-$BQ$16)&gt;ABS($BQ$20-$BQ$16)+1.5*($BQ$27)),1,0)</f>
        <v>0</v>
      </c>
      <c r="T58" s="24">
        <f>IF(AND(ABS(E58-$BT$16)&lt;ABS($BT$20-$BT$16)+3*($BT$27),ABS(E58-$BT$16)&gt;ABS($BT$20-$BT$16)+1.5*($BT$27)),1,0)</f>
        <v>0</v>
      </c>
      <c r="U58" s="24">
        <f>IF(AND(ABS(F58-$BW$16)&lt;ABS($BW$20-$BW$16)+3*($BW$27),ABS(F58-$BW$16)&gt;ABS($BW$20-$BW$16)+1.5*($BW$27)),1,0)</f>
        <v>0</v>
      </c>
      <c r="V58" s="39">
        <f>IF(AND(ABS(G58-$BZ$16)&lt;ABS($BZ$20-$BZ$16)+3*($BZ$27),ABS(G58-$BZ$16)&gt;ABS($BZ$20-$BZ$16)+1.5*($BZ$27)),1,0)</f>
        <v>0</v>
      </c>
      <c r="W58" s="181">
        <f>IF(ABS(C58-$BN$16)&gt;ABS($BN$20-$BN$16)+3*($BN$27),1,0)</f>
        <v>0</v>
      </c>
      <c r="X58" s="24">
        <f>IF(ABS(D58-$BQ$16)&gt;ABS($BQ$20-$BQ$16)+3*($BQ$27),1,0)</f>
        <v>0</v>
      </c>
      <c r="Y58" s="24">
        <f>IF(ABS(E58-$BT$16)&gt;ABS($BT$20-$BT$16)+3*($BT$27),1,0)</f>
        <v>0</v>
      </c>
      <c r="Z58" s="24">
        <f>IF(ABS(F58-$BW$16)&gt;ABS($BW$20-$BW$16)+3*($BW$27),1,0)</f>
        <v>0</v>
      </c>
      <c r="AA58" s="215">
        <f>IF(ABS(G58-$BZ$16)&gt;ABS($BZ$20-$BZ$16)+3*($BZ$27),1,0)</f>
        <v>0</v>
      </c>
      <c r="AB58" s="27">
        <f>IF(ABS(C58-$AN$6)&gt;3*$AN$8,1,0)</f>
        <v>0</v>
      </c>
      <c r="AC58" s="24">
        <f>IF(ABS(D58-$AQ$6)&gt;3*$AQ$8,1,0)</f>
        <v>0</v>
      </c>
      <c r="AD58" s="24">
        <f>IF(ABS(E58-$AT$6)&gt;3*$AT$8,1,0)</f>
        <v>0</v>
      </c>
      <c r="AE58" s="24">
        <f>IF(ABS(F58-$AW$6)&gt;3*$AW$8,1,0)</f>
        <v>0</v>
      </c>
      <c r="AF58" s="39">
        <f>IF(ABS(G58-$AZ$6)&gt;3*$AZ$8,1,0)</f>
        <v>0</v>
      </c>
    </row>
    <row r="59" spans="1:32" x14ac:dyDescent="0.2">
      <c r="A59" s="27">
        <v>56</v>
      </c>
      <c r="B59" s="2" t="s">
        <v>66</v>
      </c>
      <c r="C59" s="8">
        <v>40315</v>
      </c>
      <c r="D59" s="9">
        <v>47</v>
      </c>
      <c r="E59" s="9">
        <v>371</v>
      </c>
      <c r="F59" s="10">
        <v>87.3</v>
      </c>
      <c r="G59" s="178">
        <v>20</v>
      </c>
      <c r="H59" s="184">
        <f>(C59-$BN$16)/$BN$18</f>
        <v>-0.87816132905879007</v>
      </c>
      <c r="I59" s="162">
        <f>(D59-$BQ$16)/$BQ$18</f>
        <v>-0.85654599062223302</v>
      </c>
      <c r="J59" s="162">
        <f>(E59-$BT$16)/$BT$18</f>
        <v>-0.78558386520247969</v>
      </c>
      <c r="K59" s="162">
        <f>(F59-$BW$16)/$BW$18</f>
        <v>6.6680139846703748E-2</v>
      </c>
      <c r="L59" s="187">
        <f>(G59-$BZ$16)/$BZ$18</f>
        <v>1.7263818991356141</v>
      </c>
      <c r="M59" s="27">
        <f>IF(AND(C59&gt;=$BN$20-1.5*$BN$27,C59&lt;=$BN$23+1.5*$BN$27),0,1)</f>
        <v>0</v>
      </c>
      <c r="N59" s="24">
        <f>IF(AND(D59&gt;=$BQ$20-1.5*$BQ$27,D59&lt;=$BQ$23+1.5*$BQ$27),0,1)</f>
        <v>0</v>
      </c>
      <c r="O59" s="24">
        <f>IF(AND(E59&gt;=$BT$20-1.5*$BT$27,E59&lt;=$BT$23+1.5*$BT$27),0,1)</f>
        <v>0</v>
      </c>
      <c r="P59" s="24">
        <f>IF(AND(F59&gt;=$BW$20-1.5*$BW$27,F59&lt;=$BW$23+1.5*$BW$27),0,1)</f>
        <v>0</v>
      </c>
      <c r="Q59" s="39">
        <f>IF(AND(G59&gt;=$BZ$20-1.5*$BZ$27,G59&lt;=$BZ$23+1.5*$BZ$27),0,1)</f>
        <v>0</v>
      </c>
      <c r="R59" s="181">
        <f>IF(AND(ABS(C59-$BN$16)&lt;ABS($BN$20-$BN$16)+3*($BN$27),ABS(C59-$BN$16)&gt;ABS($BN$20-$BN$16)+1.5*($BN$27)),1,0)</f>
        <v>0</v>
      </c>
      <c r="S59" s="24">
        <f>IF(AND(ABS(D59-$BQ$16)&lt;ABS($BQ$20-$BQ$16)+3*($BQ$27),ABS(D59-$BQ$16)&gt;ABS($BQ$20-$BQ$16)+1.5*($BQ$27)),1,0)</f>
        <v>0</v>
      </c>
      <c r="T59" s="24">
        <f>IF(AND(ABS(E59-$BT$16)&lt;ABS($BT$20-$BT$16)+3*($BT$27),ABS(E59-$BT$16)&gt;ABS($BT$20-$BT$16)+1.5*($BT$27)),1,0)</f>
        <v>0</v>
      </c>
      <c r="U59" s="24">
        <f>IF(AND(ABS(F59-$BW$16)&lt;ABS($BW$20-$BW$16)+3*($BW$27),ABS(F59-$BW$16)&gt;ABS($BW$20-$BW$16)+1.5*($BW$27)),1,0)</f>
        <v>0</v>
      </c>
      <c r="V59" s="39">
        <f>IF(AND(ABS(G59-$BZ$16)&lt;ABS($BZ$20-$BZ$16)+3*($BZ$27),ABS(G59-$BZ$16)&gt;ABS($BZ$20-$BZ$16)+1.5*($BZ$27)),1,0)</f>
        <v>0</v>
      </c>
      <c r="W59" s="181">
        <f>IF(ABS(C59-$BN$16)&gt;ABS($BN$20-$BN$16)+3*($BN$27),1,0)</f>
        <v>0</v>
      </c>
      <c r="X59" s="24">
        <f>IF(ABS(D59-$BQ$16)&gt;ABS($BQ$20-$BQ$16)+3*($BQ$27),1,0)</f>
        <v>0</v>
      </c>
      <c r="Y59" s="24">
        <f>IF(ABS(E59-$BT$16)&gt;ABS($BT$20-$BT$16)+3*($BT$27),1,0)</f>
        <v>0</v>
      </c>
      <c r="Z59" s="24">
        <f>IF(ABS(F59-$BW$16)&gt;ABS($BW$20-$BW$16)+3*($BW$27),1,0)</f>
        <v>0</v>
      </c>
      <c r="AA59" s="215">
        <f>IF(ABS(G59-$BZ$16)&gt;ABS($BZ$20-$BZ$16)+3*($BZ$27),1,0)</f>
        <v>0</v>
      </c>
      <c r="AB59" s="27">
        <f>IF(ABS(C59-$AN$6)&gt;3*$AN$8,1,0)</f>
        <v>0</v>
      </c>
      <c r="AC59" s="24">
        <f>IF(ABS(D59-$AQ$6)&gt;3*$AQ$8,1,0)</f>
        <v>0</v>
      </c>
      <c r="AD59" s="24">
        <f>IF(ABS(E59-$AT$6)&gt;3*$AT$8,1,0)</f>
        <v>0</v>
      </c>
      <c r="AE59" s="24">
        <f>IF(ABS(F59-$AW$6)&gt;3*$AW$8,1,0)</f>
        <v>0</v>
      </c>
      <c r="AF59" s="39">
        <f>IF(ABS(G59-$AZ$6)&gt;3*$AZ$8,1,0)</f>
        <v>0</v>
      </c>
    </row>
    <row r="60" spans="1:32" x14ac:dyDescent="0.2">
      <c r="A60" s="27">
        <v>57</v>
      </c>
      <c r="B60" s="2" t="s">
        <v>68</v>
      </c>
      <c r="C60" s="8">
        <v>91208</v>
      </c>
      <c r="D60" s="9">
        <v>95</v>
      </c>
      <c r="E60" s="9">
        <v>1159</v>
      </c>
      <c r="F60" s="10">
        <v>87.3</v>
      </c>
      <c r="G60" s="178">
        <v>18</v>
      </c>
      <c r="H60" s="184">
        <f>(C60-$BN$16)/$BN$18</f>
        <v>-0.66259098372884817</v>
      </c>
      <c r="I60" s="162">
        <f>(D60-$BQ$16)/$BQ$18</f>
        <v>-0.72605802707201983</v>
      </c>
      <c r="J60" s="162">
        <f>(E60-$BT$16)/$BT$18</f>
        <v>-0.44249646672869269</v>
      </c>
      <c r="K60" s="162">
        <f>(F60-$BW$16)/$BW$18</f>
        <v>6.6680139846703748E-2</v>
      </c>
      <c r="L60" s="187">
        <f>(G60-$BZ$16)/$BZ$18</f>
        <v>1.2884949451274557</v>
      </c>
      <c r="M60" s="27">
        <f>IF(AND(C60&gt;=$BN$20-1.5*$BN$27,C60&lt;=$BN$23+1.5*$BN$27),0,1)</f>
        <v>0</v>
      </c>
      <c r="N60" s="24">
        <f>IF(AND(D60&gt;=$BQ$20-1.5*$BQ$27,D60&lt;=$BQ$23+1.5*$BQ$27),0,1)</f>
        <v>0</v>
      </c>
      <c r="O60" s="24">
        <f>IF(AND(E60&gt;=$BT$20-1.5*$BT$27,E60&lt;=$BT$23+1.5*$BT$27),0,1)</f>
        <v>0</v>
      </c>
      <c r="P60" s="24">
        <f>IF(AND(F60&gt;=$BW$20-1.5*$BW$27,F60&lt;=$BW$23+1.5*$BW$27),0,1)</f>
        <v>0</v>
      </c>
      <c r="Q60" s="39">
        <f>IF(AND(G60&gt;=$BZ$20-1.5*$BZ$27,G60&lt;=$BZ$23+1.5*$BZ$27),0,1)</f>
        <v>0</v>
      </c>
      <c r="R60" s="181">
        <f>IF(AND(ABS(C60-$BN$16)&lt;ABS($BN$20-$BN$16)+3*($BN$27),ABS(C60-$BN$16)&gt;ABS($BN$20-$BN$16)+1.5*($BN$27)),1,0)</f>
        <v>0</v>
      </c>
      <c r="S60" s="24">
        <f>IF(AND(ABS(D60-$BQ$16)&lt;ABS($BQ$20-$BQ$16)+3*($BQ$27),ABS(D60-$BQ$16)&gt;ABS($BQ$20-$BQ$16)+1.5*($BQ$27)),1,0)</f>
        <v>0</v>
      </c>
      <c r="T60" s="24">
        <f>IF(AND(ABS(E60-$BT$16)&lt;ABS($BT$20-$BT$16)+3*($BT$27),ABS(E60-$BT$16)&gt;ABS($BT$20-$BT$16)+1.5*($BT$27)),1,0)</f>
        <v>0</v>
      </c>
      <c r="U60" s="24">
        <f>IF(AND(ABS(F60-$BW$16)&lt;ABS($BW$20-$BW$16)+3*($BW$27),ABS(F60-$BW$16)&gt;ABS($BW$20-$BW$16)+1.5*($BW$27)),1,0)</f>
        <v>0</v>
      </c>
      <c r="V60" s="39">
        <f>IF(AND(ABS(G60-$BZ$16)&lt;ABS($BZ$20-$BZ$16)+3*($BZ$27),ABS(G60-$BZ$16)&gt;ABS($BZ$20-$BZ$16)+1.5*($BZ$27)),1,0)</f>
        <v>0</v>
      </c>
      <c r="W60" s="181">
        <f>IF(ABS(C60-$BN$16)&gt;ABS($BN$20-$BN$16)+3*($BN$27),1,0)</f>
        <v>0</v>
      </c>
      <c r="X60" s="24">
        <f>IF(ABS(D60-$BQ$16)&gt;ABS($BQ$20-$BQ$16)+3*($BQ$27),1,0)</f>
        <v>0</v>
      </c>
      <c r="Y60" s="24">
        <f>IF(ABS(E60-$BT$16)&gt;ABS($BT$20-$BT$16)+3*($BT$27),1,0)</f>
        <v>0</v>
      </c>
      <c r="Z60" s="24">
        <f>IF(ABS(F60-$BW$16)&gt;ABS($BW$20-$BW$16)+3*($BW$27),1,0)</f>
        <v>0</v>
      </c>
      <c r="AA60" s="215">
        <f>IF(ABS(G60-$BZ$16)&gt;ABS($BZ$20-$BZ$16)+3*($BZ$27),1,0)</f>
        <v>0</v>
      </c>
      <c r="AB60" s="27">
        <f>IF(ABS(C60-$AN$6)&gt;3*$AN$8,1,0)</f>
        <v>0</v>
      </c>
      <c r="AC60" s="24">
        <f>IF(ABS(D60-$AQ$6)&gt;3*$AQ$8,1,0)</f>
        <v>0</v>
      </c>
      <c r="AD60" s="24">
        <f>IF(ABS(E60-$AT$6)&gt;3*$AT$8,1,0)</f>
        <v>0</v>
      </c>
      <c r="AE60" s="24">
        <f>IF(ABS(F60-$AW$6)&gt;3*$AW$8,1,0)</f>
        <v>0</v>
      </c>
      <c r="AF60" s="39">
        <f>IF(ABS(G60-$AZ$6)&gt;3*$AZ$8,1,0)</f>
        <v>0</v>
      </c>
    </row>
    <row r="61" spans="1:32" x14ac:dyDescent="0.2">
      <c r="A61" s="27">
        <v>58</v>
      </c>
      <c r="B61" s="2" t="s">
        <v>69</v>
      </c>
      <c r="C61" s="8">
        <v>343582</v>
      </c>
      <c r="D61" s="9">
        <v>456</v>
      </c>
      <c r="E61" s="9">
        <v>3710</v>
      </c>
      <c r="F61" s="10">
        <v>88.9</v>
      </c>
      <c r="G61" s="178">
        <v>15.4</v>
      </c>
      <c r="H61" s="184">
        <f>(C61-$BN$16)/$BN$18</f>
        <v>0.40640377649944942</v>
      </c>
      <c r="I61" s="162">
        <f>(D61-$BQ$16)/$BQ$18</f>
        <v>0.2553201987952089</v>
      </c>
      <c r="J61" s="162">
        <f>(E61-$BT$16)/$BT$18</f>
        <v>0.66818367731525496</v>
      </c>
      <c r="K61" s="162">
        <f>(F61-$BW$16)/$BW$18</f>
        <v>0.14534010142857892</v>
      </c>
      <c r="L61" s="187">
        <f>(G61-$BZ$16)/$BZ$18</f>
        <v>0.71924190491684969</v>
      </c>
      <c r="M61" s="27">
        <f>IF(AND(C61&gt;=$BN$20-1.5*$BN$27,C61&lt;=$BN$23+1.5*$BN$27),0,1)</f>
        <v>0</v>
      </c>
      <c r="N61" s="24">
        <f>IF(AND(D61&gt;=$BQ$20-1.5*$BQ$27,D61&lt;=$BQ$23+1.5*$BQ$27),0,1)</f>
        <v>0</v>
      </c>
      <c r="O61" s="24">
        <f>IF(AND(E61&gt;=$BT$20-1.5*$BT$27,E61&lt;=$BT$23+1.5*$BT$27),0,1)</f>
        <v>0</v>
      </c>
      <c r="P61" s="24">
        <f>IF(AND(F61&gt;=$BW$20-1.5*$BW$27,F61&lt;=$BW$23+1.5*$BW$27),0,1)</f>
        <v>0</v>
      </c>
      <c r="Q61" s="39">
        <f>IF(AND(G61&gt;=$BZ$20-1.5*$BZ$27,G61&lt;=$BZ$23+1.5*$BZ$27),0,1)</f>
        <v>0</v>
      </c>
      <c r="R61" s="181">
        <f>IF(AND(ABS(C61-$BN$16)&lt;ABS($BN$20-$BN$16)+3*($BN$27),ABS(C61-$BN$16)&gt;ABS($BN$20-$BN$16)+1.5*($BN$27)),1,0)</f>
        <v>0</v>
      </c>
      <c r="S61" s="24">
        <f>IF(AND(ABS(D61-$BQ$16)&lt;ABS($BQ$20-$BQ$16)+3*($BQ$27),ABS(D61-$BQ$16)&gt;ABS($BQ$20-$BQ$16)+1.5*($BQ$27)),1,0)</f>
        <v>0</v>
      </c>
      <c r="T61" s="24">
        <f>IF(AND(ABS(E61-$BT$16)&lt;ABS($BT$20-$BT$16)+3*($BT$27),ABS(E61-$BT$16)&gt;ABS($BT$20-$BT$16)+1.5*($BT$27)),1,0)</f>
        <v>0</v>
      </c>
      <c r="U61" s="24">
        <f>IF(AND(ABS(F61-$BW$16)&lt;ABS($BW$20-$BW$16)+3*($BW$27),ABS(F61-$BW$16)&gt;ABS($BW$20-$BW$16)+1.5*($BW$27)),1,0)</f>
        <v>0</v>
      </c>
      <c r="V61" s="39">
        <f>IF(AND(ABS(G61-$BZ$16)&lt;ABS($BZ$20-$BZ$16)+3*($BZ$27),ABS(G61-$BZ$16)&gt;ABS($BZ$20-$BZ$16)+1.5*($BZ$27)),1,0)</f>
        <v>0</v>
      </c>
      <c r="W61" s="181">
        <f>IF(ABS(C61-$BN$16)&gt;ABS($BN$20-$BN$16)+3*($BN$27),1,0)</f>
        <v>0</v>
      </c>
      <c r="X61" s="24">
        <f>IF(ABS(D61-$BQ$16)&gt;ABS($BQ$20-$BQ$16)+3*($BQ$27),1,0)</f>
        <v>0</v>
      </c>
      <c r="Y61" s="24">
        <f>IF(ABS(E61-$BT$16)&gt;ABS($BT$20-$BT$16)+3*($BT$27),1,0)</f>
        <v>0</v>
      </c>
      <c r="Z61" s="24">
        <f>IF(ABS(F61-$BW$16)&gt;ABS($BW$20-$BW$16)+3*($BW$27),1,0)</f>
        <v>0</v>
      </c>
      <c r="AA61" s="215">
        <f>IF(ABS(G61-$BZ$16)&gt;ABS($BZ$20-$BZ$16)+3*($BZ$27),1,0)</f>
        <v>0</v>
      </c>
      <c r="AB61" s="27">
        <f>IF(ABS(C61-$AN$6)&gt;3*$AN$8,1,0)</f>
        <v>0</v>
      </c>
      <c r="AC61" s="24">
        <f>IF(ABS(D61-$AQ$6)&gt;3*$AQ$8,1,0)</f>
        <v>0</v>
      </c>
      <c r="AD61" s="24">
        <f>IF(ABS(E61-$AT$6)&gt;3*$AT$8,1,0)</f>
        <v>0</v>
      </c>
      <c r="AE61" s="24">
        <f>IF(ABS(F61-$AW$6)&gt;3*$AW$8,1,0)</f>
        <v>0</v>
      </c>
      <c r="AF61" s="39">
        <f>IF(ABS(G61-$AZ$6)&gt;3*$AZ$8,1,0)</f>
        <v>0</v>
      </c>
    </row>
    <row r="62" spans="1:32" x14ac:dyDescent="0.2">
      <c r="A62" s="27">
        <v>59</v>
      </c>
      <c r="B62" s="2" t="s">
        <v>70</v>
      </c>
      <c r="C62" s="8">
        <v>458641</v>
      </c>
      <c r="D62" s="9">
        <v>565</v>
      </c>
      <c r="E62" s="9">
        <v>4402</v>
      </c>
      <c r="F62" s="10">
        <v>82.6</v>
      </c>
      <c r="G62" s="178">
        <v>14.4</v>
      </c>
      <c r="H62" s="184">
        <f>(C62-$BN$16)/$BN$18</f>
        <v>0.89376566051724726</v>
      </c>
      <c r="I62" s="162">
        <f>(D62-$BQ$16)/$BQ$18</f>
        <v>0.55163661602381808</v>
      </c>
      <c r="J62" s="162">
        <f>(E62-$BT$16)/$BT$18</f>
        <v>0.96947362622878364</v>
      </c>
      <c r="K62" s="162">
        <f>(F62-$BW$16)/$BW$18</f>
        <v>-0.16438349730005353</v>
      </c>
      <c r="L62" s="187">
        <f>(G62-$BZ$16)/$BZ$18</f>
        <v>0.50029842791277046</v>
      </c>
      <c r="M62" s="27">
        <f>IF(AND(C62&gt;=$BN$20-1.5*$BN$27,C62&lt;=$BN$23+1.5*$BN$27),0,1)</f>
        <v>0</v>
      </c>
      <c r="N62" s="24">
        <f>IF(AND(D62&gt;=$BQ$20-1.5*$BQ$27,D62&lt;=$BQ$23+1.5*$BQ$27),0,1)</f>
        <v>0</v>
      </c>
      <c r="O62" s="24">
        <f>IF(AND(E62&gt;=$BT$20-1.5*$BT$27,E62&lt;=$BT$23+1.5*$BT$27),0,1)</f>
        <v>0</v>
      </c>
      <c r="P62" s="24">
        <f>IF(AND(F62&gt;=$BW$20-1.5*$BW$27,F62&lt;=$BW$23+1.5*$BW$27),0,1)</f>
        <v>0</v>
      </c>
      <c r="Q62" s="39">
        <f>IF(AND(G62&gt;=$BZ$20-1.5*$BZ$27,G62&lt;=$BZ$23+1.5*$BZ$27),0,1)</f>
        <v>0</v>
      </c>
      <c r="R62" s="181">
        <f>IF(AND(ABS(C62-$BN$16)&lt;ABS($BN$20-$BN$16)+3*($BN$27),ABS(C62-$BN$16)&gt;ABS($BN$20-$BN$16)+1.5*($BN$27)),1,0)</f>
        <v>0</v>
      </c>
      <c r="S62" s="24">
        <f>IF(AND(ABS(D62-$BQ$16)&lt;ABS($BQ$20-$BQ$16)+3*($BQ$27),ABS(D62-$BQ$16)&gt;ABS($BQ$20-$BQ$16)+1.5*($BQ$27)),1,0)</f>
        <v>0</v>
      </c>
      <c r="T62" s="24">
        <f>IF(AND(ABS(E62-$BT$16)&lt;ABS($BT$20-$BT$16)+3*($BT$27),ABS(E62-$BT$16)&gt;ABS($BT$20-$BT$16)+1.5*($BT$27)),1,0)</f>
        <v>0</v>
      </c>
      <c r="U62" s="24">
        <f>IF(AND(ABS(F62-$BW$16)&lt;ABS($BW$20-$BW$16)+3*($BW$27),ABS(F62-$BW$16)&gt;ABS($BW$20-$BW$16)+1.5*($BW$27)),1,0)</f>
        <v>0</v>
      </c>
      <c r="V62" s="39">
        <f>IF(AND(ABS(G62-$BZ$16)&lt;ABS($BZ$20-$BZ$16)+3*($BZ$27),ABS(G62-$BZ$16)&gt;ABS($BZ$20-$BZ$16)+1.5*($BZ$27)),1,0)</f>
        <v>0</v>
      </c>
      <c r="W62" s="181">
        <f>IF(ABS(C62-$BN$16)&gt;ABS($BN$20-$BN$16)+3*($BN$27),1,0)</f>
        <v>0</v>
      </c>
      <c r="X62" s="24">
        <f>IF(ABS(D62-$BQ$16)&gt;ABS($BQ$20-$BQ$16)+3*($BQ$27),1,0)</f>
        <v>0</v>
      </c>
      <c r="Y62" s="24">
        <f>IF(ABS(E62-$BT$16)&gt;ABS($BT$20-$BT$16)+3*($BT$27),1,0)</f>
        <v>0</v>
      </c>
      <c r="Z62" s="24">
        <f>IF(ABS(F62-$BW$16)&gt;ABS($BW$20-$BW$16)+3*($BW$27),1,0)</f>
        <v>0</v>
      </c>
      <c r="AA62" s="215">
        <f>IF(ABS(G62-$BZ$16)&gt;ABS($BZ$20-$BZ$16)+3*($BZ$27),1,0)</f>
        <v>0</v>
      </c>
      <c r="AB62" s="27">
        <f>IF(ABS(C62-$AN$6)&gt;3*$AN$8,1,0)</f>
        <v>0</v>
      </c>
      <c r="AC62" s="24">
        <f>IF(ABS(D62-$AQ$6)&gt;3*$AQ$8,1,0)</f>
        <v>0</v>
      </c>
      <c r="AD62" s="24">
        <f>IF(ABS(E62-$AT$6)&gt;3*$AT$8,1,0)</f>
        <v>0</v>
      </c>
      <c r="AE62" s="24">
        <f>IF(ABS(F62-$AW$6)&gt;3*$AW$8,1,0)</f>
        <v>0</v>
      </c>
      <c r="AF62" s="39">
        <f>IF(ABS(G62-$AZ$6)&gt;3*$AZ$8,1,0)</f>
        <v>0</v>
      </c>
    </row>
    <row r="63" spans="1:32" x14ac:dyDescent="0.2">
      <c r="A63" s="27">
        <v>60</v>
      </c>
      <c r="B63" s="2" t="s">
        <v>71</v>
      </c>
      <c r="C63" s="8">
        <v>304593</v>
      </c>
      <c r="D63" s="9">
        <v>597</v>
      </c>
      <c r="E63" s="9">
        <v>4950</v>
      </c>
      <c r="F63" s="10">
        <v>82.3</v>
      </c>
      <c r="G63" s="178">
        <v>14.8</v>
      </c>
      <c r="H63" s="184">
        <f>(C63-$BN$16)/$BN$18</f>
        <v>0.24125587415395786</v>
      </c>
      <c r="I63" s="162">
        <f>(D63-$BQ$16)/$BQ$18</f>
        <v>0.63862859172396025</v>
      </c>
      <c r="J63" s="162">
        <f>(E63-$BT$16)/$BT$18</f>
        <v>1.2080674008019248</v>
      </c>
      <c r="K63" s="162">
        <f>(F63-$BW$16)/$BW$18</f>
        <v>-0.1791322400966549</v>
      </c>
      <c r="L63" s="187">
        <f>(G63-$BZ$16)/$BZ$18</f>
        <v>0.5878758187144022</v>
      </c>
      <c r="M63" s="27">
        <f>IF(AND(C63&gt;=$BN$20-1.5*$BN$27,C63&lt;=$BN$23+1.5*$BN$27),0,1)</f>
        <v>0</v>
      </c>
      <c r="N63" s="24">
        <f>IF(AND(D63&gt;=$BQ$20-1.5*$BQ$27,D63&lt;=$BQ$23+1.5*$BQ$27),0,1)</f>
        <v>0</v>
      </c>
      <c r="O63" s="24">
        <f>IF(AND(E63&gt;=$BT$20-1.5*$BT$27,E63&lt;=$BT$23+1.5*$BT$27),0,1)</f>
        <v>0</v>
      </c>
      <c r="P63" s="24">
        <f>IF(AND(F63&gt;=$BW$20-1.5*$BW$27,F63&lt;=$BW$23+1.5*$BW$27),0,1)</f>
        <v>0</v>
      </c>
      <c r="Q63" s="39">
        <f>IF(AND(G63&gt;=$BZ$20-1.5*$BZ$27,G63&lt;=$BZ$23+1.5*$BZ$27),0,1)</f>
        <v>0</v>
      </c>
      <c r="R63" s="181">
        <f>IF(AND(ABS(C63-$BN$16)&lt;ABS($BN$20-$BN$16)+3*($BN$27),ABS(C63-$BN$16)&gt;ABS($BN$20-$BN$16)+1.5*($BN$27)),1,0)</f>
        <v>0</v>
      </c>
      <c r="S63" s="24">
        <f>IF(AND(ABS(D63-$BQ$16)&lt;ABS($BQ$20-$BQ$16)+3*($BQ$27),ABS(D63-$BQ$16)&gt;ABS($BQ$20-$BQ$16)+1.5*($BQ$27)),1,0)</f>
        <v>0</v>
      </c>
      <c r="T63" s="24">
        <f>IF(AND(ABS(E63-$BT$16)&lt;ABS($BT$20-$BT$16)+3*($BT$27),ABS(E63-$BT$16)&gt;ABS($BT$20-$BT$16)+1.5*($BT$27)),1,0)</f>
        <v>0</v>
      </c>
      <c r="U63" s="24">
        <f>IF(AND(ABS(F63-$BW$16)&lt;ABS($BW$20-$BW$16)+3*($BW$27),ABS(F63-$BW$16)&gt;ABS($BW$20-$BW$16)+1.5*($BW$27)),1,0)</f>
        <v>0</v>
      </c>
      <c r="V63" s="39">
        <f>IF(AND(ABS(G63-$BZ$16)&lt;ABS($BZ$20-$BZ$16)+3*($BZ$27),ABS(G63-$BZ$16)&gt;ABS($BZ$20-$BZ$16)+1.5*($BZ$27)),1,0)</f>
        <v>0</v>
      </c>
      <c r="W63" s="181">
        <f>IF(ABS(C63-$BN$16)&gt;ABS($BN$20-$BN$16)+3*($BN$27),1,0)</f>
        <v>0</v>
      </c>
      <c r="X63" s="24">
        <f>IF(ABS(D63-$BQ$16)&gt;ABS($BQ$20-$BQ$16)+3*($BQ$27),1,0)</f>
        <v>0</v>
      </c>
      <c r="Y63" s="24">
        <f>IF(ABS(E63-$BT$16)&gt;ABS($BT$20-$BT$16)+3*($BT$27),1,0)</f>
        <v>0</v>
      </c>
      <c r="Z63" s="24">
        <f>IF(ABS(F63-$BW$16)&gt;ABS($BW$20-$BW$16)+3*($BW$27),1,0)</f>
        <v>0</v>
      </c>
      <c r="AA63" s="215">
        <f>IF(ABS(G63-$BZ$16)&gt;ABS($BZ$20-$BZ$16)+3*($BZ$27),1,0)</f>
        <v>0</v>
      </c>
      <c r="AB63" s="27">
        <f>IF(ABS(C63-$AN$6)&gt;3*$AN$8,1,0)</f>
        <v>0</v>
      </c>
      <c r="AC63" s="24">
        <f>IF(ABS(D63-$AQ$6)&gt;3*$AQ$8,1,0)</f>
        <v>0</v>
      </c>
      <c r="AD63" s="24">
        <f>IF(ABS(E63-$AT$6)&gt;3*$AT$8,1,0)</f>
        <v>0</v>
      </c>
      <c r="AE63" s="24">
        <f>IF(ABS(F63-$AW$6)&gt;3*$AW$8,1,0)</f>
        <v>0</v>
      </c>
      <c r="AF63" s="39">
        <f>IF(ABS(G63-$AZ$6)&gt;3*$AZ$8,1,0)</f>
        <v>0</v>
      </c>
    </row>
    <row r="64" spans="1:32" ht="29" x14ac:dyDescent="0.2">
      <c r="A64" s="27">
        <v>61</v>
      </c>
      <c r="B64" s="2" t="s">
        <v>72</v>
      </c>
      <c r="C64" s="8">
        <v>414872</v>
      </c>
      <c r="D64" s="9">
        <v>483</v>
      </c>
      <c r="E64" s="9">
        <v>4243</v>
      </c>
      <c r="F64" s="10">
        <v>84.2</v>
      </c>
      <c r="G64" s="178">
        <v>11.3</v>
      </c>
      <c r="H64" s="184">
        <f>(C64-$BN$16)/$BN$18</f>
        <v>0.7083708430620721</v>
      </c>
      <c r="I64" s="162">
        <f>(D64-$BQ$16)/$BQ$18</f>
        <v>0.32871967829220383</v>
      </c>
      <c r="J64" s="162">
        <f>(E64-$BT$16)/$BT$18</f>
        <v>0.9002466003946058</v>
      </c>
      <c r="K64" s="162">
        <f>(F64-$BW$16)/$BW$18</f>
        <v>-8.572353571817834E-2</v>
      </c>
      <c r="L64" s="187">
        <f>(G64-$BZ$16)/$BZ$18</f>
        <v>-0.17842635079987515</v>
      </c>
      <c r="M64" s="27">
        <f>IF(AND(C64&gt;=$BN$20-1.5*$BN$27,C64&lt;=$BN$23+1.5*$BN$27),0,1)</f>
        <v>0</v>
      </c>
      <c r="N64" s="24">
        <f>IF(AND(D64&gt;=$BQ$20-1.5*$BQ$27,D64&lt;=$BQ$23+1.5*$BQ$27),0,1)</f>
        <v>0</v>
      </c>
      <c r="O64" s="24">
        <f>IF(AND(E64&gt;=$BT$20-1.5*$BT$27,E64&lt;=$BT$23+1.5*$BT$27),0,1)</f>
        <v>0</v>
      </c>
      <c r="P64" s="24">
        <f>IF(AND(F64&gt;=$BW$20-1.5*$BW$27,F64&lt;=$BW$23+1.5*$BW$27),0,1)</f>
        <v>0</v>
      </c>
      <c r="Q64" s="39">
        <f>IF(AND(G64&gt;=$BZ$20-1.5*$BZ$27,G64&lt;=$BZ$23+1.5*$BZ$27),0,1)</f>
        <v>0</v>
      </c>
      <c r="R64" s="181">
        <f>IF(AND(ABS(C64-$BN$16)&lt;ABS($BN$20-$BN$16)+3*($BN$27),ABS(C64-$BN$16)&gt;ABS($BN$20-$BN$16)+1.5*($BN$27)),1,0)</f>
        <v>0</v>
      </c>
      <c r="S64" s="24">
        <f>IF(AND(ABS(D64-$BQ$16)&lt;ABS($BQ$20-$BQ$16)+3*($BQ$27),ABS(D64-$BQ$16)&gt;ABS($BQ$20-$BQ$16)+1.5*($BQ$27)),1,0)</f>
        <v>0</v>
      </c>
      <c r="T64" s="24">
        <f>IF(AND(ABS(E64-$BT$16)&lt;ABS($BT$20-$BT$16)+3*($BT$27),ABS(E64-$BT$16)&gt;ABS($BT$20-$BT$16)+1.5*($BT$27)),1,0)</f>
        <v>0</v>
      </c>
      <c r="U64" s="24">
        <f>IF(AND(ABS(F64-$BW$16)&lt;ABS($BW$20-$BW$16)+3*($BW$27),ABS(F64-$BW$16)&gt;ABS($BW$20-$BW$16)+1.5*($BW$27)),1,0)</f>
        <v>0</v>
      </c>
      <c r="V64" s="39">
        <f>IF(AND(ABS(G64-$BZ$16)&lt;ABS($BZ$20-$BZ$16)+3*($BZ$27),ABS(G64-$BZ$16)&gt;ABS($BZ$20-$BZ$16)+1.5*($BZ$27)),1,0)</f>
        <v>0</v>
      </c>
      <c r="W64" s="181">
        <f>IF(ABS(C64-$BN$16)&gt;ABS($BN$20-$BN$16)+3*($BN$27),1,0)</f>
        <v>0</v>
      </c>
      <c r="X64" s="24">
        <f>IF(ABS(D64-$BQ$16)&gt;ABS($BQ$20-$BQ$16)+3*($BQ$27),1,0)</f>
        <v>0</v>
      </c>
      <c r="Y64" s="24">
        <f>IF(ABS(E64-$BT$16)&gt;ABS($BT$20-$BT$16)+3*($BT$27),1,0)</f>
        <v>0</v>
      </c>
      <c r="Z64" s="24">
        <f>IF(ABS(F64-$BW$16)&gt;ABS($BW$20-$BW$16)+3*($BW$27),1,0)</f>
        <v>0</v>
      </c>
      <c r="AA64" s="215">
        <f>IF(ABS(G64-$BZ$16)&gt;ABS($BZ$20-$BZ$16)+3*($BZ$27),1,0)</f>
        <v>0</v>
      </c>
      <c r="AB64" s="27">
        <f>IF(ABS(C64-$AN$6)&gt;3*$AN$8,1,0)</f>
        <v>0</v>
      </c>
      <c r="AC64" s="24">
        <f>IF(ABS(D64-$AQ$6)&gt;3*$AQ$8,1,0)</f>
        <v>0</v>
      </c>
      <c r="AD64" s="24">
        <f>IF(ABS(E64-$AT$6)&gt;3*$AT$8,1,0)</f>
        <v>0</v>
      </c>
      <c r="AE64" s="24">
        <f>IF(ABS(F64-$AW$6)&gt;3*$AW$8,1,0)</f>
        <v>0</v>
      </c>
      <c r="AF64" s="39">
        <f>IF(ABS(G64-$AZ$6)&gt;3*$AZ$8,1,0)</f>
        <v>0</v>
      </c>
    </row>
    <row r="65" spans="1:32" x14ac:dyDescent="0.2">
      <c r="A65" s="27">
        <v>62</v>
      </c>
      <c r="B65" s="2" t="s">
        <v>73</v>
      </c>
      <c r="C65" s="8">
        <v>369126</v>
      </c>
      <c r="D65" s="9">
        <v>543</v>
      </c>
      <c r="E65" s="9">
        <v>4982</v>
      </c>
      <c r="F65" s="10">
        <v>85</v>
      </c>
      <c r="G65" s="178">
        <v>11.3</v>
      </c>
      <c r="H65" s="184">
        <f>(C65-$BN$16)/$BN$18</f>
        <v>0.51460193540358234</v>
      </c>
      <c r="I65" s="162">
        <f>(D65-$BQ$16)/$BQ$18</f>
        <v>0.49182963272997038</v>
      </c>
      <c r="J65" s="162">
        <f>(E65-$BT$16)/$BT$18</f>
        <v>1.2219998839886776</v>
      </c>
      <c r="K65" s="162">
        <f>(F65-$BW$16)/$BW$18</f>
        <v>-4.6393554927241093E-2</v>
      </c>
      <c r="L65" s="187">
        <f>(G65-$BZ$16)/$BZ$18</f>
        <v>-0.17842635079987515</v>
      </c>
      <c r="M65" s="27">
        <f>IF(AND(C65&gt;=$BN$20-1.5*$BN$27,C65&lt;=$BN$23+1.5*$BN$27),0,1)</f>
        <v>0</v>
      </c>
      <c r="N65" s="24">
        <f>IF(AND(D65&gt;=$BQ$20-1.5*$BQ$27,D65&lt;=$BQ$23+1.5*$BQ$27),0,1)</f>
        <v>0</v>
      </c>
      <c r="O65" s="24">
        <f>IF(AND(E65&gt;=$BT$20-1.5*$BT$27,E65&lt;=$BT$23+1.5*$BT$27),0,1)</f>
        <v>0</v>
      </c>
      <c r="P65" s="24">
        <f>IF(AND(F65&gt;=$BW$20-1.5*$BW$27,F65&lt;=$BW$23+1.5*$BW$27),0,1)</f>
        <v>0</v>
      </c>
      <c r="Q65" s="39">
        <f>IF(AND(G65&gt;=$BZ$20-1.5*$BZ$27,G65&lt;=$BZ$23+1.5*$BZ$27),0,1)</f>
        <v>0</v>
      </c>
      <c r="R65" s="181">
        <f>IF(AND(ABS(C65-$BN$16)&lt;ABS($BN$20-$BN$16)+3*($BN$27),ABS(C65-$BN$16)&gt;ABS($BN$20-$BN$16)+1.5*($BN$27)),1,0)</f>
        <v>0</v>
      </c>
      <c r="S65" s="24">
        <f>IF(AND(ABS(D65-$BQ$16)&lt;ABS($BQ$20-$BQ$16)+3*($BQ$27),ABS(D65-$BQ$16)&gt;ABS($BQ$20-$BQ$16)+1.5*($BQ$27)),1,0)</f>
        <v>0</v>
      </c>
      <c r="T65" s="24">
        <f>IF(AND(ABS(E65-$BT$16)&lt;ABS($BT$20-$BT$16)+3*($BT$27),ABS(E65-$BT$16)&gt;ABS($BT$20-$BT$16)+1.5*($BT$27)),1,0)</f>
        <v>0</v>
      </c>
      <c r="U65" s="24">
        <f>IF(AND(ABS(F65-$BW$16)&lt;ABS($BW$20-$BW$16)+3*($BW$27),ABS(F65-$BW$16)&gt;ABS($BW$20-$BW$16)+1.5*($BW$27)),1,0)</f>
        <v>0</v>
      </c>
      <c r="V65" s="39">
        <f>IF(AND(ABS(G65-$BZ$16)&lt;ABS($BZ$20-$BZ$16)+3*($BZ$27),ABS(G65-$BZ$16)&gt;ABS($BZ$20-$BZ$16)+1.5*($BZ$27)),1,0)</f>
        <v>0</v>
      </c>
      <c r="W65" s="181">
        <f>IF(ABS(C65-$BN$16)&gt;ABS($BN$20-$BN$16)+3*($BN$27),1,0)</f>
        <v>0</v>
      </c>
      <c r="X65" s="24">
        <f>IF(ABS(D65-$BQ$16)&gt;ABS($BQ$20-$BQ$16)+3*($BQ$27),1,0)</f>
        <v>0</v>
      </c>
      <c r="Y65" s="24">
        <f>IF(ABS(E65-$BT$16)&gt;ABS($BT$20-$BT$16)+3*($BT$27),1,0)</f>
        <v>0</v>
      </c>
      <c r="Z65" s="24">
        <f>IF(ABS(F65-$BW$16)&gt;ABS($BW$20-$BW$16)+3*($BW$27),1,0)</f>
        <v>0</v>
      </c>
      <c r="AA65" s="215">
        <f>IF(ABS(G65-$BZ$16)&gt;ABS($BZ$20-$BZ$16)+3*($BZ$27),1,0)</f>
        <v>0</v>
      </c>
      <c r="AB65" s="27">
        <f>IF(ABS(C65-$AN$6)&gt;3*$AN$8,1,0)</f>
        <v>0</v>
      </c>
      <c r="AC65" s="24">
        <f>IF(ABS(D65-$AQ$6)&gt;3*$AQ$8,1,0)</f>
        <v>0</v>
      </c>
      <c r="AD65" s="24">
        <f>IF(ABS(E65-$AT$6)&gt;3*$AT$8,1,0)</f>
        <v>0</v>
      </c>
      <c r="AE65" s="24">
        <f>IF(ABS(F65-$AW$6)&gt;3*$AW$8,1,0)</f>
        <v>0</v>
      </c>
      <c r="AF65" s="39">
        <f>IF(ABS(G65-$AZ$6)&gt;3*$AZ$8,1,0)</f>
        <v>0</v>
      </c>
    </row>
    <row r="66" spans="1:32" x14ac:dyDescent="0.2">
      <c r="A66" s="27">
        <v>63</v>
      </c>
      <c r="B66" s="2" t="s">
        <v>74</v>
      </c>
      <c r="C66" s="8">
        <v>244271</v>
      </c>
      <c r="D66" s="9">
        <v>427</v>
      </c>
      <c r="E66" s="9">
        <v>3376</v>
      </c>
      <c r="F66" s="10">
        <v>86.1</v>
      </c>
      <c r="G66" s="178">
        <v>12</v>
      </c>
      <c r="H66" s="184">
        <f>(C66-$BN$16)/$BN$18</f>
        <v>-1.4253417320169322E-2</v>
      </c>
      <c r="I66" s="162">
        <f>(D66-$BQ$16)/$BQ$18</f>
        <v>0.17648372081695507</v>
      </c>
      <c r="J66" s="162">
        <f>(E66-$BT$16)/$BT$18</f>
        <v>0.52276338405352285</v>
      </c>
      <c r="K66" s="162">
        <f>(F66-$BW$16)/$BW$18</f>
        <v>7.6851686602975276E-3</v>
      </c>
      <c r="L66" s="187">
        <f>(G66-$BZ$16)/$BZ$18</f>
        <v>-2.5165916897019844E-2</v>
      </c>
      <c r="M66" s="27">
        <f>IF(AND(C66&gt;=$BN$20-1.5*$BN$27,C66&lt;=$BN$23+1.5*$BN$27),0,1)</f>
        <v>0</v>
      </c>
      <c r="N66" s="24">
        <f>IF(AND(D66&gt;=$BQ$20-1.5*$BQ$27,D66&lt;=$BQ$23+1.5*$BQ$27),0,1)</f>
        <v>0</v>
      </c>
      <c r="O66" s="24">
        <f>IF(AND(E66&gt;=$BT$20-1.5*$BT$27,E66&lt;=$BT$23+1.5*$BT$27),0,1)</f>
        <v>0</v>
      </c>
      <c r="P66" s="24">
        <f>IF(AND(F66&gt;=$BW$20-1.5*$BW$27,F66&lt;=$BW$23+1.5*$BW$27),0,1)</f>
        <v>0</v>
      </c>
      <c r="Q66" s="39">
        <f>IF(AND(G66&gt;=$BZ$20-1.5*$BZ$27,G66&lt;=$BZ$23+1.5*$BZ$27),0,1)</f>
        <v>0</v>
      </c>
      <c r="R66" s="181">
        <f>IF(AND(ABS(C66-$BN$16)&lt;ABS($BN$20-$BN$16)+3*($BN$27),ABS(C66-$BN$16)&gt;ABS($BN$20-$BN$16)+1.5*($BN$27)),1,0)</f>
        <v>0</v>
      </c>
      <c r="S66" s="24">
        <f>IF(AND(ABS(D66-$BQ$16)&lt;ABS($BQ$20-$BQ$16)+3*($BQ$27),ABS(D66-$BQ$16)&gt;ABS($BQ$20-$BQ$16)+1.5*($BQ$27)),1,0)</f>
        <v>0</v>
      </c>
      <c r="T66" s="24">
        <f>IF(AND(ABS(E66-$BT$16)&lt;ABS($BT$20-$BT$16)+3*($BT$27),ABS(E66-$BT$16)&gt;ABS($BT$20-$BT$16)+1.5*($BT$27)),1,0)</f>
        <v>0</v>
      </c>
      <c r="U66" s="24">
        <f>IF(AND(ABS(F66-$BW$16)&lt;ABS($BW$20-$BW$16)+3*($BW$27),ABS(F66-$BW$16)&gt;ABS($BW$20-$BW$16)+1.5*($BW$27)),1,0)</f>
        <v>0</v>
      </c>
      <c r="V66" s="39">
        <f>IF(AND(ABS(G66-$BZ$16)&lt;ABS($BZ$20-$BZ$16)+3*($BZ$27),ABS(G66-$BZ$16)&gt;ABS($BZ$20-$BZ$16)+1.5*($BZ$27)),1,0)</f>
        <v>0</v>
      </c>
      <c r="W66" s="181">
        <f>IF(ABS(C66-$BN$16)&gt;ABS($BN$20-$BN$16)+3*($BN$27),1,0)</f>
        <v>0</v>
      </c>
      <c r="X66" s="24">
        <f>IF(ABS(D66-$BQ$16)&gt;ABS($BQ$20-$BQ$16)+3*($BQ$27),1,0)</f>
        <v>0</v>
      </c>
      <c r="Y66" s="24">
        <f>IF(ABS(E66-$BT$16)&gt;ABS($BT$20-$BT$16)+3*($BT$27),1,0)</f>
        <v>0</v>
      </c>
      <c r="Z66" s="24">
        <f>IF(ABS(F66-$BW$16)&gt;ABS($BW$20-$BW$16)+3*($BW$27),1,0)</f>
        <v>0</v>
      </c>
      <c r="AA66" s="215">
        <f>IF(ABS(G66-$BZ$16)&gt;ABS($BZ$20-$BZ$16)+3*($BZ$27),1,0)</f>
        <v>0</v>
      </c>
      <c r="AB66" s="27">
        <f>IF(ABS(C66-$AN$6)&gt;3*$AN$8,1,0)</f>
        <v>0</v>
      </c>
      <c r="AC66" s="24">
        <f>IF(ABS(D66-$AQ$6)&gt;3*$AQ$8,1,0)</f>
        <v>0</v>
      </c>
      <c r="AD66" s="24">
        <f>IF(ABS(E66-$AT$6)&gt;3*$AT$8,1,0)</f>
        <v>0</v>
      </c>
      <c r="AE66" s="24">
        <f>IF(ABS(F66-$AW$6)&gt;3*$AW$8,1,0)</f>
        <v>0</v>
      </c>
      <c r="AF66" s="39">
        <f>IF(ABS(G66-$AZ$6)&gt;3*$AZ$8,1,0)</f>
        <v>0</v>
      </c>
    </row>
    <row r="67" spans="1:32" x14ac:dyDescent="0.2">
      <c r="A67" s="27">
        <v>64</v>
      </c>
      <c r="B67" s="2" t="s">
        <v>75</v>
      </c>
      <c r="C67" s="8">
        <v>142395</v>
      </c>
      <c r="D67" s="9">
        <v>214</v>
      </c>
      <c r="E67" s="9">
        <v>2173</v>
      </c>
      <c r="F67" s="10">
        <v>76.3</v>
      </c>
      <c r="G67" s="178">
        <v>12.7</v>
      </c>
      <c r="H67" s="184">
        <f>(C67-$BN$16)/$BN$18</f>
        <v>-0.44577532604697179</v>
      </c>
      <c r="I67" s="162">
        <f>(D67-$BQ$16)/$BQ$18</f>
        <v>-0.40255661743711613</v>
      </c>
      <c r="J67" s="162">
        <f>(E67-$BT$16)/$BT$18</f>
        <v>-1.0109057484642E-3</v>
      </c>
      <c r="K67" s="162">
        <f>(F67-$BW$16)/$BW$18</f>
        <v>-0.47410709602868528</v>
      </c>
      <c r="L67" s="187">
        <f>(G67-$BZ$16)/$BZ$18</f>
        <v>0.12809451700583546</v>
      </c>
      <c r="M67" s="27">
        <f>IF(AND(C67&gt;=$BN$20-1.5*$BN$27,C67&lt;=$BN$23+1.5*$BN$27),0,1)</f>
        <v>0</v>
      </c>
      <c r="N67" s="24">
        <f>IF(AND(D67&gt;=$BQ$20-1.5*$BQ$27,D67&lt;=$BQ$23+1.5*$BQ$27),0,1)</f>
        <v>0</v>
      </c>
      <c r="O67" s="24">
        <f>IF(AND(E67&gt;=$BT$20-1.5*$BT$27,E67&lt;=$BT$23+1.5*$BT$27),0,1)</f>
        <v>0</v>
      </c>
      <c r="P67" s="24">
        <f>IF(AND(F67&gt;=$BW$20-1.5*$BW$27,F67&lt;=$BW$23+1.5*$BW$27),0,1)</f>
        <v>0</v>
      </c>
      <c r="Q67" s="39">
        <f>IF(AND(G67&gt;=$BZ$20-1.5*$BZ$27,G67&lt;=$BZ$23+1.5*$BZ$27),0,1)</f>
        <v>0</v>
      </c>
      <c r="R67" s="181">
        <f>IF(AND(ABS(C67-$BN$16)&lt;ABS($BN$20-$BN$16)+3*($BN$27),ABS(C67-$BN$16)&gt;ABS($BN$20-$BN$16)+1.5*($BN$27)),1,0)</f>
        <v>0</v>
      </c>
      <c r="S67" s="24">
        <f>IF(AND(ABS(D67-$BQ$16)&lt;ABS($BQ$20-$BQ$16)+3*($BQ$27),ABS(D67-$BQ$16)&gt;ABS($BQ$20-$BQ$16)+1.5*($BQ$27)),1,0)</f>
        <v>0</v>
      </c>
      <c r="T67" s="24">
        <f>IF(AND(ABS(E67-$BT$16)&lt;ABS($BT$20-$BT$16)+3*($BT$27),ABS(E67-$BT$16)&gt;ABS($BT$20-$BT$16)+1.5*($BT$27)),1,0)</f>
        <v>0</v>
      </c>
      <c r="U67" s="24">
        <f>IF(AND(ABS(F67-$BW$16)&lt;ABS($BW$20-$BW$16)+3*($BW$27),ABS(F67-$BW$16)&gt;ABS($BW$20-$BW$16)+1.5*($BW$27)),1,0)</f>
        <v>0</v>
      </c>
      <c r="V67" s="39">
        <f>IF(AND(ABS(G67-$BZ$16)&lt;ABS($BZ$20-$BZ$16)+3*($BZ$27),ABS(G67-$BZ$16)&gt;ABS($BZ$20-$BZ$16)+1.5*($BZ$27)),1,0)</f>
        <v>0</v>
      </c>
      <c r="W67" s="181">
        <f>IF(ABS(C67-$BN$16)&gt;ABS($BN$20-$BN$16)+3*($BN$27),1,0)</f>
        <v>0</v>
      </c>
      <c r="X67" s="24">
        <f>IF(ABS(D67-$BQ$16)&gt;ABS($BQ$20-$BQ$16)+3*($BQ$27),1,0)</f>
        <v>0</v>
      </c>
      <c r="Y67" s="24">
        <f>IF(ABS(E67-$BT$16)&gt;ABS($BT$20-$BT$16)+3*($BT$27),1,0)</f>
        <v>0</v>
      </c>
      <c r="Z67" s="24">
        <f>IF(ABS(F67-$BW$16)&gt;ABS($BW$20-$BW$16)+3*($BW$27),1,0)</f>
        <v>0</v>
      </c>
      <c r="AA67" s="215">
        <f>IF(ABS(G67-$BZ$16)&gt;ABS($BZ$20-$BZ$16)+3*($BZ$27),1,0)</f>
        <v>0</v>
      </c>
      <c r="AB67" s="27">
        <f>IF(ABS(C67-$AN$6)&gt;3*$AN$8,1,0)</f>
        <v>0</v>
      </c>
      <c r="AC67" s="24">
        <f>IF(ABS(D67-$AQ$6)&gt;3*$AQ$8,1,0)</f>
        <v>0</v>
      </c>
      <c r="AD67" s="24">
        <f>IF(ABS(E67-$AT$6)&gt;3*$AT$8,1,0)</f>
        <v>0</v>
      </c>
      <c r="AE67" s="24">
        <f>IF(ABS(F67-$AW$6)&gt;3*$AW$8,1,0)</f>
        <v>0</v>
      </c>
      <c r="AF67" s="39">
        <f>IF(ABS(G67-$AZ$6)&gt;3*$AZ$8,1,0)</f>
        <v>0</v>
      </c>
    </row>
    <row r="68" spans="1:32" x14ac:dyDescent="0.2">
      <c r="A68" s="27">
        <v>65</v>
      </c>
      <c r="B68" s="2" t="s">
        <v>76</v>
      </c>
      <c r="C68" s="8">
        <v>164510</v>
      </c>
      <c r="D68" s="9">
        <v>272</v>
      </c>
      <c r="E68" s="9">
        <v>1456</v>
      </c>
      <c r="F68" s="10">
        <v>91.2</v>
      </c>
      <c r="G68" s="178">
        <v>19</v>
      </c>
      <c r="H68" s="184">
        <f>(C68-$BN$16)/$BN$18</f>
        <v>-0.35210157549244242</v>
      </c>
      <c r="I68" s="162">
        <f>(D68-$BQ$16)/$BQ$18</f>
        <v>-0.2448836614806085</v>
      </c>
      <c r="J68" s="162">
        <f>(E68-$BT$16)/$BT$18</f>
        <v>-0.31318560715164351</v>
      </c>
      <c r="K68" s="162">
        <f>(F68-$BW$16)/$BW$18</f>
        <v>0.25841379620252375</v>
      </c>
      <c r="L68" s="187">
        <f>(G68-$BZ$16)/$BZ$18</f>
        <v>1.5074384221315349</v>
      </c>
      <c r="M68" s="27">
        <f>IF(AND(C68&gt;=$BN$20-1.5*$BN$27,C68&lt;=$BN$23+1.5*$BN$27),0,1)</f>
        <v>0</v>
      </c>
      <c r="N68" s="24">
        <f>IF(AND(D68&gt;=$BQ$20-1.5*$BQ$27,D68&lt;=$BQ$23+1.5*$BQ$27),0,1)</f>
        <v>0</v>
      </c>
      <c r="O68" s="24">
        <f>IF(AND(E68&gt;=$BT$20-1.5*$BT$27,E68&lt;=$BT$23+1.5*$BT$27),0,1)</f>
        <v>0</v>
      </c>
      <c r="P68" s="24">
        <f>IF(AND(F68&gt;=$BW$20-1.5*$BW$27,F68&lt;=$BW$23+1.5*$BW$27),0,1)</f>
        <v>0</v>
      </c>
      <c r="Q68" s="39">
        <f>IF(AND(G68&gt;=$BZ$20-1.5*$BZ$27,G68&lt;=$BZ$23+1.5*$BZ$27),0,1)</f>
        <v>0</v>
      </c>
      <c r="R68" s="181">
        <f>IF(AND(ABS(C68-$BN$16)&lt;ABS($BN$20-$BN$16)+3*($BN$27),ABS(C68-$BN$16)&gt;ABS($BN$20-$BN$16)+1.5*($BN$27)),1,0)</f>
        <v>0</v>
      </c>
      <c r="S68" s="24">
        <f>IF(AND(ABS(D68-$BQ$16)&lt;ABS($BQ$20-$BQ$16)+3*($BQ$27),ABS(D68-$BQ$16)&gt;ABS($BQ$20-$BQ$16)+1.5*($BQ$27)),1,0)</f>
        <v>0</v>
      </c>
      <c r="T68" s="24">
        <f>IF(AND(ABS(E68-$BT$16)&lt;ABS($BT$20-$BT$16)+3*($BT$27),ABS(E68-$BT$16)&gt;ABS($BT$20-$BT$16)+1.5*($BT$27)),1,0)</f>
        <v>0</v>
      </c>
      <c r="U68" s="24">
        <f>IF(AND(ABS(F68-$BW$16)&lt;ABS($BW$20-$BW$16)+3*($BW$27),ABS(F68-$BW$16)&gt;ABS($BW$20-$BW$16)+1.5*($BW$27)),1,0)</f>
        <v>0</v>
      </c>
      <c r="V68" s="39">
        <f>IF(AND(ABS(G68-$BZ$16)&lt;ABS($BZ$20-$BZ$16)+3*($BZ$27),ABS(G68-$BZ$16)&gt;ABS($BZ$20-$BZ$16)+1.5*($BZ$27)),1,0)</f>
        <v>0</v>
      </c>
      <c r="W68" s="181">
        <f>IF(ABS(C68-$BN$16)&gt;ABS($BN$20-$BN$16)+3*($BN$27),1,0)</f>
        <v>0</v>
      </c>
      <c r="X68" s="24">
        <f>IF(ABS(D68-$BQ$16)&gt;ABS($BQ$20-$BQ$16)+3*($BQ$27),1,0)</f>
        <v>0</v>
      </c>
      <c r="Y68" s="24">
        <f>IF(ABS(E68-$BT$16)&gt;ABS($BT$20-$BT$16)+3*($BT$27),1,0)</f>
        <v>0</v>
      </c>
      <c r="Z68" s="24">
        <f>IF(ABS(F68-$BW$16)&gt;ABS($BW$20-$BW$16)+3*($BW$27),1,0)</f>
        <v>0</v>
      </c>
      <c r="AA68" s="215">
        <f>IF(ABS(G68-$BZ$16)&gt;ABS($BZ$20-$BZ$16)+3*($BZ$27),1,0)</f>
        <v>0</v>
      </c>
      <c r="AB68" s="27">
        <f>IF(ABS(C68-$AN$6)&gt;3*$AN$8,1,0)</f>
        <v>0</v>
      </c>
      <c r="AC68" s="24">
        <f>IF(ABS(D68-$AQ$6)&gt;3*$AQ$8,1,0)</f>
        <v>0</v>
      </c>
      <c r="AD68" s="24">
        <f>IF(ABS(E68-$AT$6)&gt;3*$AT$8,1,0)</f>
        <v>0</v>
      </c>
      <c r="AE68" s="24">
        <f>IF(ABS(F68-$AW$6)&gt;3*$AW$8,1,0)</f>
        <v>0</v>
      </c>
      <c r="AF68" s="39">
        <f>IF(ABS(G68-$AZ$6)&gt;3*$AZ$8,1,0)</f>
        <v>0</v>
      </c>
    </row>
    <row r="69" spans="1:32" x14ac:dyDescent="0.2">
      <c r="A69" s="27">
        <v>66</v>
      </c>
      <c r="B69" s="2" t="s">
        <v>77</v>
      </c>
      <c r="C69" s="8">
        <v>188643</v>
      </c>
      <c r="D69" s="9">
        <v>236</v>
      </c>
      <c r="E69" s="9">
        <v>1282</v>
      </c>
      <c r="F69" s="10">
        <v>89</v>
      </c>
      <c r="G69" s="178">
        <v>15.5</v>
      </c>
      <c r="H69" s="184">
        <f>(C69-$BN$16)/$BN$18</f>
        <v>-0.24988006872633534</v>
      </c>
      <c r="I69" s="162">
        <f>(D69-$BQ$16)/$BQ$18</f>
        <v>-0.34274963414326842</v>
      </c>
      <c r="J69" s="162">
        <f>(E69-$BT$16)/$BT$18</f>
        <v>-0.38894348447961169</v>
      </c>
      <c r="K69" s="162">
        <f>(F69-$BW$16)/$BW$18</f>
        <v>0.15025634902744583</v>
      </c>
      <c r="L69" s="187">
        <f>(G69-$BZ$16)/$BZ$18</f>
        <v>0.74113625261725746</v>
      </c>
      <c r="M69" s="27">
        <f>IF(AND(C69&gt;=$BN$20-1.5*$BN$27,C69&lt;=$BN$23+1.5*$BN$27),0,1)</f>
        <v>0</v>
      </c>
      <c r="N69" s="24">
        <f>IF(AND(D69&gt;=$BQ$20-1.5*$BQ$27,D69&lt;=$BQ$23+1.5*$BQ$27),0,1)</f>
        <v>0</v>
      </c>
      <c r="O69" s="24">
        <f>IF(AND(E69&gt;=$BT$20-1.5*$BT$27,E69&lt;=$BT$23+1.5*$BT$27),0,1)</f>
        <v>0</v>
      </c>
      <c r="P69" s="24">
        <f>IF(AND(F69&gt;=$BW$20-1.5*$BW$27,F69&lt;=$BW$23+1.5*$BW$27),0,1)</f>
        <v>0</v>
      </c>
      <c r="Q69" s="39">
        <f>IF(AND(G69&gt;=$BZ$20-1.5*$BZ$27,G69&lt;=$BZ$23+1.5*$BZ$27),0,1)</f>
        <v>0</v>
      </c>
      <c r="R69" s="181">
        <f>IF(AND(ABS(C69-$BN$16)&lt;ABS($BN$20-$BN$16)+3*($BN$27),ABS(C69-$BN$16)&gt;ABS($BN$20-$BN$16)+1.5*($BN$27)),1,0)</f>
        <v>0</v>
      </c>
      <c r="S69" s="24">
        <f>IF(AND(ABS(D69-$BQ$16)&lt;ABS($BQ$20-$BQ$16)+3*($BQ$27),ABS(D69-$BQ$16)&gt;ABS($BQ$20-$BQ$16)+1.5*($BQ$27)),1,0)</f>
        <v>0</v>
      </c>
      <c r="T69" s="24">
        <f>IF(AND(ABS(E69-$BT$16)&lt;ABS($BT$20-$BT$16)+3*($BT$27),ABS(E69-$BT$16)&gt;ABS($BT$20-$BT$16)+1.5*($BT$27)),1,0)</f>
        <v>0</v>
      </c>
      <c r="U69" s="24">
        <f>IF(AND(ABS(F69-$BW$16)&lt;ABS($BW$20-$BW$16)+3*($BW$27),ABS(F69-$BW$16)&gt;ABS($BW$20-$BW$16)+1.5*($BW$27)),1,0)</f>
        <v>0</v>
      </c>
      <c r="V69" s="39">
        <f>IF(AND(ABS(G69-$BZ$16)&lt;ABS($BZ$20-$BZ$16)+3*($BZ$27),ABS(G69-$BZ$16)&gt;ABS($BZ$20-$BZ$16)+1.5*($BZ$27)),1,0)</f>
        <v>0</v>
      </c>
      <c r="W69" s="181">
        <f>IF(ABS(C69-$BN$16)&gt;ABS($BN$20-$BN$16)+3*($BN$27),1,0)</f>
        <v>0</v>
      </c>
      <c r="X69" s="24">
        <f>IF(ABS(D69-$BQ$16)&gt;ABS($BQ$20-$BQ$16)+3*($BQ$27),1,0)</f>
        <v>0</v>
      </c>
      <c r="Y69" s="24">
        <f>IF(ABS(E69-$BT$16)&gt;ABS($BT$20-$BT$16)+3*($BT$27),1,0)</f>
        <v>0</v>
      </c>
      <c r="Z69" s="24">
        <f>IF(ABS(F69-$BW$16)&gt;ABS($BW$20-$BW$16)+3*($BW$27),1,0)</f>
        <v>0</v>
      </c>
      <c r="AA69" s="215">
        <f>IF(ABS(G69-$BZ$16)&gt;ABS($BZ$20-$BZ$16)+3*($BZ$27),1,0)</f>
        <v>0</v>
      </c>
      <c r="AB69" s="27">
        <f>IF(ABS(C69-$AN$6)&gt;3*$AN$8,1,0)</f>
        <v>0</v>
      </c>
      <c r="AC69" s="24">
        <f>IF(ABS(D69-$AQ$6)&gt;3*$AQ$8,1,0)</f>
        <v>0</v>
      </c>
      <c r="AD69" s="24">
        <f>IF(ABS(E69-$AT$6)&gt;3*$AT$8,1,0)</f>
        <v>0</v>
      </c>
      <c r="AE69" s="24">
        <f>IF(ABS(F69-$AW$6)&gt;3*$AW$8,1,0)</f>
        <v>0</v>
      </c>
      <c r="AF69" s="39">
        <f>IF(ABS(G69-$AZ$6)&gt;3*$AZ$8,1,0)</f>
        <v>0</v>
      </c>
    </row>
    <row r="70" spans="1:32" x14ac:dyDescent="0.2">
      <c r="A70" s="27">
        <v>67</v>
      </c>
      <c r="B70" s="2" t="s">
        <v>78</v>
      </c>
      <c r="C70" s="8">
        <v>253104</v>
      </c>
      <c r="D70" s="9">
        <v>260</v>
      </c>
      <c r="E70" s="9">
        <v>710</v>
      </c>
      <c r="F70" s="10">
        <v>86.6</v>
      </c>
      <c r="G70" s="178">
        <v>17.600000000000001</v>
      </c>
      <c r="H70" s="184">
        <f>(C70-$BN$16)/$BN$18</f>
        <v>2.3161018069754177E-2</v>
      </c>
      <c r="I70" s="162">
        <f>(D70-$BQ$16)/$BQ$18</f>
        <v>-0.27750565236816183</v>
      </c>
      <c r="J70" s="162">
        <f>(E70-$BT$16)/$BT$18</f>
        <v>-0.63798662144281748</v>
      </c>
      <c r="K70" s="162">
        <f>(F70-$BW$16)/$BW$18</f>
        <v>3.2266406654633394E-2</v>
      </c>
      <c r="L70" s="187">
        <f>(G70-$BZ$16)/$BZ$18</f>
        <v>1.2009175543258241</v>
      </c>
      <c r="M70" s="27">
        <f>IF(AND(C70&gt;=$BN$20-1.5*$BN$27,C70&lt;=$BN$23+1.5*$BN$27),0,1)</f>
        <v>0</v>
      </c>
      <c r="N70" s="24">
        <f>IF(AND(D70&gt;=$BQ$20-1.5*$BQ$27,D70&lt;=$BQ$23+1.5*$BQ$27),0,1)</f>
        <v>0</v>
      </c>
      <c r="O70" s="24">
        <f>IF(AND(E70&gt;=$BT$20-1.5*$BT$27,E70&lt;=$BT$23+1.5*$BT$27),0,1)</f>
        <v>0</v>
      </c>
      <c r="P70" s="24">
        <f>IF(AND(F70&gt;=$BW$20-1.5*$BW$27,F70&lt;=$BW$23+1.5*$BW$27),0,1)</f>
        <v>0</v>
      </c>
      <c r="Q70" s="39">
        <f>IF(AND(G70&gt;=$BZ$20-1.5*$BZ$27,G70&lt;=$BZ$23+1.5*$BZ$27),0,1)</f>
        <v>0</v>
      </c>
      <c r="R70" s="181">
        <f>IF(AND(ABS(C70-$BN$16)&lt;ABS($BN$20-$BN$16)+3*($BN$27),ABS(C70-$BN$16)&gt;ABS($BN$20-$BN$16)+1.5*($BN$27)),1,0)</f>
        <v>0</v>
      </c>
      <c r="S70" s="24">
        <f>IF(AND(ABS(D70-$BQ$16)&lt;ABS($BQ$20-$BQ$16)+3*($BQ$27),ABS(D70-$BQ$16)&gt;ABS($BQ$20-$BQ$16)+1.5*($BQ$27)),1,0)</f>
        <v>0</v>
      </c>
      <c r="T70" s="24">
        <f>IF(AND(ABS(E70-$BT$16)&lt;ABS($BT$20-$BT$16)+3*($BT$27),ABS(E70-$BT$16)&gt;ABS($BT$20-$BT$16)+1.5*($BT$27)),1,0)</f>
        <v>0</v>
      </c>
      <c r="U70" s="24">
        <f>IF(AND(ABS(F70-$BW$16)&lt;ABS($BW$20-$BW$16)+3*($BW$27),ABS(F70-$BW$16)&gt;ABS($BW$20-$BW$16)+1.5*($BW$27)),1,0)</f>
        <v>0</v>
      </c>
      <c r="V70" s="39">
        <f>IF(AND(ABS(G70-$BZ$16)&lt;ABS($BZ$20-$BZ$16)+3*($BZ$27),ABS(G70-$BZ$16)&gt;ABS($BZ$20-$BZ$16)+1.5*($BZ$27)),1,0)</f>
        <v>0</v>
      </c>
      <c r="W70" s="181">
        <f>IF(ABS(C70-$BN$16)&gt;ABS($BN$20-$BN$16)+3*($BN$27),1,0)</f>
        <v>0</v>
      </c>
      <c r="X70" s="24">
        <f>IF(ABS(D70-$BQ$16)&gt;ABS($BQ$20-$BQ$16)+3*($BQ$27),1,0)</f>
        <v>0</v>
      </c>
      <c r="Y70" s="24">
        <f>IF(ABS(E70-$BT$16)&gt;ABS($BT$20-$BT$16)+3*($BT$27),1,0)</f>
        <v>0</v>
      </c>
      <c r="Z70" s="24">
        <f>IF(ABS(F70-$BW$16)&gt;ABS($BW$20-$BW$16)+3*($BW$27),1,0)</f>
        <v>0</v>
      </c>
      <c r="AA70" s="215">
        <f>IF(ABS(G70-$BZ$16)&gt;ABS($BZ$20-$BZ$16)+3*($BZ$27),1,0)</f>
        <v>0</v>
      </c>
      <c r="AB70" s="27">
        <f>IF(ABS(C70-$AN$6)&gt;3*$AN$8,1,0)</f>
        <v>0</v>
      </c>
      <c r="AC70" s="24">
        <f>IF(ABS(D70-$AQ$6)&gt;3*$AQ$8,1,0)</f>
        <v>0</v>
      </c>
      <c r="AD70" s="24">
        <f>IF(ABS(E70-$AT$6)&gt;3*$AT$8,1,0)</f>
        <v>0</v>
      </c>
      <c r="AE70" s="24">
        <f>IF(ABS(F70-$AW$6)&gt;3*$AW$8,1,0)</f>
        <v>0</v>
      </c>
      <c r="AF70" s="39">
        <f>IF(ABS(G70-$AZ$6)&gt;3*$AZ$8,1,0)</f>
        <v>0</v>
      </c>
    </row>
    <row r="71" spans="1:32" x14ac:dyDescent="0.2">
      <c r="A71" s="27">
        <v>68</v>
      </c>
      <c r="B71" s="2" t="s">
        <v>79</v>
      </c>
      <c r="C71" s="8">
        <v>44204</v>
      </c>
      <c r="D71" s="9">
        <v>67</v>
      </c>
      <c r="E71" s="9">
        <v>437</v>
      </c>
      <c r="F71" s="10">
        <v>88.6</v>
      </c>
      <c r="G71" s="178">
        <v>12.8</v>
      </c>
      <c r="H71" s="184">
        <f>(C71-$BN$16)/$BN$18</f>
        <v>-0.86168847281160199</v>
      </c>
      <c r="I71" s="162">
        <f>(D71-$BQ$16)/$BQ$18</f>
        <v>-0.80217600580964421</v>
      </c>
      <c r="J71" s="162">
        <f>(E71-$BT$16)/$BT$18</f>
        <v>-0.75684811862980217</v>
      </c>
      <c r="K71" s="162">
        <f>(F71-$BW$16)/$BW$18</f>
        <v>0.13059135863197685</v>
      </c>
      <c r="L71" s="187">
        <f>(G71-$BZ$16)/$BZ$18</f>
        <v>0.1499888647062437</v>
      </c>
      <c r="M71" s="27">
        <f>IF(AND(C71&gt;=$BN$20-1.5*$BN$27,C71&lt;=$BN$23+1.5*$BN$27),0,1)</f>
        <v>0</v>
      </c>
      <c r="N71" s="24">
        <f>IF(AND(D71&gt;=$BQ$20-1.5*$BQ$27,D71&lt;=$BQ$23+1.5*$BQ$27),0,1)</f>
        <v>0</v>
      </c>
      <c r="O71" s="24">
        <f>IF(AND(E71&gt;=$BT$20-1.5*$BT$27,E71&lt;=$BT$23+1.5*$BT$27),0,1)</f>
        <v>0</v>
      </c>
      <c r="P71" s="24">
        <f>IF(AND(F71&gt;=$BW$20-1.5*$BW$27,F71&lt;=$BW$23+1.5*$BW$27),0,1)</f>
        <v>0</v>
      </c>
      <c r="Q71" s="39">
        <f>IF(AND(G71&gt;=$BZ$20-1.5*$BZ$27,G71&lt;=$BZ$23+1.5*$BZ$27),0,1)</f>
        <v>0</v>
      </c>
      <c r="R71" s="181">
        <f>IF(AND(ABS(C71-$BN$16)&lt;ABS($BN$20-$BN$16)+3*($BN$27),ABS(C71-$BN$16)&gt;ABS($BN$20-$BN$16)+1.5*($BN$27)),1,0)</f>
        <v>0</v>
      </c>
      <c r="S71" s="24">
        <f>IF(AND(ABS(D71-$BQ$16)&lt;ABS($BQ$20-$BQ$16)+3*($BQ$27),ABS(D71-$BQ$16)&gt;ABS($BQ$20-$BQ$16)+1.5*($BQ$27)),1,0)</f>
        <v>0</v>
      </c>
      <c r="T71" s="24">
        <f>IF(AND(ABS(E71-$BT$16)&lt;ABS($BT$20-$BT$16)+3*($BT$27),ABS(E71-$BT$16)&gt;ABS($BT$20-$BT$16)+1.5*($BT$27)),1,0)</f>
        <v>0</v>
      </c>
      <c r="U71" s="24">
        <f>IF(AND(ABS(F71-$BW$16)&lt;ABS($BW$20-$BW$16)+3*($BW$27),ABS(F71-$BW$16)&gt;ABS($BW$20-$BW$16)+1.5*($BW$27)),1,0)</f>
        <v>0</v>
      </c>
      <c r="V71" s="39">
        <f>IF(AND(ABS(G71-$BZ$16)&lt;ABS($BZ$20-$BZ$16)+3*($BZ$27),ABS(G71-$BZ$16)&gt;ABS($BZ$20-$BZ$16)+1.5*($BZ$27)),1,0)</f>
        <v>0</v>
      </c>
      <c r="W71" s="181">
        <f>IF(ABS(C71-$BN$16)&gt;ABS($BN$20-$BN$16)+3*($BN$27),1,0)</f>
        <v>0</v>
      </c>
      <c r="X71" s="24">
        <f>IF(ABS(D71-$BQ$16)&gt;ABS($BQ$20-$BQ$16)+3*($BQ$27),1,0)</f>
        <v>0</v>
      </c>
      <c r="Y71" s="24">
        <f>IF(ABS(E71-$BT$16)&gt;ABS($BT$20-$BT$16)+3*($BT$27),1,0)</f>
        <v>0</v>
      </c>
      <c r="Z71" s="24">
        <f>IF(ABS(F71-$BW$16)&gt;ABS($BW$20-$BW$16)+3*($BW$27),1,0)</f>
        <v>0</v>
      </c>
      <c r="AA71" s="215">
        <f>IF(ABS(G71-$BZ$16)&gt;ABS($BZ$20-$BZ$16)+3*($BZ$27),1,0)</f>
        <v>0</v>
      </c>
      <c r="AB71" s="27">
        <f>IF(ABS(C71-$AN$6)&gt;3*$AN$8,1,0)</f>
        <v>0</v>
      </c>
      <c r="AC71" s="24">
        <f>IF(ABS(D71-$AQ$6)&gt;3*$AQ$8,1,0)</f>
        <v>0</v>
      </c>
      <c r="AD71" s="24">
        <f>IF(ABS(E71-$AT$6)&gt;3*$AT$8,1,0)</f>
        <v>0</v>
      </c>
      <c r="AE71" s="24">
        <f>IF(ABS(F71-$AW$6)&gt;3*$AW$8,1,0)</f>
        <v>0</v>
      </c>
      <c r="AF71" s="39">
        <f>IF(ABS(G71-$AZ$6)&gt;3*$AZ$8,1,0)</f>
        <v>0</v>
      </c>
    </row>
    <row r="72" spans="1:32" x14ac:dyDescent="0.2">
      <c r="A72" s="27">
        <v>69</v>
      </c>
      <c r="B72" s="2" t="s">
        <v>80</v>
      </c>
      <c r="C72" s="8">
        <v>246617</v>
      </c>
      <c r="D72" s="9">
        <v>354</v>
      </c>
      <c r="E72" s="9">
        <v>3781</v>
      </c>
      <c r="F72" s="10">
        <v>87.5</v>
      </c>
      <c r="G72" s="178">
        <v>11.4</v>
      </c>
      <c r="H72" s="184">
        <f>(C72-$BN$16)/$BN$18</f>
        <v>-4.31633304248784E-3</v>
      </c>
      <c r="I72" s="162">
        <f>(D72-$BQ$16)/$BQ$18</f>
        <v>-2.1966723748994228E-2</v>
      </c>
      <c r="J72" s="162">
        <f>(E72-$BT$16)/$BT$18</f>
        <v>0.69909637438586258</v>
      </c>
      <c r="K72" s="162">
        <f>(F72-$BW$16)/$BW$18</f>
        <v>7.6512635044438226E-2</v>
      </c>
      <c r="L72" s="187">
        <f>(G72-$BZ$16)/$BZ$18</f>
        <v>-0.15653200309946733</v>
      </c>
      <c r="M72" s="27">
        <f>IF(AND(C72&gt;=$BN$20-1.5*$BN$27,C72&lt;=$BN$23+1.5*$BN$27),0,1)</f>
        <v>0</v>
      </c>
      <c r="N72" s="24">
        <f>IF(AND(D72&gt;=$BQ$20-1.5*$BQ$27,D72&lt;=$BQ$23+1.5*$BQ$27),0,1)</f>
        <v>0</v>
      </c>
      <c r="O72" s="24">
        <f>IF(AND(E72&gt;=$BT$20-1.5*$BT$27,E72&lt;=$BT$23+1.5*$BT$27),0,1)</f>
        <v>0</v>
      </c>
      <c r="P72" s="24">
        <f>IF(AND(F72&gt;=$BW$20-1.5*$BW$27,F72&lt;=$BW$23+1.5*$BW$27),0,1)</f>
        <v>0</v>
      </c>
      <c r="Q72" s="39">
        <f>IF(AND(G72&gt;=$BZ$20-1.5*$BZ$27,G72&lt;=$BZ$23+1.5*$BZ$27),0,1)</f>
        <v>0</v>
      </c>
      <c r="R72" s="181">
        <f>IF(AND(ABS(C72-$BN$16)&lt;ABS($BN$20-$BN$16)+3*($BN$27),ABS(C72-$BN$16)&gt;ABS($BN$20-$BN$16)+1.5*($BN$27)),1,0)</f>
        <v>0</v>
      </c>
      <c r="S72" s="24">
        <f>IF(AND(ABS(D72-$BQ$16)&lt;ABS($BQ$20-$BQ$16)+3*($BQ$27),ABS(D72-$BQ$16)&gt;ABS($BQ$20-$BQ$16)+1.5*($BQ$27)),1,0)</f>
        <v>0</v>
      </c>
      <c r="T72" s="24">
        <f>IF(AND(ABS(E72-$BT$16)&lt;ABS($BT$20-$BT$16)+3*($BT$27),ABS(E72-$BT$16)&gt;ABS($BT$20-$BT$16)+1.5*($BT$27)),1,0)</f>
        <v>0</v>
      </c>
      <c r="U72" s="24">
        <f>IF(AND(ABS(F72-$BW$16)&lt;ABS($BW$20-$BW$16)+3*($BW$27),ABS(F72-$BW$16)&gt;ABS($BW$20-$BW$16)+1.5*($BW$27)),1,0)</f>
        <v>0</v>
      </c>
      <c r="V72" s="39">
        <f>IF(AND(ABS(G72-$BZ$16)&lt;ABS($BZ$20-$BZ$16)+3*($BZ$27),ABS(G72-$BZ$16)&gt;ABS($BZ$20-$BZ$16)+1.5*($BZ$27)),1,0)</f>
        <v>0</v>
      </c>
      <c r="W72" s="181">
        <f>IF(ABS(C72-$BN$16)&gt;ABS($BN$20-$BN$16)+3*($BN$27),1,0)</f>
        <v>0</v>
      </c>
      <c r="X72" s="24">
        <f>IF(ABS(D72-$BQ$16)&gt;ABS($BQ$20-$BQ$16)+3*($BQ$27),1,0)</f>
        <v>0</v>
      </c>
      <c r="Y72" s="24">
        <f>IF(ABS(E72-$BT$16)&gt;ABS($BT$20-$BT$16)+3*($BT$27),1,0)</f>
        <v>0</v>
      </c>
      <c r="Z72" s="24">
        <f>IF(ABS(F72-$BW$16)&gt;ABS($BW$20-$BW$16)+3*($BW$27),1,0)</f>
        <v>0</v>
      </c>
      <c r="AA72" s="215">
        <f>IF(ABS(G72-$BZ$16)&gt;ABS($BZ$20-$BZ$16)+3*($BZ$27),1,0)</f>
        <v>0</v>
      </c>
      <c r="AB72" s="27">
        <f>IF(ABS(C72-$AN$6)&gt;3*$AN$8,1,0)</f>
        <v>0</v>
      </c>
      <c r="AC72" s="24">
        <f>IF(ABS(D72-$AQ$6)&gt;3*$AQ$8,1,0)</f>
        <v>0</v>
      </c>
      <c r="AD72" s="24">
        <f>IF(ABS(E72-$AT$6)&gt;3*$AT$8,1,0)</f>
        <v>0</v>
      </c>
      <c r="AE72" s="24">
        <f>IF(ABS(F72-$AW$6)&gt;3*$AW$8,1,0)</f>
        <v>0</v>
      </c>
      <c r="AF72" s="39">
        <f>IF(ABS(G72-$AZ$6)&gt;3*$AZ$8,1,0)</f>
        <v>0</v>
      </c>
    </row>
    <row r="73" spans="1:32" x14ac:dyDescent="0.2">
      <c r="A73" s="27">
        <v>70</v>
      </c>
      <c r="B73" s="2" t="s">
        <v>81</v>
      </c>
      <c r="C73" s="8">
        <v>181984</v>
      </c>
      <c r="D73" s="9">
        <v>300</v>
      </c>
      <c r="E73" s="9">
        <v>1533</v>
      </c>
      <c r="F73" s="10">
        <v>86.7</v>
      </c>
      <c r="G73" s="178">
        <v>10.5</v>
      </c>
      <c r="H73" s="184">
        <f>(C73-$BN$16)/$BN$18</f>
        <v>-0.278085969922022</v>
      </c>
      <c r="I73" s="162">
        <f>(D73-$BQ$16)/$BQ$18</f>
        <v>-0.16876568274298412</v>
      </c>
      <c r="J73" s="162">
        <f>(E73-$BT$16)/$BT$18</f>
        <v>-0.27966056948351964</v>
      </c>
      <c r="K73" s="162">
        <f>(F73-$BW$16)/$BW$18</f>
        <v>3.7182654253500987E-2</v>
      </c>
      <c r="L73" s="187">
        <f>(G73-$BZ$16)/$BZ$18</f>
        <v>-0.35358113240313871</v>
      </c>
      <c r="M73" s="27">
        <f>IF(AND(C73&gt;=$BN$20-1.5*$BN$27,C73&lt;=$BN$23+1.5*$BN$27),0,1)</f>
        <v>0</v>
      </c>
      <c r="N73" s="24">
        <f>IF(AND(D73&gt;=$BQ$20-1.5*$BQ$27,D73&lt;=$BQ$23+1.5*$BQ$27),0,1)</f>
        <v>0</v>
      </c>
      <c r="O73" s="24">
        <f>IF(AND(E73&gt;=$BT$20-1.5*$BT$27,E73&lt;=$BT$23+1.5*$BT$27),0,1)</f>
        <v>0</v>
      </c>
      <c r="P73" s="24">
        <f>IF(AND(F73&gt;=$BW$20-1.5*$BW$27,F73&lt;=$BW$23+1.5*$BW$27),0,1)</f>
        <v>0</v>
      </c>
      <c r="Q73" s="39">
        <f>IF(AND(G73&gt;=$BZ$20-1.5*$BZ$27,G73&lt;=$BZ$23+1.5*$BZ$27),0,1)</f>
        <v>0</v>
      </c>
      <c r="R73" s="181">
        <f>IF(AND(ABS(C73-$BN$16)&lt;ABS($BN$20-$BN$16)+3*($BN$27),ABS(C73-$BN$16)&gt;ABS($BN$20-$BN$16)+1.5*($BN$27)),1,0)</f>
        <v>0</v>
      </c>
      <c r="S73" s="24">
        <f>IF(AND(ABS(D73-$BQ$16)&lt;ABS($BQ$20-$BQ$16)+3*($BQ$27),ABS(D73-$BQ$16)&gt;ABS($BQ$20-$BQ$16)+1.5*($BQ$27)),1,0)</f>
        <v>0</v>
      </c>
      <c r="T73" s="24">
        <f>IF(AND(ABS(E73-$BT$16)&lt;ABS($BT$20-$BT$16)+3*($BT$27),ABS(E73-$BT$16)&gt;ABS($BT$20-$BT$16)+1.5*($BT$27)),1,0)</f>
        <v>0</v>
      </c>
      <c r="U73" s="24">
        <f>IF(AND(ABS(F73-$BW$16)&lt;ABS($BW$20-$BW$16)+3*($BW$27),ABS(F73-$BW$16)&gt;ABS($BW$20-$BW$16)+1.5*($BW$27)),1,0)</f>
        <v>0</v>
      </c>
      <c r="V73" s="39">
        <f>IF(AND(ABS(G73-$BZ$16)&lt;ABS($BZ$20-$BZ$16)+3*($BZ$27),ABS(G73-$BZ$16)&gt;ABS($BZ$20-$BZ$16)+1.5*($BZ$27)),1,0)</f>
        <v>0</v>
      </c>
      <c r="W73" s="181">
        <f>IF(ABS(C73-$BN$16)&gt;ABS($BN$20-$BN$16)+3*($BN$27),1,0)</f>
        <v>0</v>
      </c>
      <c r="X73" s="24">
        <f>IF(ABS(D73-$BQ$16)&gt;ABS($BQ$20-$BQ$16)+3*($BQ$27),1,0)</f>
        <v>0</v>
      </c>
      <c r="Y73" s="24">
        <f>IF(ABS(E73-$BT$16)&gt;ABS($BT$20-$BT$16)+3*($BT$27),1,0)</f>
        <v>0</v>
      </c>
      <c r="Z73" s="24">
        <f>IF(ABS(F73-$BW$16)&gt;ABS($BW$20-$BW$16)+3*($BW$27),1,0)</f>
        <v>0</v>
      </c>
      <c r="AA73" s="215">
        <f>IF(ABS(G73-$BZ$16)&gt;ABS($BZ$20-$BZ$16)+3*($BZ$27),1,0)</f>
        <v>0</v>
      </c>
      <c r="AB73" s="27">
        <f>IF(ABS(C73-$AN$6)&gt;3*$AN$8,1,0)</f>
        <v>0</v>
      </c>
      <c r="AC73" s="24">
        <f>IF(ABS(D73-$AQ$6)&gt;3*$AQ$8,1,0)</f>
        <v>0</v>
      </c>
      <c r="AD73" s="24">
        <f>IF(ABS(E73-$AT$6)&gt;3*$AT$8,1,0)</f>
        <v>0</v>
      </c>
      <c r="AE73" s="24">
        <f>IF(ABS(F73-$AW$6)&gt;3*$AW$8,1,0)</f>
        <v>0</v>
      </c>
      <c r="AF73" s="39">
        <f>IF(ABS(G73-$AZ$6)&gt;3*$AZ$8,1,0)</f>
        <v>0</v>
      </c>
    </row>
    <row r="74" spans="1:32" x14ac:dyDescent="0.2">
      <c r="A74" s="27">
        <v>71</v>
      </c>
      <c r="B74" s="2" t="s">
        <v>82</v>
      </c>
      <c r="C74" s="8">
        <v>108692</v>
      </c>
      <c r="D74" s="9">
        <v>147</v>
      </c>
      <c r="E74" s="9">
        <v>1348</v>
      </c>
      <c r="F74" s="10">
        <v>82.4</v>
      </c>
      <c r="G74" s="178">
        <v>13.3</v>
      </c>
      <c r="H74" s="184">
        <f>(C74-$BN$16)/$BN$18</f>
        <v>-0.58853302059543688</v>
      </c>
      <c r="I74" s="162">
        <f>(D74-$BQ$16)/$BQ$18</f>
        <v>-0.58469606655928874</v>
      </c>
      <c r="J74" s="162">
        <f>(E74-$BT$16)/$BT$18</f>
        <v>-0.36020773790693411</v>
      </c>
      <c r="K74" s="162">
        <f>(F74-$BW$16)/$BW$18</f>
        <v>-0.17421599249778733</v>
      </c>
      <c r="L74" s="187">
        <f>(G74-$BZ$16)/$BZ$18</f>
        <v>0.25946060320828335</v>
      </c>
      <c r="M74" s="27">
        <f>IF(AND(C74&gt;=$BN$20-1.5*$BN$27,C74&lt;=$BN$23+1.5*$BN$27),0,1)</f>
        <v>0</v>
      </c>
      <c r="N74" s="24">
        <f>IF(AND(D74&gt;=$BQ$20-1.5*$BQ$27,D74&lt;=$BQ$23+1.5*$BQ$27),0,1)</f>
        <v>0</v>
      </c>
      <c r="O74" s="24">
        <f>IF(AND(E74&gt;=$BT$20-1.5*$BT$27,E74&lt;=$BT$23+1.5*$BT$27),0,1)</f>
        <v>0</v>
      </c>
      <c r="P74" s="24">
        <f>IF(AND(F74&gt;=$BW$20-1.5*$BW$27,F74&lt;=$BW$23+1.5*$BW$27),0,1)</f>
        <v>0</v>
      </c>
      <c r="Q74" s="39">
        <f>IF(AND(G74&gt;=$BZ$20-1.5*$BZ$27,G74&lt;=$BZ$23+1.5*$BZ$27),0,1)</f>
        <v>0</v>
      </c>
      <c r="R74" s="181">
        <f>IF(AND(ABS(C74-$BN$16)&lt;ABS($BN$20-$BN$16)+3*($BN$27),ABS(C74-$BN$16)&gt;ABS($BN$20-$BN$16)+1.5*($BN$27)),1,0)</f>
        <v>0</v>
      </c>
      <c r="S74" s="24">
        <f>IF(AND(ABS(D74-$BQ$16)&lt;ABS($BQ$20-$BQ$16)+3*($BQ$27),ABS(D74-$BQ$16)&gt;ABS($BQ$20-$BQ$16)+1.5*($BQ$27)),1,0)</f>
        <v>0</v>
      </c>
      <c r="T74" s="24">
        <f>IF(AND(ABS(E74-$BT$16)&lt;ABS($BT$20-$BT$16)+3*($BT$27),ABS(E74-$BT$16)&gt;ABS($BT$20-$BT$16)+1.5*($BT$27)),1,0)</f>
        <v>0</v>
      </c>
      <c r="U74" s="24">
        <f>IF(AND(ABS(F74-$BW$16)&lt;ABS($BW$20-$BW$16)+3*($BW$27),ABS(F74-$BW$16)&gt;ABS($BW$20-$BW$16)+1.5*($BW$27)),1,0)</f>
        <v>0</v>
      </c>
      <c r="V74" s="39">
        <f>IF(AND(ABS(G74-$BZ$16)&lt;ABS($BZ$20-$BZ$16)+3*($BZ$27),ABS(G74-$BZ$16)&gt;ABS($BZ$20-$BZ$16)+1.5*($BZ$27)),1,0)</f>
        <v>0</v>
      </c>
      <c r="W74" s="181">
        <f>IF(ABS(C74-$BN$16)&gt;ABS($BN$20-$BN$16)+3*($BN$27),1,0)</f>
        <v>0</v>
      </c>
      <c r="X74" s="24">
        <f>IF(ABS(D74-$BQ$16)&gt;ABS($BQ$20-$BQ$16)+3*($BQ$27),1,0)</f>
        <v>0</v>
      </c>
      <c r="Y74" s="24">
        <f>IF(ABS(E74-$BT$16)&gt;ABS($BT$20-$BT$16)+3*($BT$27),1,0)</f>
        <v>0</v>
      </c>
      <c r="Z74" s="24">
        <f>IF(ABS(F74-$BW$16)&gt;ABS($BW$20-$BW$16)+3*($BW$27),1,0)</f>
        <v>0</v>
      </c>
      <c r="AA74" s="215">
        <f>IF(ABS(G74-$BZ$16)&gt;ABS($BZ$20-$BZ$16)+3*($BZ$27),1,0)</f>
        <v>0</v>
      </c>
      <c r="AB74" s="27">
        <f>IF(ABS(C74-$AN$6)&gt;3*$AN$8,1,0)</f>
        <v>0</v>
      </c>
      <c r="AC74" s="24">
        <f>IF(ABS(D74-$AQ$6)&gt;3*$AQ$8,1,0)</f>
        <v>0</v>
      </c>
      <c r="AD74" s="24">
        <f>IF(ABS(E74-$AT$6)&gt;3*$AT$8,1,0)</f>
        <v>0</v>
      </c>
      <c r="AE74" s="24">
        <f>IF(ABS(F74-$AW$6)&gt;3*$AW$8,1,0)</f>
        <v>0</v>
      </c>
      <c r="AF74" s="39">
        <f>IF(ABS(G74-$AZ$6)&gt;3*$AZ$8,1,0)</f>
        <v>0</v>
      </c>
    </row>
    <row r="75" spans="1:32" x14ac:dyDescent="0.2">
      <c r="A75" s="27">
        <v>72</v>
      </c>
      <c r="B75" s="2" t="s">
        <v>83</v>
      </c>
      <c r="C75" s="8">
        <v>14135</v>
      </c>
      <c r="D75" s="9">
        <v>11</v>
      </c>
      <c r="E75" s="9">
        <v>184</v>
      </c>
      <c r="F75" s="10">
        <v>95.2</v>
      </c>
      <c r="G75" s="178">
        <v>7.4</v>
      </c>
      <c r="H75" s="184">
        <f>(C75-$BN$16)/$BN$18</f>
        <v>-0.98905342896914861</v>
      </c>
      <c r="I75" s="162">
        <f>(D75-$BQ$16)/$BQ$18</f>
        <v>-0.95441196328489297</v>
      </c>
      <c r="J75" s="162">
        <f>(E75-$BT$16)/$BT$18</f>
        <v>-0.86700181382506625</v>
      </c>
      <c r="K75" s="162">
        <f>(F75-$BW$16)/$BW$18</f>
        <v>0.4550637001572107</v>
      </c>
      <c r="L75" s="187">
        <f>(G75-$BZ$16)/$BZ$18</f>
        <v>-1.0323059111157844</v>
      </c>
      <c r="M75" s="27">
        <f>IF(AND(C75&gt;=$BN$20-1.5*$BN$27,C75&lt;=$BN$23+1.5*$BN$27),0,1)</f>
        <v>0</v>
      </c>
      <c r="N75" s="24">
        <f>IF(AND(D75&gt;=$BQ$20-1.5*$BQ$27,D75&lt;=$BQ$23+1.5*$BQ$27),0,1)</f>
        <v>0</v>
      </c>
      <c r="O75" s="24">
        <f>IF(AND(E75&gt;=$BT$20-1.5*$BT$27,E75&lt;=$BT$23+1.5*$BT$27),0,1)</f>
        <v>0</v>
      </c>
      <c r="P75" s="24">
        <f>IF(AND(F75&gt;=$BW$20-1.5*$BW$27,F75&lt;=$BW$23+1.5*$BW$27),0,1)</f>
        <v>0</v>
      </c>
      <c r="Q75" s="39">
        <f>IF(AND(G75&gt;=$BZ$20-1.5*$BZ$27,G75&lt;=$BZ$23+1.5*$BZ$27),0,1)</f>
        <v>0</v>
      </c>
      <c r="R75" s="181">
        <f>IF(AND(ABS(C75-$BN$16)&lt;ABS($BN$20-$BN$16)+3*($BN$27),ABS(C75-$BN$16)&gt;ABS($BN$20-$BN$16)+1.5*($BN$27)),1,0)</f>
        <v>0</v>
      </c>
      <c r="S75" s="24">
        <f>IF(AND(ABS(D75-$BQ$16)&lt;ABS($BQ$20-$BQ$16)+3*($BQ$27),ABS(D75-$BQ$16)&gt;ABS($BQ$20-$BQ$16)+1.5*($BQ$27)),1,0)</f>
        <v>0</v>
      </c>
      <c r="T75" s="24">
        <f>IF(AND(ABS(E75-$BT$16)&lt;ABS($BT$20-$BT$16)+3*($BT$27),ABS(E75-$BT$16)&gt;ABS($BT$20-$BT$16)+1.5*($BT$27)),1,0)</f>
        <v>0</v>
      </c>
      <c r="U75" s="24">
        <f>IF(AND(ABS(F75-$BW$16)&lt;ABS($BW$20-$BW$16)+3*($BW$27),ABS(F75-$BW$16)&gt;ABS($BW$20-$BW$16)+1.5*($BW$27)),1,0)</f>
        <v>0</v>
      </c>
      <c r="V75" s="39">
        <f>IF(AND(ABS(G75-$BZ$16)&lt;ABS($BZ$20-$BZ$16)+3*($BZ$27),ABS(G75-$BZ$16)&gt;ABS($BZ$20-$BZ$16)+1.5*($BZ$27)),1,0)</f>
        <v>0</v>
      </c>
      <c r="W75" s="181">
        <f>IF(ABS(C75-$BN$16)&gt;ABS($BN$20-$BN$16)+3*($BN$27),1,0)</f>
        <v>0</v>
      </c>
      <c r="X75" s="24">
        <f>IF(ABS(D75-$BQ$16)&gt;ABS($BQ$20-$BQ$16)+3*($BQ$27),1,0)</f>
        <v>0</v>
      </c>
      <c r="Y75" s="24">
        <f>IF(ABS(E75-$BT$16)&gt;ABS($BT$20-$BT$16)+3*($BT$27),1,0)</f>
        <v>0</v>
      </c>
      <c r="Z75" s="24">
        <f>IF(ABS(F75-$BW$16)&gt;ABS($BW$20-$BW$16)+3*($BW$27),1,0)</f>
        <v>0</v>
      </c>
      <c r="AA75" s="215">
        <f>IF(ABS(G75-$BZ$16)&gt;ABS($BZ$20-$BZ$16)+3*($BZ$27),1,0)</f>
        <v>0</v>
      </c>
      <c r="AB75" s="27">
        <f>IF(ABS(C75-$AN$6)&gt;3*$AN$8,1,0)</f>
        <v>0</v>
      </c>
      <c r="AC75" s="24">
        <f>IF(ABS(D75-$AQ$6)&gt;3*$AQ$8,1,0)</f>
        <v>0</v>
      </c>
      <c r="AD75" s="24">
        <f>IF(ABS(E75-$AT$6)&gt;3*$AT$8,1,0)</f>
        <v>0</v>
      </c>
      <c r="AE75" s="24">
        <f>IF(ABS(F75-$AW$6)&gt;3*$AW$8,1,0)</f>
        <v>0</v>
      </c>
      <c r="AF75" s="39">
        <f>IF(ABS(G75-$AZ$6)&gt;3*$AZ$8,1,0)</f>
        <v>0</v>
      </c>
    </row>
    <row r="76" spans="1:32" x14ac:dyDescent="0.2">
      <c r="A76" s="27">
        <v>73</v>
      </c>
      <c r="B76" s="2" t="s">
        <v>84</v>
      </c>
      <c r="C76" s="8">
        <v>72330</v>
      </c>
      <c r="D76" s="9">
        <v>122</v>
      </c>
      <c r="E76" s="9">
        <v>848</v>
      </c>
      <c r="F76" s="10">
        <v>88.4</v>
      </c>
      <c r="G76" s="178">
        <v>7</v>
      </c>
      <c r="H76" s="184">
        <f>(C76-$BN$16)/$BN$18</f>
        <v>-0.74255359114320074</v>
      </c>
      <c r="I76" s="162">
        <f>(D76-$BQ$16)/$BQ$18</f>
        <v>-0.65265854757502484</v>
      </c>
      <c r="J76" s="162">
        <f>(E76-$BT$16)/$BT$18</f>
        <v>-0.57790278769994619</v>
      </c>
      <c r="K76" s="162">
        <f>(F76-$BW$16)/$BW$18</f>
        <v>0.12075886343424307</v>
      </c>
      <c r="L76" s="187">
        <f>(G76-$BZ$16)/$BZ$18</f>
        <v>-1.1198833019174161</v>
      </c>
      <c r="M76" s="27">
        <f>IF(AND(C76&gt;=$BN$20-1.5*$BN$27,C76&lt;=$BN$23+1.5*$BN$27),0,1)</f>
        <v>0</v>
      </c>
      <c r="N76" s="24">
        <f>IF(AND(D76&gt;=$BQ$20-1.5*$BQ$27,D76&lt;=$BQ$23+1.5*$BQ$27),0,1)</f>
        <v>0</v>
      </c>
      <c r="O76" s="24">
        <f>IF(AND(E76&gt;=$BT$20-1.5*$BT$27,E76&lt;=$BT$23+1.5*$BT$27),0,1)</f>
        <v>0</v>
      </c>
      <c r="P76" s="24">
        <f>IF(AND(F76&gt;=$BW$20-1.5*$BW$27,F76&lt;=$BW$23+1.5*$BW$27),0,1)</f>
        <v>0</v>
      </c>
      <c r="Q76" s="39">
        <f>IF(AND(G76&gt;=$BZ$20-1.5*$BZ$27,G76&lt;=$BZ$23+1.5*$BZ$27),0,1)</f>
        <v>0</v>
      </c>
      <c r="R76" s="181">
        <f>IF(AND(ABS(C76-$BN$16)&lt;ABS($BN$20-$BN$16)+3*($BN$27),ABS(C76-$BN$16)&gt;ABS($BN$20-$BN$16)+1.5*($BN$27)),1,0)</f>
        <v>0</v>
      </c>
      <c r="S76" s="24">
        <f>IF(AND(ABS(D76-$BQ$16)&lt;ABS($BQ$20-$BQ$16)+3*($BQ$27),ABS(D76-$BQ$16)&gt;ABS($BQ$20-$BQ$16)+1.5*($BQ$27)),1,0)</f>
        <v>0</v>
      </c>
      <c r="T76" s="24">
        <f>IF(AND(ABS(E76-$BT$16)&lt;ABS($BT$20-$BT$16)+3*($BT$27),ABS(E76-$BT$16)&gt;ABS($BT$20-$BT$16)+1.5*($BT$27)),1,0)</f>
        <v>0</v>
      </c>
      <c r="U76" s="24">
        <f>IF(AND(ABS(F76-$BW$16)&lt;ABS($BW$20-$BW$16)+3*($BW$27),ABS(F76-$BW$16)&gt;ABS($BW$20-$BW$16)+1.5*($BW$27)),1,0)</f>
        <v>0</v>
      </c>
      <c r="V76" s="39">
        <f>IF(AND(ABS(G76-$BZ$16)&lt;ABS($BZ$20-$BZ$16)+3*($BZ$27),ABS(G76-$BZ$16)&gt;ABS($BZ$20-$BZ$16)+1.5*($BZ$27)),1,0)</f>
        <v>0</v>
      </c>
      <c r="W76" s="181">
        <f>IF(ABS(C76-$BN$16)&gt;ABS($BN$20-$BN$16)+3*($BN$27),1,0)</f>
        <v>0</v>
      </c>
      <c r="X76" s="24">
        <f>IF(ABS(D76-$BQ$16)&gt;ABS($BQ$20-$BQ$16)+3*($BQ$27),1,0)</f>
        <v>0</v>
      </c>
      <c r="Y76" s="24">
        <f>IF(ABS(E76-$BT$16)&gt;ABS($BT$20-$BT$16)+3*($BT$27),1,0)</f>
        <v>0</v>
      </c>
      <c r="Z76" s="24">
        <f>IF(ABS(F76-$BW$16)&gt;ABS($BW$20-$BW$16)+3*($BW$27),1,0)</f>
        <v>0</v>
      </c>
      <c r="AA76" s="215">
        <f>IF(ABS(G76-$BZ$16)&gt;ABS($BZ$20-$BZ$16)+3*($BZ$27),1,0)</f>
        <v>0</v>
      </c>
      <c r="AB76" s="27">
        <f>IF(ABS(C76-$AN$6)&gt;3*$AN$8,1,0)</f>
        <v>0</v>
      </c>
      <c r="AC76" s="24">
        <f>IF(ABS(D76-$AQ$6)&gt;3*$AQ$8,1,0)</f>
        <v>0</v>
      </c>
      <c r="AD76" s="24">
        <f>IF(ABS(E76-$AT$6)&gt;3*$AT$8,1,0)</f>
        <v>0</v>
      </c>
      <c r="AE76" s="24">
        <f>IF(ABS(F76-$AW$6)&gt;3*$AW$8,1,0)</f>
        <v>0</v>
      </c>
      <c r="AF76" s="39">
        <f>IF(ABS(G76-$AZ$6)&gt;3*$AZ$8,1,0)</f>
        <v>0</v>
      </c>
    </row>
    <row r="77" spans="1:32" x14ac:dyDescent="0.2">
      <c r="A77" s="27">
        <v>74</v>
      </c>
      <c r="B77" s="2" t="s">
        <v>85</v>
      </c>
      <c r="C77" s="8">
        <v>28086</v>
      </c>
      <c r="D77" s="9">
        <v>46</v>
      </c>
      <c r="E77" s="9">
        <v>262</v>
      </c>
      <c r="F77" s="10">
        <v>84</v>
      </c>
      <c r="G77" s="178">
        <v>20</v>
      </c>
      <c r="H77" s="184">
        <f>(C77-$BN$16)/$BN$18</f>
        <v>-0.92996039284044685</v>
      </c>
      <c r="I77" s="162">
        <f>(D77-$BQ$16)/$BQ$18</f>
        <v>-0.85926448986286241</v>
      </c>
      <c r="J77" s="162">
        <f>(E77-$BT$16)/$BT$18</f>
        <v>-0.83304138605735634</v>
      </c>
      <c r="K77" s="162">
        <f>(F77-$BW$16)/$BW$18</f>
        <v>-9.5556030915912818E-2</v>
      </c>
      <c r="L77" s="187">
        <f>(G77-$BZ$16)/$BZ$18</f>
        <v>1.7263818991356141</v>
      </c>
      <c r="M77" s="27">
        <f>IF(AND(C77&gt;=$BN$20-1.5*$BN$27,C77&lt;=$BN$23+1.5*$BN$27),0,1)</f>
        <v>0</v>
      </c>
      <c r="N77" s="24">
        <f>IF(AND(D77&gt;=$BQ$20-1.5*$BQ$27,D77&lt;=$BQ$23+1.5*$BQ$27),0,1)</f>
        <v>0</v>
      </c>
      <c r="O77" s="24">
        <f>IF(AND(E77&gt;=$BT$20-1.5*$BT$27,E77&lt;=$BT$23+1.5*$BT$27),0,1)</f>
        <v>0</v>
      </c>
      <c r="P77" s="24">
        <f>IF(AND(F77&gt;=$BW$20-1.5*$BW$27,F77&lt;=$BW$23+1.5*$BW$27),0,1)</f>
        <v>0</v>
      </c>
      <c r="Q77" s="39">
        <f>IF(AND(G77&gt;=$BZ$20-1.5*$BZ$27,G77&lt;=$BZ$23+1.5*$BZ$27),0,1)</f>
        <v>0</v>
      </c>
      <c r="R77" s="181">
        <f>IF(AND(ABS(C77-$BN$16)&lt;ABS($BN$20-$BN$16)+3*($BN$27),ABS(C77-$BN$16)&gt;ABS($BN$20-$BN$16)+1.5*($BN$27)),1,0)</f>
        <v>0</v>
      </c>
      <c r="S77" s="24">
        <f>IF(AND(ABS(D77-$BQ$16)&lt;ABS($BQ$20-$BQ$16)+3*($BQ$27),ABS(D77-$BQ$16)&gt;ABS($BQ$20-$BQ$16)+1.5*($BQ$27)),1,0)</f>
        <v>0</v>
      </c>
      <c r="T77" s="24">
        <f>IF(AND(ABS(E77-$BT$16)&lt;ABS($BT$20-$BT$16)+3*($BT$27),ABS(E77-$BT$16)&gt;ABS($BT$20-$BT$16)+1.5*($BT$27)),1,0)</f>
        <v>0</v>
      </c>
      <c r="U77" s="24">
        <f>IF(AND(ABS(F77-$BW$16)&lt;ABS($BW$20-$BW$16)+3*($BW$27),ABS(F77-$BW$16)&gt;ABS($BW$20-$BW$16)+1.5*($BW$27)),1,0)</f>
        <v>0</v>
      </c>
      <c r="V77" s="39">
        <f>IF(AND(ABS(G77-$BZ$16)&lt;ABS($BZ$20-$BZ$16)+3*($BZ$27),ABS(G77-$BZ$16)&gt;ABS($BZ$20-$BZ$16)+1.5*($BZ$27)),1,0)</f>
        <v>0</v>
      </c>
      <c r="W77" s="181">
        <f>IF(ABS(C77-$BN$16)&gt;ABS($BN$20-$BN$16)+3*($BN$27),1,0)</f>
        <v>0</v>
      </c>
      <c r="X77" s="24">
        <f>IF(ABS(D77-$BQ$16)&gt;ABS($BQ$20-$BQ$16)+3*($BQ$27),1,0)</f>
        <v>0</v>
      </c>
      <c r="Y77" s="24">
        <f>IF(ABS(E77-$BT$16)&gt;ABS($BT$20-$BT$16)+3*($BT$27),1,0)</f>
        <v>0</v>
      </c>
      <c r="Z77" s="24">
        <f>IF(ABS(F77-$BW$16)&gt;ABS($BW$20-$BW$16)+3*($BW$27),1,0)</f>
        <v>0</v>
      </c>
      <c r="AA77" s="215">
        <f>IF(ABS(G77-$BZ$16)&gt;ABS($BZ$20-$BZ$16)+3*($BZ$27),1,0)</f>
        <v>0</v>
      </c>
      <c r="AB77" s="27">
        <f>IF(ABS(C77-$AN$6)&gt;3*$AN$8,1,0)</f>
        <v>0</v>
      </c>
      <c r="AC77" s="24">
        <f>IF(ABS(D77-$AQ$6)&gt;3*$AQ$8,1,0)</f>
        <v>0</v>
      </c>
      <c r="AD77" s="24">
        <f>IF(ABS(E77-$AT$6)&gt;3*$AT$8,1,0)</f>
        <v>0</v>
      </c>
      <c r="AE77" s="24">
        <f>IF(ABS(F77-$AW$6)&gt;3*$AW$8,1,0)</f>
        <v>0</v>
      </c>
      <c r="AF77" s="39">
        <f>IF(ABS(G77-$AZ$6)&gt;3*$AZ$8,1,0)</f>
        <v>0</v>
      </c>
    </row>
    <row r="78" spans="1:32" x14ac:dyDescent="0.2">
      <c r="A78" s="27">
        <v>75</v>
      </c>
      <c r="B78" s="2" t="s">
        <v>45</v>
      </c>
      <c r="C78" s="8">
        <v>639040</v>
      </c>
      <c r="D78" s="9">
        <v>958</v>
      </c>
      <c r="E78" s="13">
        <v>5610</v>
      </c>
      <c r="F78" s="10">
        <v>85.8</v>
      </c>
      <c r="G78" s="178">
        <v>10.1</v>
      </c>
      <c r="H78" s="184">
        <f>(C78-$BN$16)/$BN$18</f>
        <v>1.6578918611180407</v>
      </c>
      <c r="I78" s="162">
        <f>(D78-$BQ$16)/$BQ$18</f>
        <v>1.620006817591189</v>
      </c>
      <c r="J78" s="163">
        <f>(E78-$BT$16)/$BT$18</f>
        <v>1.4954248665287009</v>
      </c>
      <c r="K78" s="162">
        <f>(F78-$BW$16)/$BW$18</f>
        <v>-7.0635741363038514E-3</v>
      </c>
      <c r="L78" s="187">
        <f>(G78-$BZ$16)/$BZ$18</f>
        <v>-0.4411585232047705</v>
      </c>
      <c r="M78" s="191">
        <f>IF(AND(C78&gt;=$BN$20-1.5*$BN$27,C78&lt;=$BN$23+1.5*$BN$27),0,1)</f>
        <v>1</v>
      </c>
      <c r="N78" s="200">
        <f>IF(AND(D78&gt;=$BQ$20-1.5*$BQ$27,D78&lt;=$BQ$23+1.5*$BQ$27),0,1)</f>
        <v>1</v>
      </c>
      <c r="O78" s="24">
        <f>IF(AND(E78&gt;=$BT$20-1.5*$BT$27,E78&lt;=$BT$23+1.5*$BT$27),0,1)</f>
        <v>0</v>
      </c>
      <c r="P78" s="24">
        <f>IF(AND(F78&gt;=$BW$20-1.5*$BW$27,F78&lt;=$BW$23+1.5*$BW$27),0,1)</f>
        <v>0</v>
      </c>
      <c r="Q78" s="39">
        <f>IF(AND(G78&gt;=$BZ$20-1.5*$BZ$27,G78&lt;=$BZ$23+1.5*$BZ$27),0,1)</f>
        <v>0</v>
      </c>
      <c r="R78" s="181">
        <f>IF(AND(ABS(C78-$BN$16)&lt;ABS($BN$20-$BN$16)+3*($BN$27),ABS(C78-$BN$16)&gt;ABS($BN$20-$BN$16)+1.5*($BN$27)),1,0)</f>
        <v>0</v>
      </c>
      <c r="S78" s="24">
        <f>IF(AND(ABS(D78-$BQ$16)&lt;ABS($BQ$20-$BQ$16)+3*($BQ$27),ABS(D78-$BQ$16)&gt;ABS($BQ$20-$BQ$16)+1.5*($BQ$27)),1,0)</f>
        <v>0</v>
      </c>
      <c r="T78" s="24">
        <f>IF(AND(ABS(E78-$BT$16)&lt;ABS($BT$20-$BT$16)+3*($BT$27),ABS(E78-$BT$16)&gt;ABS($BT$20-$BT$16)+1.5*($BT$27)),1,0)</f>
        <v>0</v>
      </c>
      <c r="U78" s="24">
        <f>IF(AND(ABS(F78-$BW$16)&lt;ABS($BW$20-$BW$16)+3*($BW$27),ABS(F78-$BW$16)&gt;ABS($BW$20-$BW$16)+1.5*($BW$27)),1,0)</f>
        <v>0</v>
      </c>
      <c r="V78" s="39">
        <f>IF(AND(ABS(G78-$BZ$16)&lt;ABS($BZ$20-$BZ$16)+3*($BZ$27),ABS(G78-$BZ$16)&gt;ABS($BZ$20-$BZ$16)+1.5*($BZ$27)),1,0)</f>
        <v>0</v>
      </c>
      <c r="W78" s="181">
        <f>IF(ABS(C78-$BN$16)&gt;ABS($BN$20-$BN$16)+3*($BN$27),1,0)</f>
        <v>0</v>
      </c>
      <c r="X78" s="24">
        <f>IF(ABS(D78-$BQ$16)&gt;ABS($BQ$20-$BQ$16)+3*($BQ$27),1,0)</f>
        <v>0</v>
      </c>
      <c r="Y78" s="24">
        <f>IF(ABS(E78-$BT$16)&gt;ABS($BT$20-$BT$16)+3*($BT$27),1,0)</f>
        <v>0</v>
      </c>
      <c r="Z78" s="24">
        <f>IF(ABS(F78-$BW$16)&gt;ABS($BW$20-$BW$16)+3*($BW$27),1,0)</f>
        <v>0</v>
      </c>
      <c r="AA78" s="215">
        <f>IF(ABS(G78-$BZ$16)&gt;ABS($BZ$20-$BZ$16)+3*($BZ$27),1,0)</f>
        <v>0</v>
      </c>
      <c r="AB78" s="27">
        <f>IF(ABS(C78-$AN$6)&gt;3*$AN$8,1,0)</f>
        <v>0</v>
      </c>
      <c r="AC78" s="24">
        <f>IF(ABS(D78-$AQ$6)&gt;3*$AQ$8,1,0)</f>
        <v>0</v>
      </c>
      <c r="AD78" s="24">
        <f>IF(ABS(E78-$AT$6)&gt;3*$AT$8,1,0)</f>
        <v>0</v>
      </c>
      <c r="AE78" s="24">
        <f>IF(ABS(F78-$AW$6)&gt;3*$AW$8,1,0)</f>
        <v>0</v>
      </c>
      <c r="AF78" s="39">
        <f>IF(ABS(G78-$AZ$6)&gt;3*$AZ$8,1,0)</f>
        <v>0</v>
      </c>
    </row>
    <row r="79" spans="1:32" x14ac:dyDescent="0.2">
      <c r="A79" s="27">
        <v>76</v>
      </c>
      <c r="B79" s="2" t="s">
        <v>60</v>
      </c>
      <c r="C79" s="8">
        <v>679578</v>
      </c>
      <c r="D79" s="9">
        <v>927</v>
      </c>
      <c r="E79" s="9">
        <v>5107</v>
      </c>
      <c r="F79" s="10">
        <v>78.2</v>
      </c>
      <c r="G79" s="178">
        <v>8.3000000000000007</v>
      </c>
      <c r="H79" s="184">
        <f>(C79-$BN$16)/$BN$18</f>
        <v>1.8296009499708334</v>
      </c>
      <c r="I79" s="162">
        <f>(D79-$BQ$16)/$BQ$18</f>
        <v>1.5357333411316763</v>
      </c>
      <c r="J79" s="162">
        <f>(E79-$BT$16)/$BT$18</f>
        <v>1.2764236464369307</v>
      </c>
      <c r="K79" s="162">
        <f>(F79-$BW$16)/$BW$18</f>
        <v>-0.38069839165020869</v>
      </c>
      <c r="L79" s="187">
        <f>(G79-$BZ$16)/$BZ$18</f>
        <v>-0.83525678181211294</v>
      </c>
      <c r="M79" s="191">
        <f>IF(AND(C79&gt;=$BN$20-1.5*$BN$27,C79&lt;=$BN$23+1.5*$BN$27),0,1)</f>
        <v>1</v>
      </c>
      <c r="N79" s="200">
        <f>IF(AND(D79&gt;=$BQ$20-1.5*$BQ$27,D79&lt;=$BQ$23+1.5*$BQ$27),0,1)</f>
        <v>1</v>
      </c>
      <c r="O79" s="24">
        <f>IF(AND(E79&gt;=$BT$20-1.5*$BT$27,E79&lt;=$BT$23+1.5*$BT$27),0,1)</f>
        <v>0</v>
      </c>
      <c r="P79" s="24">
        <f>IF(AND(F79&gt;=$BW$20-1.5*$BW$27,F79&lt;=$BW$23+1.5*$BW$27),0,1)</f>
        <v>0</v>
      </c>
      <c r="Q79" s="39">
        <f>IF(AND(G79&gt;=$BZ$20-1.5*$BZ$27,G79&lt;=$BZ$23+1.5*$BZ$27),0,1)</f>
        <v>0</v>
      </c>
      <c r="R79" s="181">
        <f>IF(AND(ABS(C79-$BN$16)&lt;ABS($BN$20-$BN$16)+3*($BN$27),ABS(C79-$BN$16)&gt;ABS($BN$20-$BN$16)+1.5*($BN$27)),1,0)</f>
        <v>0</v>
      </c>
      <c r="S79" s="24">
        <f>IF(AND(ABS(D79-$BQ$16)&lt;ABS($BQ$20-$BQ$16)+3*($BQ$27),ABS(D79-$BQ$16)&gt;ABS($BQ$20-$BQ$16)+1.5*($BQ$27)),1,0)</f>
        <v>0</v>
      </c>
      <c r="T79" s="24">
        <f>IF(AND(ABS(E79-$BT$16)&lt;ABS($BT$20-$BT$16)+3*($BT$27),ABS(E79-$BT$16)&gt;ABS($BT$20-$BT$16)+1.5*($BT$27)),1,0)</f>
        <v>0</v>
      </c>
      <c r="U79" s="24">
        <f>IF(AND(ABS(F79-$BW$16)&lt;ABS($BW$20-$BW$16)+3*($BW$27),ABS(F79-$BW$16)&gt;ABS($BW$20-$BW$16)+1.5*($BW$27)),1,0)</f>
        <v>0</v>
      </c>
      <c r="V79" s="39">
        <f>IF(AND(ABS(G79-$BZ$16)&lt;ABS($BZ$20-$BZ$16)+3*($BZ$27),ABS(G79-$BZ$16)&gt;ABS($BZ$20-$BZ$16)+1.5*($BZ$27)),1,0)</f>
        <v>0</v>
      </c>
      <c r="W79" s="181">
        <f>IF(ABS(C79-$BN$16)&gt;ABS($BN$20-$BN$16)+3*($BN$27),1,0)</f>
        <v>0</v>
      </c>
      <c r="X79" s="24">
        <f>IF(ABS(D79-$BQ$16)&gt;ABS($BQ$20-$BQ$16)+3*($BQ$27),1,0)</f>
        <v>0</v>
      </c>
      <c r="Y79" s="24">
        <f>IF(ABS(E79-$BT$16)&gt;ABS($BT$20-$BT$16)+3*($BT$27),1,0)</f>
        <v>0</v>
      </c>
      <c r="Z79" s="24">
        <f>IF(ABS(F79-$BW$16)&gt;ABS($BW$20-$BW$16)+3*($BW$27),1,0)</f>
        <v>0</v>
      </c>
      <c r="AA79" s="215">
        <f>IF(ABS(G79-$BZ$16)&gt;ABS($BZ$20-$BZ$16)+3*($BZ$27),1,0)</f>
        <v>0</v>
      </c>
      <c r="AB79" s="27">
        <f>IF(ABS(C79-$AN$6)&gt;3*$AN$8,1,0)</f>
        <v>0</v>
      </c>
      <c r="AC79" s="24">
        <f>IF(ABS(D79-$AQ$6)&gt;3*$AQ$8,1,0)</f>
        <v>0</v>
      </c>
      <c r="AD79" s="24">
        <f>IF(ABS(E79-$AT$6)&gt;3*$AT$8,1,0)</f>
        <v>0</v>
      </c>
      <c r="AE79" s="24">
        <f>IF(ABS(F79-$AW$6)&gt;3*$AW$8,1,0)</f>
        <v>0</v>
      </c>
      <c r="AF79" s="39">
        <f>IF(ABS(G79-$AZ$6)&gt;3*$AZ$8,1,0)</f>
        <v>0</v>
      </c>
    </row>
    <row r="80" spans="1:32" x14ac:dyDescent="0.2">
      <c r="A80" s="27">
        <v>77</v>
      </c>
      <c r="B80" s="2" t="s">
        <v>33</v>
      </c>
      <c r="C80" s="8">
        <v>814730</v>
      </c>
      <c r="D80" s="9">
        <v>1011</v>
      </c>
      <c r="E80" s="9">
        <v>2895</v>
      </c>
      <c r="F80" s="10">
        <v>85.5</v>
      </c>
      <c r="G80" s="178">
        <v>9</v>
      </c>
      <c r="H80" s="185">
        <f>(C80-$BN$16)/$BN$18</f>
        <v>2.4020718853063867</v>
      </c>
      <c r="I80" s="162">
        <f>(D80-$BQ$16)/$BQ$18</f>
        <v>1.7640872773445495</v>
      </c>
      <c r="J80" s="162">
        <f>(E80-$BT$16)/$BT$18</f>
        <v>0.31334074615264523</v>
      </c>
      <c r="K80" s="162">
        <f>(F80-$BW$16)/$BW$18</f>
        <v>-2.181231693290523E-2</v>
      </c>
      <c r="L80" s="187">
        <f>(G80-$BZ$16)/$BZ$18</f>
        <v>-0.68199634790925756</v>
      </c>
      <c r="M80" s="191">
        <f>IF(AND(C80&gt;=$BN$20-1.5*$BN$27,C80&lt;=$BN$23+1.5*$BN$27),0,1)</f>
        <v>1</v>
      </c>
      <c r="N80" s="200">
        <f>IF(AND(D80&gt;=$BQ$20-1.5*$BQ$27,D80&lt;=$BQ$23+1.5*$BQ$27),0,1)</f>
        <v>1</v>
      </c>
      <c r="O80" s="24">
        <f>IF(AND(E80&gt;=$BT$20-1.5*$BT$27,E80&lt;=$BT$23+1.5*$BT$27),0,1)</f>
        <v>0</v>
      </c>
      <c r="P80" s="24">
        <f>IF(AND(F80&gt;=$BW$20-1.5*$BW$27,F80&lt;=$BW$23+1.5*$BW$27),0,1)</f>
        <v>0</v>
      </c>
      <c r="Q80" s="39">
        <f>IF(AND(G80&gt;=$BZ$20-1.5*$BZ$27,G80&lt;=$BZ$23+1.5*$BZ$27),0,1)</f>
        <v>0</v>
      </c>
      <c r="R80" s="194">
        <f>IF(AND(ABS(C80-$BN$16)&lt;ABS($BN$20-$BN$16)+3*($BN$27),ABS(C80-$BN$16)&gt;ABS($BN$20-$BN$16)+1.5*($BN$27)),1,0)</f>
        <v>1</v>
      </c>
      <c r="S80" s="24">
        <f>IF(AND(ABS(D80-$BQ$16)&lt;ABS($BQ$20-$BQ$16)+3*($BQ$27),ABS(D80-$BQ$16)&gt;ABS($BQ$20-$BQ$16)+1.5*($BQ$27)),1,0)</f>
        <v>0</v>
      </c>
      <c r="T80" s="24">
        <f>IF(AND(ABS(E80-$BT$16)&lt;ABS($BT$20-$BT$16)+3*($BT$27),ABS(E80-$BT$16)&gt;ABS($BT$20-$BT$16)+1.5*($BT$27)),1,0)</f>
        <v>0</v>
      </c>
      <c r="U80" s="24">
        <f>IF(AND(ABS(F80-$BW$16)&lt;ABS($BW$20-$BW$16)+3*($BW$27),ABS(F80-$BW$16)&gt;ABS($BW$20-$BW$16)+1.5*($BW$27)),1,0)</f>
        <v>0</v>
      </c>
      <c r="V80" s="39">
        <f>IF(AND(ABS(G80-$BZ$16)&lt;ABS($BZ$20-$BZ$16)+3*($BZ$27),ABS(G80-$BZ$16)&gt;ABS($BZ$20-$BZ$16)+1.5*($BZ$27)),1,0)</f>
        <v>0</v>
      </c>
      <c r="W80" s="181">
        <f>IF(ABS(C80-$BN$16)&gt;ABS($BN$20-$BN$16)+3*($BN$27),1,0)</f>
        <v>0</v>
      </c>
      <c r="X80" s="24">
        <f>IF(ABS(D80-$BQ$16)&gt;ABS($BQ$20-$BQ$16)+3*($BQ$27),1,0)</f>
        <v>0</v>
      </c>
      <c r="Y80" s="24">
        <f>IF(ABS(E80-$BT$16)&gt;ABS($BT$20-$BT$16)+3*($BT$27),1,0)</f>
        <v>0</v>
      </c>
      <c r="Z80" s="24">
        <f>IF(ABS(F80-$BW$16)&gt;ABS($BW$20-$BW$16)+3*($BW$27),1,0)</f>
        <v>0</v>
      </c>
      <c r="AA80" s="215">
        <f>IF(ABS(G80-$BZ$16)&gt;ABS($BZ$20-$BZ$16)+3*($BZ$27),1,0)</f>
        <v>0</v>
      </c>
      <c r="AB80" s="27">
        <f>IF(ABS(C80-$AN$6)&gt;3*$AN$8,1,0)</f>
        <v>0</v>
      </c>
      <c r="AC80" s="24">
        <f>IF(ABS(D80-$AQ$6)&gt;3*$AQ$8,1,0)</f>
        <v>0</v>
      </c>
      <c r="AD80" s="24">
        <f>IF(ABS(E80-$AT$6)&gt;3*$AT$8,1,0)</f>
        <v>0</v>
      </c>
      <c r="AE80" s="24">
        <f>IF(ABS(F80-$AW$6)&gt;3*$AW$8,1,0)</f>
        <v>0</v>
      </c>
      <c r="AF80" s="39">
        <f>IF(ABS(G80-$AZ$6)&gt;3*$AZ$8,1,0)</f>
        <v>0</v>
      </c>
    </row>
    <row r="81" spans="1:32" x14ac:dyDescent="0.2">
      <c r="A81" s="27">
        <v>78</v>
      </c>
      <c r="B81" s="2" t="s">
        <v>38</v>
      </c>
      <c r="C81" s="8">
        <v>344966</v>
      </c>
      <c r="D81" s="9">
        <v>844</v>
      </c>
      <c r="E81" s="9">
        <v>11200</v>
      </c>
      <c r="F81" s="10">
        <v>78.900000000000006</v>
      </c>
      <c r="G81" s="178">
        <v>14.2</v>
      </c>
      <c r="H81" s="184">
        <f>(C81-$BN$16)/$BN$18</f>
        <v>0.41226606321739961</v>
      </c>
      <c r="I81" s="162">
        <f>(D81-$BQ$16)/$BQ$18</f>
        <v>1.3100979041594325</v>
      </c>
      <c r="J81" s="163">
        <f>(E81-$BT$16)/$BT$18</f>
        <v>3.9292555232145761</v>
      </c>
      <c r="K81" s="162">
        <f>(F81-$BW$16)/$BW$18</f>
        <v>-0.34628465845813838</v>
      </c>
      <c r="L81" s="187">
        <f>(G81-$BZ$16)/$BZ$18</f>
        <v>0.45650973251195431</v>
      </c>
      <c r="M81" s="27">
        <f>IF(AND(C81&gt;=$BN$20-1.5*$BN$27,C81&lt;=$BN$23+1.5*$BN$27),0,1)</f>
        <v>0</v>
      </c>
      <c r="N81" s="24">
        <f>IF(AND(D81&gt;=$BQ$20-1.5*$BQ$27,D81&lt;=$BQ$23+1.5*$BQ$27),0,1)</f>
        <v>0</v>
      </c>
      <c r="O81" s="200">
        <f>IF(AND(E81&gt;=$BT$20-1.5*$BT$27,E81&lt;=$BT$23+1.5*$BT$27),0,1)</f>
        <v>1</v>
      </c>
      <c r="P81" s="24">
        <f>IF(AND(F81&gt;=$BW$20-1.5*$BW$27,F81&lt;=$BW$23+1.5*$BW$27),0,1)</f>
        <v>0</v>
      </c>
      <c r="Q81" s="39">
        <f>IF(AND(G81&gt;=$BZ$20-1.5*$BZ$27,G81&lt;=$BZ$23+1.5*$BZ$27),0,1)</f>
        <v>0</v>
      </c>
      <c r="R81" s="181">
        <f>IF(AND(ABS(C81-$BN$16)&lt;ABS($BN$20-$BN$16)+3*($BN$27),ABS(C81-$BN$16)&gt;ABS($BN$20-$BN$16)+1.5*($BN$27)),1,0)</f>
        <v>0</v>
      </c>
      <c r="S81" s="24">
        <f>IF(AND(ABS(D81-$BQ$16)&lt;ABS($BQ$20-$BQ$16)+3*($BQ$27),ABS(D81-$BQ$16)&gt;ABS($BQ$20-$BQ$16)+1.5*($BQ$27)),1,0)</f>
        <v>0</v>
      </c>
      <c r="T81" s="197">
        <f>IF(AND(ABS(E81-$BT$16)&lt;ABS($BT$20-$BT$16)+3*($BT$27),ABS(E81-$BT$16)&gt;ABS($BT$20-$BT$16)+1.5*($BT$27)),1,0)</f>
        <v>1</v>
      </c>
      <c r="U81" s="24">
        <f>IF(AND(ABS(F81-$BW$16)&lt;ABS($BW$20-$BW$16)+3*($BW$27),ABS(F81-$BW$16)&gt;ABS($BW$20-$BW$16)+1.5*($BW$27)),1,0)</f>
        <v>0</v>
      </c>
      <c r="V81" s="39">
        <f>IF(AND(ABS(G81-$BZ$16)&lt;ABS($BZ$20-$BZ$16)+3*($BZ$27),ABS(G81-$BZ$16)&gt;ABS($BZ$20-$BZ$16)+1.5*($BZ$27)),1,0)</f>
        <v>0</v>
      </c>
      <c r="W81" s="181">
        <f>IF(ABS(C81-$BN$16)&gt;ABS($BN$20-$BN$16)+3*($BN$27),1,0)</f>
        <v>0</v>
      </c>
      <c r="X81" s="24">
        <f>IF(ABS(D81-$BQ$16)&gt;ABS($BQ$20-$BQ$16)+3*($BQ$27),1,0)</f>
        <v>0</v>
      </c>
      <c r="Y81" s="24">
        <f>IF(ABS(E81-$BT$16)&gt;ABS($BT$20-$BT$16)+3*($BT$27),1,0)</f>
        <v>0</v>
      </c>
      <c r="Z81" s="24">
        <f>IF(ABS(F81-$BW$16)&gt;ABS($BW$20-$BW$16)+3*($BW$27),1,0)</f>
        <v>0</v>
      </c>
      <c r="AA81" s="215">
        <f>IF(ABS(G81-$BZ$16)&gt;ABS($BZ$20-$BZ$16)+3*($BZ$27),1,0)</f>
        <v>0</v>
      </c>
      <c r="AB81" s="27">
        <f>IF(ABS(C81-$AN$6)&gt;3*$AN$8,1,0)</f>
        <v>0</v>
      </c>
      <c r="AC81" s="24">
        <f>IF(ABS(D81-$AQ$6)&gt;3*$AQ$8,1,0)</f>
        <v>0</v>
      </c>
      <c r="AD81" s="219">
        <f>IF(ABS(E81-$AT$6)&gt;3*$AT$8,1,0)</f>
        <v>1</v>
      </c>
      <c r="AE81" s="24">
        <f>IF(ABS(F81-$AW$6)&gt;3*$AW$8,1,0)</f>
        <v>0</v>
      </c>
      <c r="AF81" s="39">
        <f>IF(ABS(G81-$AZ$6)&gt;3*$AZ$8,1,0)</f>
        <v>0</v>
      </c>
    </row>
    <row r="82" spans="1:32" x14ac:dyDescent="0.2">
      <c r="A82" s="27">
        <v>79</v>
      </c>
      <c r="B82" s="2" t="s">
        <v>29</v>
      </c>
      <c r="C82" s="8">
        <v>680647</v>
      </c>
      <c r="D82" s="9">
        <v>1212</v>
      </c>
      <c r="E82" s="9">
        <v>10509</v>
      </c>
      <c r="F82" s="10">
        <v>78.599999999999994</v>
      </c>
      <c r="G82" s="178">
        <v>4.5</v>
      </c>
      <c r="H82" s="184">
        <f>(C82-$BN$16)/$BN$18</f>
        <v>1.834128973454568</v>
      </c>
      <c r="I82" s="163">
        <f>(D82-$BQ$16)/$BQ$18</f>
        <v>2.3105056247110674</v>
      </c>
      <c r="J82" s="163">
        <f>(E82-$BT$16)/$BT$18</f>
        <v>3.6284009644006332</v>
      </c>
      <c r="K82" s="162">
        <f>(F82-$BW$16)/$BW$18</f>
        <v>-0.36103340125474043</v>
      </c>
      <c r="L82" s="187">
        <f>(G82-$BZ$16)/$BZ$18</f>
        <v>-1.6672419944276142</v>
      </c>
      <c r="M82" s="191">
        <f>IF(AND(C82&gt;=$BN$20-1.5*$BN$27,C82&lt;=$BN$23+1.5*$BN$27),0,1)</f>
        <v>1</v>
      </c>
      <c r="N82" s="200">
        <f>IF(AND(D82&gt;=$BQ$20-1.5*$BQ$27,D82&lt;=$BQ$23+1.5*$BQ$27),0,1)</f>
        <v>1</v>
      </c>
      <c r="O82" s="200">
        <f>IF(AND(E82&gt;=$BT$20-1.5*$BT$27,E82&lt;=$BT$23+1.5*$BT$27),0,1)</f>
        <v>1</v>
      </c>
      <c r="P82" s="24">
        <f>IF(AND(F82&gt;=$BW$20-1.5*$BW$27,F82&lt;=$BW$23+1.5*$BW$27),0,1)</f>
        <v>0</v>
      </c>
      <c r="Q82" s="39">
        <f>IF(AND(G82&gt;=$BZ$20-1.5*$BZ$27,G82&lt;=$BZ$23+1.5*$BZ$27),0,1)</f>
        <v>0</v>
      </c>
      <c r="R82" s="181">
        <f>IF(AND(ABS(C82-$BN$16)&lt;ABS($BN$20-$BN$16)+3*($BN$27),ABS(C82-$BN$16)&gt;ABS($BN$20-$BN$16)+1.5*($BN$27)),1,0)</f>
        <v>0</v>
      </c>
      <c r="S82" s="197">
        <f>IF(AND(ABS(D82-$BQ$16)&lt;ABS($BQ$20-$BQ$16)+3*($BQ$27),ABS(D82-$BQ$16)&gt;ABS($BQ$20-$BQ$16)+1.5*($BQ$27)),1,0)</f>
        <v>1</v>
      </c>
      <c r="T82" s="197">
        <f>IF(AND(ABS(E82-$BT$16)&lt;ABS($BT$20-$BT$16)+3*($BT$27),ABS(E82-$BT$16)&gt;ABS($BT$20-$BT$16)+1.5*($BT$27)),1,0)</f>
        <v>1</v>
      </c>
      <c r="U82" s="24">
        <f>IF(AND(ABS(F82-$BW$16)&lt;ABS($BW$20-$BW$16)+3*($BW$27),ABS(F82-$BW$16)&gt;ABS($BW$20-$BW$16)+1.5*($BW$27)),1,0)</f>
        <v>0</v>
      </c>
      <c r="V82" s="39">
        <f>IF(AND(ABS(G82-$BZ$16)&lt;ABS($BZ$20-$BZ$16)+3*($BZ$27),ABS(G82-$BZ$16)&gt;ABS($BZ$20-$BZ$16)+1.5*($BZ$27)),1,0)</f>
        <v>0</v>
      </c>
      <c r="W82" s="181">
        <f>IF(ABS(C82-$BN$16)&gt;ABS($BN$20-$BN$16)+3*($BN$27),1,0)</f>
        <v>0</v>
      </c>
      <c r="X82" s="24">
        <f>IF(ABS(D82-$BQ$16)&gt;ABS($BQ$20-$BQ$16)+3*($BQ$27),1,0)</f>
        <v>0</v>
      </c>
      <c r="Y82" s="24">
        <f>IF(ABS(E82-$BT$16)&gt;ABS($BT$20-$BT$16)+3*($BT$27),1,0)</f>
        <v>0</v>
      </c>
      <c r="Z82" s="24">
        <f>IF(ABS(F82-$BW$16)&gt;ABS($BW$20-$BW$16)+3*($BW$27),1,0)</f>
        <v>0</v>
      </c>
      <c r="AA82" s="215">
        <f>IF(ABS(G82-$BZ$16)&gt;ABS($BZ$20-$BZ$16)+3*($BZ$27),1,0)</f>
        <v>0</v>
      </c>
      <c r="AB82" s="27">
        <f>IF(ABS(C82-$AN$6)&gt;3*$AN$8,1,0)</f>
        <v>0</v>
      </c>
      <c r="AC82" s="24">
        <f>IF(ABS(D82-$AQ$6)&gt;3*$AQ$8,1,0)</f>
        <v>0</v>
      </c>
      <c r="AD82" s="219">
        <f>IF(ABS(E82-$AT$6)&gt;3*$AT$8,1,0)</f>
        <v>1</v>
      </c>
      <c r="AE82" s="24">
        <f>IF(ABS(F82-$AW$6)&gt;3*$AW$8,1,0)</f>
        <v>0</v>
      </c>
      <c r="AF82" s="39">
        <f>IF(ABS(G82-$AZ$6)&gt;3*$AZ$8,1,0)</f>
        <v>0</v>
      </c>
    </row>
    <row r="83" spans="1:32" x14ac:dyDescent="0.2">
      <c r="A83" s="27">
        <v>80</v>
      </c>
      <c r="B83" s="2" t="s">
        <v>9</v>
      </c>
      <c r="C83" s="8">
        <v>1141696</v>
      </c>
      <c r="D83" s="9">
        <v>1284</v>
      </c>
      <c r="E83" s="9">
        <v>9192</v>
      </c>
      <c r="F83" s="10">
        <v>88.2</v>
      </c>
      <c r="G83" s="178">
        <v>5.5</v>
      </c>
      <c r="H83" s="185">
        <f>(C83-$BN$16)/$BN$18</f>
        <v>3.7870201793969249</v>
      </c>
      <c r="I83" s="163">
        <f>(D83-$BQ$16)/$BQ$18</f>
        <v>2.5062375700363875</v>
      </c>
      <c r="J83" s="163">
        <f>(E83-$BT$16)/$BT$18</f>
        <v>3.0549922032458396</v>
      </c>
      <c r="K83" s="162">
        <f>(F83-$BW$16)/$BW$18</f>
        <v>0.11092636823650857</v>
      </c>
      <c r="L83" s="187">
        <f>(G83-$BZ$16)/$BZ$18</f>
        <v>-1.448298517423535</v>
      </c>
      <c r="M83" s="191">
        <f>IF(AND(C83&gt;=$BN$20-1.5*$BN$27,C83&lt;=$BN$23+1.5*$BN$27),0,1)</f>
        <v>1</v>
      </c>
      <c r="N83" s="200">
        <f>IF(AND(D83&gt;=$BQ$20-1.5*$BQ$27,D83&lt;=$BQ$23+1.5*$BQ$27),0,1)</f>
        <v>1</v>
      </c>
      <c r="O83" s="200">
        <f>IF(AND(E83&gt;=$BT$20-1.5*$BT$27,E83&lt;=$BT$23+1.5*$BT$27),0,1)</f>
        <v>1</v>
      </c>
      <c r="P83" s="24">
        <f>IF(AND(F83&gt;=$BW$20-1.5*$BW$27,F83&lt;=$BW$23+1.5*$BW$27),0,1)</f>
        <v>0</v>
      </c>
      <c r="Q83" s="39">
        <f>IF(AND(G83&gt;=$BZ$20-1.5*$BZ$27,G83&lt;=$BZ$23+1.5*$BZ$27),0,1)</f>
        <v>0</v>
      </c>
      <c r="R83" s="181">
        <f>IF(AND(ABS(C83-$BN$16)&lt;ABS($BN$20-$BN$16)+3*($BN$27),ABS(C83-$BN$16)&gt;ABS($BN$20-$BN$16)+1.5*($BN$27)),1,0)</f>
        <v>0</v>
      </c>
      <c r="S83" s="197">
        <f>IF(AND(ABS(D83-$BQ$16)&lt;ABS($BQ$20-$BQ$16)+3*($BQ$27),ABS(D83-$BQ$16)&gt;ABS($BQ$20-$BQ$16)+1.5*($BQ$27)),1,0)</f>
        <v>1</v>
      </c>
      <c r="T83" s="197">
        <f>IF(AND(ABS(E83-$BT$16)&lt;ABS($BT$20-$BT$16)+3*($BT$27),ABS(E83-$BT$16)&gt;ABS($BT$20-$BT$16)+1.5*($BT$27)),1,0)</f>
        <v>1</v>
      </c>
      <c r="U83" s="24">
        <f>IF(AND(ABS(F83-$BW$16)&lt;ABS($BW$20-$BW$16)+3*($BW$27),ABS(F83-$BW$16)&gt;ABS($BW$20-$BW$16)+1.5*($BW$27)),1,0)</f>
        <v>0</v>
      </c>
      <c r="V83" s="39">
        <f>IF(AND(ABS(G83-$BZ$16)&lt;ABS($BZ$20-$BZ$16)+3*($BZ$27),ABS(G83-$BZ$16)&gt;ABS($BZ$20-$BZ$16)+1.5*($BZ$27)),1,0)</f>
        <v>0</v>
      </c>
      <c r="W83" s="195">
        <f>IF(ABS(C83-$BN$16)&gt;ABS($BN$20-$BN$16)+3*($BN$27),1,0)</f>
        <v>1</v>
      </c>
      <c r="X83" s="24">
        <f>IF(ABS(D83-$BQ$16)&gt;ABS($BQ$20-$BQ$16)+3*($BQ$27),1,0)</f>
        <v>0</v>
      </c>
      <c r="Y83" s="24">
        <f>IF(ABS(E83-$BT$16)&gt;ABS($BT$20-$BT$16)+3*($BT$27),1,0)</f>
        <v>0</v>
      </c>
      <c r="Z83" s="24">
        <f>IF(ABS(F83-$BW$16)&gt;ABS($BW$20-$BW$16)+3*($BW$27),1,0)</f>
        <v>0</v>
      </c>
      <c r="AA83" s="215">
        <f>IF(ABS(G83-$BZ$16)&gt;ABS($BZ$20-$BZ$16)+3*($BZ$27),1,0)</f>
        <v>0</v>
      </c>
      <c r="AB83" s="217">
        <f>IF(ABS(C83-$AN$6)&gt;3*$AN$8,1,0)</f>
        <v>1</v>
      </c>
      <c r="AC83" s="24">
        <f>IF(ABS(D83-$AQ$6)&gt;3*$AQ$8,1,0)</f>
        <v>0</v>
      </c>
      <c r="AD83" s="219">
        <f>IF(ABS(E83-$AT$6)&gt;3*$AT$8,1,0)</f>
        <v>1</v>
      </c>
      <c r="AE83" s="24">
        <f>IF(ABS(F83-$AW$6)&gt;3*$AW$8,1,0)</f>
        <v>0</v>
      </c>
      <c r="AF83" s="39">
        <f>IF(ABS(G83-$AZ$6)&gt;3*$AZ$8,1,0)</f>
        <v>0</v>
      </c>
    </row>
    <row r="84" spans="1:32" x14ac:dyDescent="0.2">
      <c r="A84" s="27">
        <v>81</v>
      </c>
      <c r="B84" s="2" t="s">
        <v>86</v>
      </c>
      <c r="C84" s="8">
        <v>9648</v>
      </c>
      <c r="D84" s="9">
        <v>8</v>
      </c>
      <c r="E84" s="9">
        <v>139</v>
      </c>
      <c r="F84" s="10">
        <v>68.2</v>
      </c>
      <c r="G84" s="178">
        <v>6.6</v>
      </c>
      <c r="H84" s="184">
        <f>(C84-$BN$16)/$BN$18</f>
        <v>-1.0080592674831967</v>
      </c>
      <c r="I84" s="162">
        <f>(D84-$BQ$16)/$BQ$18</f>
        <v>-0.96256746100678126</v>
      </c>
      <c r="J84" s="162">
        <f>(E84-$BT$16)/$BT$18</f>
        <v>-0.88659436830643734</v>
      </c>
      <c r="K84" s="162">
        <f>(F84-$BW$16)/$BW$18</f>
        <v>-0.87232315153692597</v>
      </c>
      <c r="L84" s="187">
        <f>(G84-$BZ$16)/$BZ$18</f>
        <v>-1.2074606927190479</v>
      </c>
      <c r="M84" s="27">
        <f>IF(AND(C84&gt;=$BN$20-1.5*$BN$27,C84&lt;=$BN$23+1.5*$BN$27),0,1)</f>
        <v>0</v>
      </c>
      <c r="N84" s="24">
        <f>IF(AND(D84&gt;=$BQ$20-1.5*$BQ$27,D84&lt;=$BQ$23+1.5*$BQ$27),0,1)</f>
        <v>0</v>
      </c>
      <c r="O84" s="24">
        <f>IF(AND(E84&gt;=$BT$20-1.5*$BT$27,E84&lt;=$BT$23+1.5*$BT$27),0,1)</f>
        <v>0</v>
      </c>
      <c r="P84" s="200">
        <f>IF(AND(F84&gt;=$BW$20-1.5*$BW$27,F84&lt;=$BW$23+1.5*$BW$27),0,1)</f>
        <v>1</v>
      </c>
      <c r="Q84" s="39">
        <f>IF(AND(G84&gt;=$BZ$20-1.5*$BZ$27,G84&lt;=$BZ$23+1.5*$BZ$27),0,1)</f>
        <v>0</v>
      </c>
      <c r="R84" s="181">
        <f>IF(AND(ABS(C84-$BN$16)&lt;ABS($BN$20-$BN$16)+3*($BN$27),ABS(C84-$BN$16)&gt;ABS($BN$20-$BN$16)+1.5*($BN$27)),1,0)</f>
        <v>0</v>
      </c>
      <c r="S84" s="24">
        <f>IF(AND(ABS(D84-$BQ$16)&lt;ABS($BQ$20-$BQ$16)+3*($BQ$27),ABS(D84-$BQ$16)&gt;ABS($BQ$20-$BQ$16)+1.5*($BQ$27)),1,0)</f>
        <v>0</v>
      </c>
      <c r="T84" s="24">
        <f>IF(AND(ABS(E84-$BT$16)&lt;ABS($BT$20-$BT$16)+3*($BT$27),ABS(E84-$BT$16)&gt;ABS($BT$20-$BT$16)+1.5*($BT$27)),1,0)</f>
        <v>0</v>
      </c>
      <c r="U84" s="197">
        <f>IF(AND(ABS(F84-$BW$16)&lt;ABS($BW$20-$BW$16)+3*($BW$27),ABS(F84-$BW$16)&gt;ABS($BW$20-$BW$16)+1.5*($BW$27)),1,0)</f>
        <v>1</v>
      </c>
      <c r="V84" s="39">
        <f>IF(AND(ABS(G84-$BZ$16)&lt;ABS($BZ$20-$BZ$16)+3*($BZ$27),ABS(G84-$BZ$16)&gt;ABS($BZ$20-$BZ$16)+1.5*($BZ$27)),1,0)</f>
        <v>0</v>
      </c>
      <c r="W84" s="181">
        <f>IF(ABS(C84-$BN$16)&gt;ABS($BN$20-$BN$16)+3*($BN$27),1,0)</f>
        <v>0</v>
      </c>
      <c r="X84" s="24">
        <f>IF(ABS(D84-$BQ$16)&gt;ABS($BQ$20-$BQ$16)+3*($BQ$27),1,0)</f>
        <v>0</v>
      </c>
      <c r="Y84" s="24">
        <f>IF(ABS(E84-$BT$16)&gt;ABS($BT$20-$BT$16)+3*($BT$27),1,0)</f>
        <v>0</v>
      </c>
      <c r="Z84" s="24">
        <f>IF(ABS(F84-$BW$16)&gt;ABS($BW$20-$BW$16)+3*($BW$27),1,0)</f>
        <v>0</v>
      </c>
      <c r="AA84" s="215">
        <f>IF(ABS(G84-$BZ$16)&gt;ABS($BZ$20-$BZ$16)+3*($BZ$27),1,0)</f>
        <v>0</v>
      </c>
      <c r="AB84" s="27">
        <f>IF(ABS(C84-$AN$6)&gt;3*$AN$8,1,0)</f>
        <v>0</v>
      </c>
      <c r="AC84" s="24">
        <f>IF(ABS(D84-$AQ$6)&gt;3*$AQ$8,1,0)</f>
        <v>0</v>
      </c>
      <c r="AD84" s="24">
        <f>IF(ABS(E84-$AT$6)&gt;3*$AT$8,1,0)</f>
        <v>0</v>
      </c>
      <c r="AE84" s="24">
        <f>IF(ABS(F84-$AW$6)&gt;3*$AW$8,1,0)</f>
        <v>0</v>
      </c>
      <c r="AF84" s="39">
        <f>IF(ABS(G84-$AZ$6)&gt;3*$AZ$8,1,0)</f>
        <v>0</v>
      </c>
    </row>
    <row r="85" spans="1:32" x14ac:dyDescent="0.2">
      <c r="A85" s="27">
        <v>82</v>
      </c>
      <c r="B85" s="2" t="s">
        <v>67</v>
      </c>
      <c r="C85" s="8">
        <v>77588</v>
      </c>
      <c r="D85" s="9">
        <v>67</v>
      </c>
      <c r="E85" s="9">
        <v>265</v>
      </c>
      <c r="F85" s="10">
        <v>91</v>
      </c>
      <c r="G85" s="178">
        <v>27.2</v>
      </c>
      <c r="H85" s="184">
        <f>(C85-$BN$16)/$BN$18</f>
        <v>-0.72028198452254888</v>
      </c>
      <c r="I85" s="162">
        <f>(D85-$BQ$16)/$BQ$18</f>
        <v>-0.80217600580964421</v>
      </c>
      <c r="J85" s="162">
        <f>(E85-$BT$16)/$BT$18</f>
        <v>-0.83173521575859832</v>
      </c>
      <c r="K85" s="162">
        <f>(F85-$BW$16)/$BW$18</f>
        <v>0.24858130100478928</v>
      </c>
      <c r="L85" s="188">
        <f>(G85-$BZ$16)/$BZ$18</f>
        <v>3.3027749335649847</v>
      </c>
      <c r="M85" s="27">
        <f>IF(AND(C85&gt;=$BN$20-1.5*$BN$27,C85&lt;=$BN$23+1.5*$BN$27),0,1)</f>
        <v>0</v>
      </c>
      <c r="N85" s="24">
        <f>IF(AND(D85&gt;=$BQ$20-1.5*$BQ$27,D85&lt;=$BQ$23+1.5*$BQ$27),0,1)</f>
        <v>0</v>
      </c>
      <c r="O85" s="24">
        <f>IF(AND(E85&gt;=$BT$20-1.5*$BT$27,E85&lt;=$BT$23+1.5*$BT$27),0,1)</f>
        <v>0</v>
      </c>
      <c r="P85" s="24">
        <f>IF(AND(F85&gt;=$BW$20-1.5*$BW$27,F85&lt;=$BW$23+1.5*$BW$27),0,1)</f>
        <v>0</v>
      </c>
      <c r="Q85" s="202">
        <f>IF(AND(G85&gt;=$BZ$20-1.5*$BZ$27,G85&lt;=$BZ$23+1.5*$BZ$27),0,1)</f>
        <v>1</v>
      </c>
      <c r="R85" s="181">
        <f>IF(AND(ABS(C85-$BN$16)&lt;ABS($BN$20-$BN$16)+3*($BN$27),ABS(C85-$BN$16)&gt;ABS($BN$20-$BN$16)+1.5*($BN$27)),1,0)</f>
        <v>0</v>
      </c>
      <c r="S85" s="24">
        <f>IF(AND(ABS(D85-$BQ$16)&lt;ABS($BQ$20-$BQ$16)+3*($BQ$27),ABS(D85-$BQ$16)&gt;ABS($BQ$20-$BQ$16)+1.5*($BQ$27)),1,0)</f>
        <v>0</v>
      </c>
      <c r="T85" s="24">
        <f>IF(AND(ABS(E85-$BT$16)&lt;ABS($BT$20-$BT$16)+3*($BT$27),ABS(E85-$BT$16)&gt;ABS($BT$20-$BT$16)+1.5*($BT$27)),1,0)</f>
        <v>0</v>
      </c>
      <c r="U85" s="24">
        <f>IF(AND(ABS(F85-$BW$16)&lt;ABS($BW$20-$BW$16)+3*($BW$27),ABS(F85-$BW$16)&gt;ABS($BW$20-$BW$16)+1.5*($BW$27)),1,0)</f>
        <v>0</v>
      </c>
      <c r="V85" s="199">
        <f>IF(AND(ABS(G85-$BZ$16)&lt;ABS($BZ$20-$BZ$16)+3*($BZ$27),ABS(G85-$BZ$16)&gt;ABS($BZ$20-$BZ$16)+1.5*($BZ$27)),1,0)</f>
        <v>1</v>
      </c>
      <c r="W85" s="181">
        <f>IF(ABS(C85-$BN$16)&gt;ABS($BN$20-$BN$16)+3*($BN$27),1,0)</f>
        <v>0</v>
      </c>
      <c r="X85" s="24">
        <f>IF(ABS(D85-$BQ$16)&gt;ABS($BQ$20-$BQ$16)+3*($BQ$27),1,0)</f>
        <v>0</v>
      </c>
      <c r="Y85" s="24">
        <f>IF(ABS(E85-$BT$16)&gt;ABS($BT$20-$BT$16)+3*($BT$27),1,0)</f>
        <v>0</v>
      </c>
      <c r="Z85" s="24">
        <f>IF(ABS(F85-$BW$16)&gt;ABS($BW$20-$BW$16)+3*($BW$27),1,0)</f>
        <v>0</v>
      </c>
      <c r="AA85" s="215">
        <f>IF(ABS(G85-$BZ$16)&gt;ABS($BZ$20-$BZ$16)+3*($BZ$27),1,0)</f>
        <v>0</v>
      </c>
      <c r="AB85" s="27">
        <f>IF(ABS(C85-$AN$6)&gt;3*$AN$8,1,0)</f>
        <v>0</v>
      </c>
      <c r="AC85" s="24">
        <f>IF(ABS(D85-$AQ$6)&gt;3*$AQ$8,1,0)</f>
        <v>0</v>
      </c>
      <c r="AD85" s="24">
        <f>IF(ABS(E85-$AT$6)&gt;3*$AT$8,1,0)</f>
        <v>0</v>
      </c>
      <c r="AE85" s="24">
        <f>IF(ABS(F85-$AW$6)&gt;3*$AW$8,1,0)</f>
        <v>0</v>
      </c>
      <c r="AF85" s="220">
        <f>IF(ABS(G85-$AZ$6)&gt;3*$AZ$8,1,0)</f>
        <v>1</v>
      </c>
    </row>
    <row r="86" spans="1:32" x14ac:dyDescent="0.2">
      <c r="A86" s="27">
        <v>83</v>
      </c>
      <c r="B86" s="2" t="s">
        <v>39</v>
      </c>
      <c r="C86" s="8">
        <v>66341</v>
      </c>
      <c r="D86" s="9">
        <v>229</v>
      </c>
      <c r="E86" s="9">
        <v>1766</v>
      </c>
      <c r="F86" s="10">
        <v>69.400000000000006</v>
      </c>
      <c r="G86" s="178">
        <v>30.5</v>
      </c>
      <c r="H86" s="184">
        <f>(C86-$BN$16)/$BN$18</f>
        <v>-0.76792153561849241</v>
      </c>
      <c r="I86" s="162">
        <f>(D86-$BQ$16)/$BQ$18</f>
        <v>-0.36177912882767449</v>
      </c>
      <c r="J86" s="162">
        <f>(E86-$BT$16)/$BT$18</f>
        <v>-0.17821467627997603</v>
      </c>
      <c r="K86" s="162">
        <f>(F86-$BW$16)/$BW$18</f>
        <v>-0.81332818035051979</v>
      </c>
      <c r="L86" s="188">
        <f>(G86-$BZ$16)/$BZ$18</f>
        <v>4.0252884076784463</v>
      </c>
      <c r="M86" s="27">
        <f>IF(AND(C86&gt;=$BN$20-1.5*$BN$27,C86&lt;=$BN$23+1.5*$BN$27),0,1)</f>
        <v>0</v>
      </c>
      <c r="N86" s="24">
        <f>IF(AND(D86&gt;=$BQ$20-1.5*$BQ$27,D86&lt;=$BQ$23+1.5*$BQ$27),0,1)</f>
        <v>0</v>
      </c>
      <c r="O86" s="24">
        <f>IF(AND(E86&gt;=$BT$20-1.5*$BT$27,E86&lt;=$BT$23+1.5*$BT$27),0,1)</f>
        <v>0</v>
      </c>
      <c r="P86" s="200">
        <f>IF(AND(F86&gt;=$BW$20-1.5*$BW$27,F86&lt;=$BW$23+1.5*$BW$27),0,1)</f>
        <v>1</v>
      </c>
      <c r="Q86" s="202">
        <f>IF(AND(G86&gt;=$BZ$20-1.5*$BZ$27,G86&lt;=$BZ$23+1.5*$BZ$27),0,1)</f>
        <v>1</v>
      </c>
      <c r="R86" s="181">
        <f>IF(AND(ABS(C86-$BN$16)&lt;ABS($BN$20-$BN$16)+3*($BN$27),ABS(C86-$BN$16)&gt;ABS($BN$20-$BN$16)+1.5*($BN$27)),1,0)</f>
        <v>0</v>
      </c>
      <c r="S86" s="24">
        <f>IF(AND(ABS(D86-$BQ$16)&lt;ABS($BQ$20-$BQ$16)+3*($BQ$27),ABS(D86-$BQ$16)&gt;ABS($BQ$20-$BQ$16)+1.5*($BQ$27)),1,0)</f>
        <v>0</v>
      </c>
      <c r="T86" s="24">
        <f>IF(AND(ABS(E86-$BT$16)&lt;ABS($BT$20-$BT$16)+3*($BT$27),ABS(E86-$BT$16)&gt;ABS($BT$20-$BT$16)+1.5*($BT$27)),1,0)</f>
        <v>0</v>
      </c>
      <c r="U86" s="197">
        <f>IF(AND(ABS(F86-$BW$16)&lt;ABS($BW$20-$BW$16)+3*($BW$27),ABS(F86-$BW$16)&gt;ABS($BW$20-$BW$16)+1.5*($BW$27)),1,0)</f>
        <v>1</v>
      </c>
      <c r="V86" s="199">
        <f>IF(AND(ABS(G86-$BZ$16)&lt;ABS($BZ$20-$BZ$16)+3*($BZ$27),ABS(G86-$BZ$16)&gt;ABS($BZ$20-$BZ$16)+1.5*($BZ$27)),1,0)</f>
        <v>1</v>
      </c>
      <c r="W86" s="181">
        <f>IF(ABS(C86-$BN$16)&gt;ABS($BN$20-$BN$16)+3*($BN$27),1,0)</f>
        <v>0</v>
      </c>
      <c r="X86" s="24">
        <f>IF(ABS(D86-$BQ$16)&gt;ABS($BQ$20-$BQ$16)+3*($BQ$27),1,0)</f>
        <v>0</v>
      </c>
      <c r="Y86" s="24">
        <f>IF(ABS(E86-$BT$16)&gt;ABS($BT$20-$BT$16)+3*($BT$27),1,0)</f>
        <v>0</v>
      </c>
      <c r="Z86" s="24">
        <f>IF(ABS(F86-$BW$16)&gt;ABS($BW$20-$BW$16)+3*($BW$27),1,0)</f>
        <v>0</v>
      </c>
      <c r="AA86" s="215">
        <f>IF(ABS(G86-$BZ$16)&gt;ABS($BZ$20-$BZ$16)+3*($BZ$27),1,0)</f>
        <v>0</v>
      </c>
      <c r="AB86" s="27">
        <f>IF(ABS(C86-$AN$6)&gt;3*$AN$8,1,0)</f>
        <v>0</v>
      </c>
      <c r="AC86" s="24">
        <f>IF(ABS(D86-$AQ$6)&gt;3*$AQ$8,1,0)</f>
        <v>0</v>
      </c>
      <c r="AD86" s="24">
        <f>IF(ABS(E86-$AT$6)&gt;3*$AT$8,1,0)</f>
        <v>0</v>
      </c>
      <c r="AE86" s="24">
        <f>IF(ABS(F86-$AW$6)&gt;3*$AW$8,1,0)</f>
        <v>0</v>
      </c>
      <c r="AF86" s="220">
        <f>IF(ABS(G86-$AZ$6)&gt;3*$AZ$8,1,0)</f>
        <v>1</v>
      </c>
    </row>
    <row r="87" spans="1:32" x14ac:dyDescent="0.2">
      <c r="A87" s="27">
        <v>84</v>
      </c>
      <c r="B87" s="2" t="s">
        <v>20</v>
      </c>
      <c r="C87" s="8">
        <v>161877</v>
      </c>
      <c r="D87" s="9">
        <v>265</v>
      </c>
      <c r="E87" s="9">
        <v>836</v>
      </c>
      <c r="F87" s="10">
        <v>128</v>
      </c>
      <c r="G87" s="178">
        <v>11.8</v>
      </c>
      <c r="H87" s="184">
        <f>(C87-$BN$16)/$BN$18</f>
        <v>-0.36325432182796469</v>
      </c>
      <c r="I87" s="162">
        <f>(D87-$BQ$16)/$BQ$18</f>
        <v>-0.2639131561650146</v>
      </c>
      <c r="J87" s="162">
        <f>(E87-$BT$16)/$BT$18</f>
        <v>-0.58312746889497846</v>
      </c>
      <c r="K87" s="163">
        <f>(F87-$BW$16)/$BW$18</f>
        <v>2.0675929125856434</v>
      </c>
      <c r="L87" s="187">
        <f>(G87-$BZ$16)/$BZ$18</f>
        <v>-6.8954612297835532E-2</v>
      </c>
      <c r="M87" s="27">
        <f>IF(AND(C87&gt;=$BN$20-1.5*$BN$27,C87&lt;=$BN$23+1.5*$BN$27),0,1)</f>
        <v>0</v>
      </c>
      <c r="N87" s="24">
        <f>IF(AND(D87&gt;=$BQ$20-1.5*$BQ$27,D87&lt;=$BQ$23+1.5*$BQ$27),0,1)</f>
        <v>0</v>
      </c>
      <c r="O87" s="24">
        <f>IF(AND(E87&gt;=$BT$20-1.5*$BT$27,E87&lt;=$BT$23+1.5*$BT$27),0,1)</f>
        <v>0</v>
      </c>
      <c r="P87" s="200">
        <f>IF(AND(F87&gt;=$BW$20-1.5*$BW$27,F87&lt;=$BW$23+1.5*$BW$27),0,1)</f>
        <v>1</v>
      </c>
      <c r="Q87" s="39">
        <f>IF(AND(G87&gt;=$BZ$20-1.5*$BZ$27,G87&lt;=$BZ$23+1.5*$BZ$27),0,1)</f>
        <v>0</v>
      </c>
      <c r="R87" s="181">
        <f>IF(AND(ABS(C87-$BN$16)&lt;ABS($BN$20-$BN$16)+3*($BN$27),ABS(C87-$BN$16)&gt;ABS($BN$20-$BN$16)+1.5*($BN$27)),1,0)</f>
        <v>0</v>
      </c>
      <c r="S87" s="24">
        <f>IF(AND(ABS(D87-$BQ$16)&lt;ABS($BQ$20-$BQ$16)+3*($BQ$27),ABS(D87-$BQ$16)&gt;ABS($BQ$20-$BQ$16)+1.5*($BQ$27)),1,0)</f>
        <v>0</v>
      </c>
      <c r="T87" s="24">
        <f>IF(AND(ABS(E87-$BT$16)&lt;ABS($BT$20-$BT$16)+3*($BT$27),ABS(E87-$BT$16)&gt;ABS($BT$20-$BT$16)+1.5*($BT$27)),1,0)</f>
        <v>0</v>
      </c>
      <c r="U87" s="24">
        <f>IF(AND(ABS(F87-$BW$16)&lt;ABS($BW$20-$BW$16)+3*($BW$27),ABS(F87-$BW$16)&gt;ABS($BW$20-$BW$16)+1.5*($BW$27)),1,0)</f>
        <v>0</v>
      </c>
      <c r="V87" s="39">
        <f>IF(AND(ABS(G87-$BZ$16)&lt;ABS($BZ$20-$BZ$16)+3*($BZ$27),ABS(G87-$BZ$16)&gt;ABS($BZ$20-$BZ$16)+1.5*($BZ$27)),1,0)</f>
        <v>0</v>
      </c>
      <c r="W87" s="181">
        <f>IF(ABS(C87-$BN$16)&gt;ABS($BN$20-$BN$16)+3*($BN$27),1,0)</f>
        <v>0</v>
      </c>
      <c r="X87" s="24">
        <f>IF(ABS(D87-$BQ$16)&gt;ABS($BQ$20-$BQ$16)+3*($BQ$27),1,0)</f>
        <v>0</v>
      </c>
      <c r="Y87" s="24">
        <f>IF(ABS(E87-$BT$16)&gt;ABS($BT$20-$BT$16)+3*($BT$27),1,0)</f>
        <v>0</v>
      </c>
      <c r="Z87" s="203">
        <f>IF(ABS(F87-$BW$16)&gt;ABS($BW$20-$BW$16)+3*($BW$27),1,0)</f>
        <v>1</v>
      </c>
      <c r="AA87" s="215">
        <f>IF(ABS(G87-$BZ$16)&gt;ABS($BZ$20-$BZ$16)+3*($BZ$27),1,0)</f>
        <v>0</v>
      </c>
      <c r="AB87" s="27">
        <f>IF(ABS(C87-$AN$6)&gt;3*$AN$8,1,0)</f>
        <v>0</v>
      </c>
      <c r="AC87" s="24">
        <f>IF(ABS(D87-$AQ$6)&gt;3*$AQ$8,1,0)</f>
        <v>0</v>
      </c>
      <c r="AD87" s="24">
        <f>IF(ABS(E87-$AT$6)&gt;3*$AT$8,1,0)</f>
        <v>0</v>
      </c>
      <c r="AE87" s="24">
        <f>IF(ABS(F87-$AW$6)&gt;3*$AW$8,1,0)</f>
        <v>0</v>
      </c>
      <c r="AF87" s="39">
        <f>IF(ABS(G87-$AZ$6)&gt;3*$AZ$8,1,0)</f>
        <v>0</v>
      </c>
    </row>
    <row r="88" spans="1:32" x14ac:dyDescent="0.2">
      <c r="A88" s="27">
        <v>85</v>
      </c>
      <c r="B88" s="3" t="s">
        <v>21</v>
      </c>
      <c r="C88" s="8">
        <v>7275</v>
      </c>
      <c r="D88" s="9">
        <v>13</v>
      </c>
      <c r="E88" s="9">
        <v>61</v>
      </c>
      <c r="F88" s="10">
        <v>51.4</v>
      </c>
      <c r="G88" s="178">
        <v>9</v>
      </c>
      <c r="H88" s="184">
        <f>(C88-$BN$16)/$BN$18</f>
        <v>-1.0181107171809538</v>
      </c>
      <c r="I88" s="162">
        <f>(D88-$BQ$16)/$BQ$18</f>
        <v>-0.94897496480363408</v>
      </c>
      <c r="J88" s="162">
        <f>(E88-$BT$16)/$BT$18</f>
        <v>-0.92055479607414714</v>
      </c>
      <c r="K88" s="162">
        <f>(F88-$BW$16)/$BW$18</f>
        <v>-1.6982527481466112</v>
      </c>
      <c r="L88" s="187">
        <f>(G88-$BZ$16)/$BZ$18</f>
        <v>-0.68199634790925756</v>
      </c>
      <c r="M88" s="27">
        <f>IF(AND(C88&gt;=$BN$20-1.5*$BN$27,C88&lt;=$BN$23+1.5*$BN$27),0,1)</f>
        <v>0</v>
      </c>
      <c r="N88" s="24">
        <f>IF(AND(D88&gt;=$BQ$20-1.5*$BQ$27,D88&lt;=$BQ$23+1.5*$BQ$27),0,1)</f>
        <v>0</v>
      </c>
      <c r="O88" s="24">
        <f>IF(AND(E88&gt;=$BT$20-1.5*$BT$27,E88&lt;=$BT$23+1.5*$BT$27),0,1)</f>
        <v>0</v>
      </c>
      <c r="P88" s="200">
        <f>IF(AND(F88&gt;=$BW$20-1.5*$BW$27,F88&lt;=$BW$23+1.5*$BW$27),0,1)</f>
        <v>1</v>
      </c>
      <c r="Q88" s="39">
        <f>IF(AND(G88&gt;=$BZ$20-1.5*$BZ$27,G88&lt;=$BZ$23+1.5*$BZ$27),0,1)</f>
        <v>0</v>
      </c>
      <c r="R88" s="181">
        <f>IF(AND(ABS(C88-$BN$16)&lt;ABS($BN$20-$BN$16)+3*($BN$27),ABS(C88-$BN$16)&gt;ABS($BN$20-$BN$16)+1.5*($BN$27)),1,0)</f>
        <v>0</v>
      </c>
      <c r="S88" s="24">
        <f>IF(AND(ABS(D88-$BQ$16)&lt;ABS($BQ$20-$BQ$16)+3*($BQ$27),ABS(D88-$BQ$16)&gt;ABS($BQ$20-$BQ$16)+1.5*($BQ$27)),1,0)</f>
        <v>0</v>
      </c>
      <c r="T88" s="24">
        <f>IF(AND(ABS(E88-$BT$16)&lt;ABS($BT$20-$BT$16)+3*($BT$27),ABS(E88-$BT$16)&gt;ABS($BT$20-$BT$16)+1.5*($BT$27)),1,0)</f>
        <v>0</v>
      </c>
      <c r="U88" s="24">
        <f>IF(AND(ABS(F88-$BW$16)&lt;ABS($BW$20-$BW$16)+3*($BW$27),ABS(F88-$BW$16)&gt;ABS($BW$20-$BW$16)+1.5*($BW$27)),1,0)</f>
        <v>0</v>
      </c>
      <c r="V88" s="39">
        <f>IF(AND(ABS(G88-$BZ$16)&lt;ABS($BZ$20-$BZ$16)+3*($BZ$27),ABS(G88-$BZ$16)&gt;ABS($BZ$20-$BZ$16)+1.5*($BZ$27)),1,0)</f>
        <v>0</v>
      </c>
      <c r="W88" s="181">
        <f>IF(ABS(C88-$BN$16)&gt;ABS($BN$20-$BN$16)+3*($BN$27),1,0)</f>
        <v>0</v>
      </c>
      <c r="X88" s="24">
        <f>IF(ABS(D88-$BQ$16)&gt;ABS($BQ$20-$BQ$16)+3*($BQ$27),1,0)</f>
        <v>0</v>
      </c>
      <c r="Y88" s="24">
        <f>IF(ABS(E88-$BT$16)&gt;ABS($BT$20-$BT$16)+3*($BT$27),1,0)</f>
        <v>0</v>
      </c>
      <c r="Z88" s="203">
        <f>IF(ABS(F88-$BW$16)&gt;ABS($BW$20-$BW$16)+3*($BW$27),1,0)</f>
        <v>1</v>
      </c>
      <c r="AA88" s="215">
        <f>IF(ABS(G88-$BZ$16)&gt;ABS($BZ$20-$BZ$16)+3*($BZ$27),1,0)</f>
        <v>0</v>
      </c>
      <c r="AB88" s="27">
        <f>IF(ABS(C88-$AN$6)&gt;3*$AN$8,1,0)</f>
        <v>0</v>
      </c>
      <c r="AC88" s="24">
        <f>IF(ABS(D88-$AQ$6)&gt;3*$AQ$8,1,0)</f>
        <v>0</v>
      </c>
      <c r="AD88" s="24">
        <f>IF(ABS(E88-$AT$6)&gt;3*$AT$8,1,0)</f>
        <v>0</v>
      </c>
      <c r="AE88" s="24">
        <f>IF(ABS(F88-$AW$6)&gt;3*$AW$8,1,0)</f>
        <v>0</v>
      </c>
      <c r="AF88" s="39">
        <f>IF(ABS(G88-$AZ$6)&gt;3*$AZ$8,1,0)</f>
        <v>0</v>
      </c>
    </row>
    <row r="89" spans="1:32" x14ac:dyDescent="0.2">
      <c r="A89" s="27">
        <v>86</v>
      </c>
      <c r="B89" s="2" t="s">
        <v>61</v>
      </c>
      <c r="C89" s="8">
        <v>692087</v>
      </c>
      <c r="D89" s="9">
        <v>873</v>
      </c>
      <c r="E89" s="9">
        <v>4120</v>
      </c>
      <c r="F89" s="12">
        <v>260.39999999999998</v>
      </c>
      <c r="G89" s="178">
        <v>10.7</v>
      </c>
      <c r="H89" s="184">
        <f>(C89-$BN$16)/$BN$18</f>
        <v>1.8825860255162374</v>
      </c>
      <c r="I89" s="162">
        <f>(D89-$BQ$16)/$BQ$18</f>
        <v>1.3889343821376863</v>
      </c>
      <c r="J89" s="162">
        <f>(E89-$BT$16)/$BT$18</f>
        <v>0.8466936181455248</v>
      </c>
      <c r="K89" s="163">
        <f>(F89-$BW$16)/$BW$18</f>
        <v>8.57670473348578</v>
      </c>
      <c r="L89" s="187">
        <f>(G89-$BZ$16)/$BZ$18</f>
        <v>-0.30979243700232301</v>
      </c>
      <c r="M89" s="191">
        <f>IF(AND(C89&gt;=$BN$20-1.5*$BN$27,C89&lt;=$BN$23+1.5*$BN$27),0,1)</f>
        <v>1</v>
      </c>
      <c r="N89" s="24">
        <f>IF(AND(D89&gt;=$BQ$20-1.5*$BQ$27,D89&lt;=$BQ$23+1.5*$BQ$27),0,1)</f>
        <v>0</v>
      </c>
      <c r="O89" s="24">
        <f>IF(AND(E89&gt;=$BT$20-1.5*$BT$27,E89&lt;=$BT$23+1.5*$BT$27),0,1)</f>
        <v>0</v>
      </c>
      <c r="P89" s="200">
        <f>IF(AND(F89&gt;=$BW$20-1.5*$BW$27,F89&lt;=$BW$23+1.5*$BW$27),0,1)</f>
        <v>1</v>
      </c>
      <c r="Q89" s="39">
        <f>IF(AND(G89&gt;=$BZ$20-1.5*$BZ$27,G89&lt;=$BZ$23+1.5*$BZ$27),0,1)</f>
        <v>0</v>
      </c>
      <c r="R89" s="181">
        <f>IF(AND(ABS(C89-$BN$16)&lt;ABS($BN$20-$BN$16)+3*($BN$27),ABS(C89-$BN$16)&gt;ABS($BN$20-$BN$16)+1.5*($BN$27)),1,0)</f>
        <v>0</v>
      </c>
      <c r="S89" s="24">
        <f>IF(AND(ABS(D89-$BQ$16)&lt;ABS($BQ$20-$BQ$16)+3*($BQ$27),ABS(D89-$BQ$16)&gt;ABS($BQ$20-$BQ$16)+1.5*($BQ$27)),1,0)</f>
        <v>0</v>
      </c>
      <c r="T89" s="24">
        <f>IF(AND(ABS(E89-$BT$16)&lt;ABS($BT$20-$BT$16)+3*($BT$27),ABS(E89-$BT$16)&gt;ABS($BT$20-$BT$16)+1.5*($BT$27)),1,0)</f>
        <v>0</v>
      </c>
      <c r="U89" s="24">
        <f>IF(AND(ABS(F89-$BW$16)&lt;ABS($BW$20-$BW$16)+3*($BW$27),ABS(F89-$BW$16)&gt;ABS($BW$20-$BW$16)+1.5*($BW$27)),1,0)</f>
        <v>0</v>
      </c>
      <c r="V89" s="39">
        <f>IF(AND(ABS(G89-$BZ$16)&lt;ABS($BZ$20-$BZ$16)+3*($BZ$27),ABS(G89-$BZ$16)&gt;ABS($BZ$20-$BZ$16)+1.5*($BZ$27)),1,0)</f>
        <v>0</v>
      </c>
      <c r="W89" s="181">
        <f>IF(ABS(C89-$BN$16)&gt;ABS($BN$20-$BN$16)+3*($BN$27),1,0)</f>
        <v>0</v>
      </c>
      <c r="X89" s="24">
        <f>IF(ABS(D89-$BQ$16)&gt;ABS($BQ$20-$BQ$16)+3*($BQ$27),1,0)</f>
        <v>0</v>
      </c>
      <c r="Y89" s="24">
        <f>IF(ABS(E89-$BT$16)&gt;ABS($BT$20-$BT$16)+3*($BT$27),1,0)</f>
        <v>0</v>
      </c>
      <c r="Z89" s="203">
        <f>IF(ABS(F89-$BW$16)&gt;ABS($BW$20-$BW$16)+3*($BW$27),1,0)</f>
        <v>1</v>
      </c>
      <c r="AA89" s="215">
        <f>IF(ABS(G89-$BZ$16)&gt;ABS($BZ$20-$BZ$16)+3*($BZ$27),1,0)</f>
        <v>0</v>
      </c>
      <c r="AB89" s="27">
        <f>IF(ABS(C89-$AN$6)&gt;3*$AN$8,1,0)</f>
        <v>0</v>
      </c>
      <c r="AC89" s="24">
        <f>IF(ABS(D89-$AQ$6)&gt;3*$AQ$8,1,0)</f>
        <v>0</v>
      </c>
      <c r="AD89" s="24">
        <f>IF(ABS(E89-$AT$6)&gt;3*$AT$8,1,0)</f>
        <v>0</v>
      </c>
      <c r="AE89" s="219">
        <f>IF(ABS(F89-$AW$6)&gt;3*$AW$8,1,0)</f>
        <v>1</v>
      </c>
      <c r="AF89" s="39">
        <f>IF(ABS(G89-$AZ$6)&gt;3*$AZ$8,1,0)</f>
        <v>0</v>
      </c>
    </row>
    <row r="90" spans="1:32" ht="17" thickBot="1" x14ac:dyDescent="0.25">
      <c r="A90" s="171">
        <v>87</v>
      </c>
      <c r="B90" s="172" t="s">
        <v>17</v>
      </c>
      <c r="C90" s="173">
        <v>1398063</v>
      </c>
      <c r="D90" s="174">
        <v>2641</v>
      </c>
      <c r="E90" s="174">
        <v>8734</v>
      </c>
      <c r="F90" s="175">
        <v>86.5</v>
      </c>
      <c r="G90" s="179">
        <v>5</v>
      </c>
      <c r="H90" s="193">
        <f>(C90-$BN$16)/$BN$18</f>
        <v>4.8729283145275168</v>
      </c>
      <c r="I90" s="190">
        <f>(D90-$BQ$16)/$BQ$18</f>
        <v>6.1952410395705408</v>
      </c>
      <c r="J90" s="190">
        <f>(E90-$BT$16)/$BT$18</f>
        <v>2.8555835376354404</v>
      </c>
      <c r="K90" s="176">
        <f>(F90-$BW$16)/$BW$18</f>
        <v>2.7350159055766498E-2</v>
      </c>
      <c r="L90" s="189">
        <f>(G90-$BZ$16)/$BZ$18</f>
        <v>-1.5577702559255746</v>
      </c>
      <c r="M90" s="192">
        <f>IF(AND(C90&gt;=$BN$20-1.5*$BN$27,C90&lt;=$BN$23+1.5*$BN$27),0,1)</f>
        <v>1</v>
      </c>
      <c r="N90" s="201">
        <f>IF(AND(D90&gt;=$BQ$20-1.5*$BQ$27,D90&lt;=$BQ$23+1.5*$BQ$27),0,1)</f>
        <v>1</v>
      </c>
      <c r="O90" s="201">
        <f>IF(AND(E90&gt;=$BT$20-1.5*$BT$27,E90&lt;=$BT$23+1.5*$BT$27),0,1)</f>
        <v>1</v>
      </c>
      <c r="P90" s="45">
        <f>IF(AND(F90&gt;=$BW$20-1.5*$BW$27,F90&lt;=$BW$23+1.5*$BW$27),0,1)</f>
        <v>0</v>
      </c>
      <c r="Q90" s="46">
        <f>IF(AND(G90&gt;=$BZ$20-1.5*$BZ$27,G90&lt;=$BZ$23+1.5*$BZ$27),0,1)</f>
        <v>0</v>
      </c>
      <c r="R90" s="182">
        <f>IF(AND(ABS(C90-$BN$16)&lt;ABS($BN$20-$BN$16)+3*($BN$27),ABS(C90-$BN$16)&gt;ABS($BN$20-$BN$16)+1.5*($BN$27)),1,0)</f>
        <v>0</v>
      </c>
      <c r="S90" s="45">
        <f>IF(AND(ABS(D90-$BQ$16)&lt;ABS($BQ$20-$BQ$16)+3*($BQ$27),ABS(D90-$BQ$16)&gt;ABS($BQ$20-$BQ$16)+1.5*($BQ$27)),1,0)</f>
        <v>0</v>
      </c>
      <c r="T90" s="198">
        <f>IF(AND(ABS(E90-$BT$16)&lt;ABS($BT$20-$BT$16)+3*($BT$27),ABS(E90-$BT$16)&gt;ABS($BT$20-$BT$16)+1.5*($BT$27)),1,0)</f>
        <v>1</v>
      </c>
      <c r="U90" s="45">
        <f>IF(AND(ABS(F90-$BW$16)&lt;ABS($BW$20-$BW$16)+3*($BW$27),ABS(F90-$BW$16)&gt;ABS($BW$20-$BW$16)+1.5*($BW$27)),1,0)</f>
        <v>0</v>
      </c>
      <c r="V90" s="46">
        <f>IF(AND(ABS(G90-$BZ$16)&lt;ABS($BZ$20-$BZ$16)+3*($BZ$27),ABS(G90-$BZ$16)&gt;ABS($BZ$20-$BZ$16)+1.5*($BZ$27)),1,0)</f>
        <v>0</v>
      </c>
      <c r="W90" s="196">
        <f>IF(ABS(C90-$BN$16)&gt;ABS($BN$20-$BN$16)+3*($BN$27),1,0)</f>
        <v>1</v>
      </c>
      <c r="X90" s="204">
        <f>IF(ABS(D90-$BQ$16)&gt;ABS($BQ$20-$BQ$16)+3*($BQ$27),1,0)</f>
        <v>1</v>
      </c>
      <c r="Y90" s="45">
        <f>IF(ABS(E90-$BT$16)&gt;ABS($BT$20-$BT$16)+3*($BT$27),1,0)</f>
        <v>0</v>
      </c>
      <c r="Z90" s="45">
        <f>IF(ABS(F90-$BW$16)&gt;ABS($BW$20-$BW$16)+3*($BW$27),1,0)</f>
        <v>0</v>
      </c>
      <c r="AA90" s="216">
        <f>IF(ABS(G90-$BZ$16)&gt;ABS($BZ$20-$BZ$16)+3*($BZ$27),1,0)</f>
        <v>0</v>
      </c>
      <c r="AB90" s="218">
        <f>IF(ABS(C90-$AN$6)&gt;3*$AN$8,1,0)</f>
        <v>1</v>
      </c>
      <c r="AC90" s="221">
        <f>IF(ABS(D90-$AQ$6)&gt;3*$AQ$8,1,0)</f>
        <v>1</v>
      </c>
      <c r="AD90" s="45">
        <f>IF(ABS(E90-$AT$6)&gt;3*$AT$8,1,0)</f>
        <v>0</v>
      </c>
      <c r="AE90" s="45">
        <f>IF(ABS(F90-$AW$6)&gt;3*$AW$8,1,0)</f>
        <v>0</v>
      </c>
      <c r="AF90" s="46">
        <f>IF(ABS(G90-$AZ$6)&gt;3*$AZ$8,1,0)</f>
        <v>0</v>
      </c>
    </row>
  </sheetData>
  <autoFilter ref="A3:AF3" xr:uid="{5ECBD637-F483-C74B-8C05-101D9B21F7B4}">
    <sortState xmlns:xlrd2="http://schemas.microsoft.com/office/spreadsheetml/2017/richdata2" ref="A4:AF90">
      <sortCondition ref="A3:A90"/>
    </sortState>
  </autoFilter>
  <mergeCells count="76">
    <mergeCell ref="AH27:AN28"/>
    <mergeCell ref="AH30:AN31"/>
    <mergeCell ref="AH17:AM18"/>
    <mergeCell ref="AN17:AP18"/>
    <mergeCell ref="AQ17:AS18"/>
    <mergeCell ref="AT17:AV18"/>
    <mergeCell ref="AW17:AY18"/>
    <mergeCell ref="AZ17:BB18"/>
    <mergeCell ref="AZ10:BB12"/>
    <mergeCell ref="AH11:AJ12"/>
    <mergeCell ref="AM13:AM15"/>
    <mergeCell ref="AN13:AP15"/>
    <mergeCell ref="AQ13:AS15"/>
    <mergeCell ref="AT13:AV15"/>
    <mergeCell ref="AW13:AY15"/>
    <mergeCell ref="AZ13:BB15"/>
    <mergeCell ref="AQ8:AS9"/>
    <mergeCell ref="AT8:AV9"/>
    <mergeCell ref="AW8:AY9"/>
    <mergeCell ref="AZ8:BB9"/>
    <mergeCell ref="AL10:AL15"/>
    <mergeCell ref="AM10:AM12"/>
    <mergeCell ref="AN10:AP12"/>
    <mergeCell ref="AQ10:AS12"/>
    <mergeCell ref="AT10:AV12"/>
    <mergeCell ref="AW10:AY12"/>
    <mergeCell ref="BH27:BM28"/>
    <mergeCell ref="AB1:AF2"/>
    <mergeCell ref="AH5:AJ5"/>
    <mergeCell ref="AH6:AJ9"/>
    <mergeCell ref="AM6:AM7"/>
    <mergeCell ref="AN6:AP7"/>
    <mergeCell ref="AQ6:AS7"/>
    <mergeCell ref="AT6:AV7"/>
    <mergeCell ref="BW27:BY28"/>
    <mergeCell ref="BZ27:CB28"/>
    <mergeCell ref="BL20:BL25"/>
    <mergeCell ref="BN27:BP28"/>
    <mergeCell ref="BQ27:BS28"/>
    <mergeCell ref="BT27:BV28"/>
    <mergeCell ref="BM23:BM25"/>
    <mergeCell ref="BN23:BP25"/>
    <mergeCell ref="BQ23:BS25"/>
    <mergeCell ref="BT23:BV25"/>
    <mergeCell ref="BW23:BY25"/>
    <mergeCell ref="BZ23:CB25"/>
    <mergeCell ref="BM20:BM22"/>
    <mergeCell ref="BN20:BP22"/>
    <mergeCell ref="BQ20:BS22"/>
    <mergeCell ref="BT20:BV22"/>
    <mergeCell ref="BW20:BY22"/>
    <mergeCell ref="BZ20:CB22"/>
    <mergeCell ref="BN18:BP19"/>
    <mergeCell ref="BQ18:BS19"/>
    <mergeCell ref="BT18:BV19"/>
    <mergeCell ref="BW18:BY19"/>
    <mergeCell ref="BZ18:CB19"/>
    <mergeCell ref="BM16:BM17"/>
    <mergeCell ref="BN16:BP17"/>
    <mergeCell ref="BQ16:BS17"/>
    <mergeCell ref="BT16:BV17"/>
    <mergeCell ref="BW16:BY17"/>
    <mergeCell ref="BZ16:CB17"/>
    <mergeCell ref="BM18:BM19"/>
    <mergeCell ref="BH16:BJ19"/>
    <mergeCell ref="BH21:BJ22"/>
    <mergeCell ref="H1:L2"/>
    <mergeCell ref="A1:G2"/>
    <mergeCell ref="M1:Q2"/>
    <mergeCell ref="R1:V2"/>
    <mergeCell ref="W1:AA2"/>
    <mergeCell ref="BH15:BJ15"/>
    <mergeCell ref="AW6:AY7"/>
    <mergeCell ref="AZ6:BB7"/>
    <mergeCell ref="AM8:AM9"/>
    <mergeCell ref="AN8:AP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45CC-F4C5-244F-943F-F52FCC70E699}">
  <dimension ref="A2:Z90"/>
  <sheetViews>
    <sheetView topLeftCell="D3" zoomScale="58" workbookViewId="0">
      <selection activeCell="V31" sqref="V31"/>
    </sheetView>
  </sheetViews>
  <sheetFormatPr baseColWidth="10" defaultRowHeight="16" x14ac:dyDescent="0.2"/>
  <cols>
    <col min="1" max="1" width="18.6640625" customWidth="1"/>
    <col min="2" max="2" width="21" customWidth="1"/>
    <col min="3" max="3" width="18.5" customWidth="1"/>
    <col min="4" max="4" width="17.83203125" customWidth="1"/>
    <col min="5" max="5" width="16.33203125" customWidth="1"/>
    <col min="21" max="21" width="32" customWidth="1"/>
    <col min="22" max="22" width="21.83203125" customWidth="1"/>
    <col min="23" max="23" width="18" customWidth="1"/>
    <col min="24" max="24" width="15.33203125" customWidth="1"/>
    <col min="25" max="25" width="17.33203125" customWidth="1"/>
    <col min="26" max="26" width="14.33203125" customWidth="1"/>
  </cols>
  <sheetData>
    <row r="2" spans="1:26" ht="17" thickBot="1" x14ac:dyDescent="0.25"/>
    <row r="3" spans="1:26" ht="99" thickBot="1" x14ac:dyDescent="0.25">
      <c r="A3" s="15" t="s">
        <v>88</v>
      </c>
      <c r="B3" s="16" t="s">
        <v>87</v>
      </c>
      <c r="C3" s="16" t="s">
        <v>89</v>
      </c>
      <c r="D3" s="16" t="s">
        <v>92</v>
      </c>
      <c r="E3" s="16" t="s">
        <v>90</v>
      </c>
      <c r="F3" s="17" t="s">
        <v>91</v>
      </c>
      <c r="V3" s="16" t="s">
        <v>87</v>
      </c>
      <c r="W3" s="16" t="s">
        <v>89</v>
      </c>
      <c r="X3" s="16" t="s">
        <v>92</v>
      </c>
      <c r="Y3" s="16" t="s">
        <v>90</v>
      </c>
      <c r="Z3" s="17" t="s">
        <v>91</v>
      </c>
    </row>
    <row r="4" spans="1:26" ht="57" thickBot="1" x14ac:dyDescent="0.25">
      <c r="A4" s="1" t="s">
        <v>0</v>
      </c>
      <c r="B4" s="4">
        <v>217077</v>
      </c>
      <c r="C4" s="5">
        <v>333</v>
      </c>
      <c r="D4" s="9">
        <v>991</v>
      </c>
      <c r="E4" s="6">
        <v>81.099999999999994</v>
      </c>
      <c r="F4" s="7">
        <v>6.1</v>
      </c>
      <c r="U4" s="16" t="s">
        <v>87</v>
      </c>
      <c r="V4">
        <v>1</v>
      </c>
      <c r="W4">
        <f>V5</f>
        <v>0.95204958883241086</v>
      </c>
      <c r="X4">
        <f>V6</f>
        <v>0.79357928194847716</v>
      </c>
      <c r="Y4">
        <f>V7</f>
        <v>0.20168896968597794</v>
      </c>
      <c r="Z4">
        <f>V8</f>
        <v>-0.35194571353056714</v>
      </c>
    </row>
    <row r="5" spans="1:26" ht="43" thickBot="1" x14ac:dyDescent="0.25">
      <c r="A5" s="2" t="s">
        <v>1</v>
      </c>
      <c r="B5" s="8">
        <v>111336</v>
      </c>
      <c r="C5" s="9">
        <v>277</v>
      </c>
      <c r="D5" s="9">
        <v>1628</v>
      </c>
      <c r="E5" s="10">
        <v>84.3</v>
      </c>
      <c r="F5" s="11">
        <v>12</v>
      </c>
      <c r="U5" s="16" t="s">
        <v>89</v>
      </c>
      <c r="V5">
        <f>CORREL(B4:B90,C4:C90)</f>
        <v>0.95204958883241086</v>
      </c>
      <c r="W5">
        <v>1</v>
      </c>
      <c r="X5">
        <f>W6</f>
        <v>0.82116924715948969</v>
      </c>
      <c r="Y5">
        <f>W7</f>
        <v>0.14185690658188757</v>
      </c>
      <c r="Z5">
        <f>W8</f>
        <v>-0.33682444869529643</v>
      </c>
    </row>
    <row r="6" spans="1:26" ht="43" thickBot="1" x14ac:dyDescent="0.25">
      <c r="A6" s="2" t="s">
        <v>2</v>
      </c>
      <c r="B6" s="8">
        <v>178841</v>
      </c>
      <c r="C6" s="9">
        <v>249</v>
      </c>
      <c r="D6" s="9">
        <v>2146</v>
      </c>
      <c r="E6" s="10">
        <v>86.9</v>
      </c>
      <c r="F6" s="11">
        <v>10.4</v>
      </c>
      <c r="U6" s="16" t="s">
        <v>92</v>
      </c>
      <c r="V6">
        <f>CORREL(B4:B90,D4:D90)</f>
        <v>0.79357928194847716</v>
      </c>
      <c r="W6">
        <f>CORREL(C4:C90,D4:D90)</f>
        <v>0.82116924715948969</v>
      </c>
      <c r="X6">
        <v>1</v>
      </c>
      <c r="Y6">
        <f>X7</f>
        <v>5.3722761332553368E-2</v>
      </c>
      <c r="Z6">
        <f>X8</f>
        <v>-0.2599934208917819</v>
      </c>
    </row>
    <row r="7" spans="1:26" ht="29" thickBot="1" x14ac:dyDescent="0.25">
      <c r="A7" s="2" t="s">
        <v>3</v>
      </c>
      <c r="B7" s="8">
        <v>279146</v>
      </c>
      <c r="C7" s="9">
        <v>310</v>
      </c>
      <c r="D7" s="9">
        <v>3316</v>
      </c>
      <c r="E7" s="10">
        <v>79.900000000000006</v>
      </c>
      <c r="F7" s="11">
        <v>7.2</v>
      </c>
      <c r="U7" s="16" t="s">
        <v>90</v>
      </c>
      <c r="V7">
        <f>CORREL(B4:B90,E4:E90)</f>
        <v>0.20168896968597794</v>
      </c>
      <c r="W7">
        <f>CORREL(C4:C90,E4:E90)</f>
        <v>0.14185690658188757</v>
      </c>
      <c r="X7">
        <f>CORREL(D4:D90,E4:E90)</f>
        <v>5.3722761332553368E-2</v>
      </c>
      <c r="Y7">
        <v>1</v>
      </c>
      <c r="Z7" t="e">
        <f>Y8</f>
        <v>#DIV/0!</v>
      </c>
    </row>
    <row r="8" spans="1:26" ht="17" thickBot="1" x14ac:dyDescent="0.25">
      <c r="A8" s="2" t="s">
        <v>4</v>
      </c>
      <c r="B8" s="8">
        <v>149544</v>
      </c>
      <c r="C8" s="9">
        <v>205</v>
      </c>
      <c r="D8" s="9">
        <v>554</v>
      </c>
      <c r="E8" s="10">
        <v>82.8</v>
      </c>
      <c r="F8" s="11">
        <v>11.5</v>
      </c>
      <c r="U8" s="17" t="s">
        <v>91</v>
      </c>
      <c r="V8">
        <f>CORREL(B4:B90,F4:F90)</f>
        <v>-0.35194571353056714</v>
      </c>
      <c r="W8">
        <f>CORREL(C4:C90,F4:F90)</f>
        <v>-0.33682444869529643</v>
      </c>
      <c r="X8">
        <f>CORREL(D4:D90,F4:F90)</f>
        <v>-0.2599934208917819</v>
      </c>
      <c r="Y8" t="e">
        <f>CORREL(E4:E90,G4:G90)</f>
        <v>#DIV/0!</v>
      </c>
      <c r="Z8">
        <v>1</v>
      </c>
    </row>
    <row r="9" spans="1:26" x14ac:dyDescent="0.2">
      <c r="A9" s="2" t="s">
        <v>5</v>
      </c>
      <c r="B9" s="8">
        <v>130597</v>
      </c>
      <c r="C9" s="9">
        <v>194</v>
      </c>
      <c r="D9" s="9">
        <v>79</v>
      </c>
      <c r="E9" s="10">
        <v>86.8</v>
      </c>
      <c r="F9" s="11">
        <v>7.9</v>
      </c>
    </row>
    <row r="10" spans="1:26" x14ac:dyDescent="0.2">
      <c r="A10" s="2" t="s">
        <v>6</v>
      </c>
      <c r="B10" s="8">
        <v>84934</v>
      </c>
      <c r="C10" s="9">
        <v>93</v>
      </c>
      <c r="D10" s="9">
        <v>577</v>
      </c>
      <c r="E10" s="10">
        <v>80.5</v>
      </c>
      <c r="F10" s="11">
        <v>11</v>
      </c>
    </row>
    <row r="11" spans="1:26" x14ac:dyDescent="0.2">
      <c r="A11" s="2" t="s">
        <v>7</v>
      </c>
      <c r="B11" s="8">
        <v>147350</v>
      </c>
      <c r="C11" s="9">
        <v>247</v>
      </c>
      <c r="D11" s="9">
        <v>1666</v>
      </c>
      <c r="E11" s="10">
        <v>80.400000000000006</v>
      </c>
      <c r="F11" s="11">
        <v>8.1</v>
      </c>
    </row>
    <row r="12" spans="1:26" x14ac:dyDescent="0.2">
      <c r="A12" s="2" t="s">
        <v>8</v>
      </c>
      <c r="B12" s="8">
        <v>120783</v>
      </c>
      <c r="C12" s="9">
        <v>270</v>
      </c>
      <c r="D12" s="9">
        <v>706</v>
      </c>
      <c r="E12" s="10">
        <v>82.8</v>
      </c>
      <c r="F12" s="11">
        <v>7.2</v>
      </c>
    </row>
    <row r="13" spans="1:26" x14ac:dyDescent="0.2">
      <c r="A13" s="2" t="s">
        <v>9</v>
      </c>
      <c r="B13" s="8">
        <v>1141696</v>
      </c>
      <c r="C13" s="9">
        <v>1284</v>
      </c>
      <c r="D13" s="9">
        <v>9192</v>
      </c>
      <c r="E13" s="10">
        <v>88.2</v>
      </c>
      <c r="F13" s="11">
        <v>5.5</v>
      </c>
    </row>
    <row r="14" spans="1:26" x14ac:dyDescent="0.2">
      <c r="A14" s="2" t="s">
        <v>10</v>
      </c>
      <c r="B14" s="8">
        <v>80765</v>
      </c>
      <c r="C14" s="9">
        <v>119</v>
      </c>
      <c r="D14" s="9">
        <v>829</v>
      </c>
      <c r="E14" s="10">
        <v>84.1</v>
      </c>
      <c r="F14" s="11">
        <v>11.5</v>
      </c>
    </row>
    <row r="15" spans="1:26" x14ac:dyDescent="0.2">
      <c r="A15" s="2" t="s">
        <v>11</v>
      </c>
      <c r="B15" s="8">
        <v>145123</v>
      </c>
      <c r="C15" s="9">
        <v>186</v>
      </c>
      <c r="D15" s="9">
        <v>694</v>
      </c>
      <c r="E15" s="10">
        <v>79.3</v>
      </c>
      <c r="F15" s="11">
        <v>11.8</v>
      </c>
    </row>
    <row r="16" spans="1:26" x14ac:dyDescent="0.2">
      <c r="A16" s="2" t="s">
        <v>12</v>
      </c>
      <c r="B16" s="8">
        <v>124425</v>
      </c>
      <c r="C16" s="9">
        <v>152</v>
      </c>
      <c r="D16" s="9">
        <v>756</v>
      </c>
      <c r="E16" s="10">
        <v>74.099999999999994</v>
      </c>
      <c r="F16" s="11">
        <v>12.8</v>
      </c>
    </row>
    <row r="17" spans="1:6" x14ac:dyDescent="0.2">
      <c r="A17" s="2" t="s">
        <v>13</v>
      </c>
      <c r="B17" s="8">
        <v>130699</v>
      </c>
      <c r="C17" s="9">
        <v>180</v>
      </c>
      <c r="D17" s="9">
        <v>648</v>
      </c>
      <c r="E17" s="10">
        <v>88.1</v>
      </c>
      <c r="F17" s="11">
        <v>10.5</v>
      </c>
    </row>
    <row r="18" spans="1:6" x14ac:dyDescent="0.2">
      <c r="A18" s="2" t="s">
        <v>14</v>
      </c>
      <c r="B18" s="8">
        <v>148699</v>
      </c>
      <c r="C18" s="9">
        <v>266</v>
      </c>
      <c r="D18" s="9">
        <v>1481</v>
      </c>
      <c r="E18" s="10">
        <v>84.4</v>
      </c>
      <c r="F18" s="11">
        <v>9.6</v>
      </c>
    </row>
    <row r="19" spans="1:6" x14ac:dyDescent="0.2">
      <c r="A19" s="2" t="s">
        <v>15</v>
      </c>
      <c r="B19" s="8">
        <v>172222</v>
      </c>
      <c r="C19" s="9">
        <v>270</v>
      </c>
      <c r="D19" s="9">
        <v>991</v>
      </c>
      <c r="E19" s="10">
        <v>85.7</v>
      </c>
      <c r="F19" s="11">
        <v>9.4</v>
      </c>
    </row>
    <row r="20" spans="1:6" x14ac:dyDescent="0.2">
      <c r="A20" s="2" t="s">
        <v>16</v>
      </c>
      <c r="B20" s="8">
        <v>151882</v>
      </c>
      <c r="C20" s="9">
        <v>312</v>
      </c>
      <c r="D20" s="9">
        <v>1677</v>
      </c>
      <c r="E20" s="10">
        <v>76.599999999999994</v>
      </c>
      <c r="F20" s="11">
        <v>8.8000000000000007</v>
      </c>
    </row>
    <row r="21" spans="1:6" x14ac:dyDescent="0.2">
      <c r="A21" s="2" t="s">
        <v>17</v>
      </c>
      <c r="B21" s="8">
        <v>1398063</v>
      </c>
      <c r="C21" s="9">
        <v>2641</v>
      </c>
      <c r="D21" s="9">
        <v>8734</v>
      </c>
      <c r="E21" s="10">
        <v>86.5</v>
      </c>
      <c r="F21" s="11">
        <v>5</v>
      </c>
    </row>
    <row r="22" spans="1:6" x14ac:dyDescent="0.2">
      <c r="A22" s="2" t="s">
        <v>18</v>
      </c>
      <c r="B22" s="8">
        <v>86309</v>
      </c>
      <c r="C22" s="9">
        <v>129</v>
      </c>
      <c r="D22" s="9">
        <v>639</v>
      </c>
      <c r="E22" s="10">
        <v>86</v>
      </c>
      <c r="F22" s="11">
        <v>12.9</v>
      </c>
    </row>
    <row r="23" spans="1:6" x14ac:dyDescent="0.2">
      <c r="A23" s="2" t="s">
        <v>19</v>
      </c>
      <c r="B23" s="8">
        <v>114648</v>
      </c>
      <c r="C23" s="9">
        <v>213</v>
      </c>
      <c r="D23" s="9">
        <v>414</v>
      </c>
      <c r="E23" s="10">
        <v>86.7</v>
      </c>
      <c r="F23" s="11">
        <v>14</v>
      </c>
    </row>
    <row r="24" spans="1:6" x14ac:dyDescent="0.2">
      <c r="A24" s="2" t="s">
        <v>20</v>
      </c>
      <c r="B24" s="8">
        <v>161877</v>
      </c>
      <c r="C24" s="9">
        <v>265</v>
      </c>
      <c r="D24" s="9">
        <v>836</v>
      </c>
      <c r="E24" s="10">
        <v>128</v>
      </c>
      <c r="F24" s="11">
        <v>11.8</v>
      </c>
    </row>
    <row r="25" spans="1:6" x14ac:dyDescent="0.2">
      <c r="A25" s="3" t="s">
        <v>21</v>
      </c>
      <c r="B25" s="8">
        <v>7275</v>
      </c>
      <c r="C25" s="9">
        <v>13</v>
      </c>
      <c r="D25" s="9">
        <v>61</v>
      </c>
      <c r="E25" s="10">
        <v>51.4</v>
      </c>
      <c r="F25" s="11">
        <v>9</v>
      </c>
    </row>
    <row r="26" spans="1:6" ht="29" x14ac:dyDescent="0.2">
      <c r="A26" s="3" t="s">
        <v>22</v>
      </c>
      <c r="B26" s="8">
        <v>154602</v>
      </c>
      <c r="C26" s="9">
        <v>252</v>
      </c>
      <c r="D26" s="9">
        <v>775</v>
      </c>
      <c r="E26" s="10">
        <v>76.599999999999994</v>
      </c>
      <c r="F26" s="11">
        <v>10.9</v>
      </c>
    </row>
    <row r="27" spans="1:6" x14ac:dyDescent="0.2">
      <c r="A27" s="2" t="s">
        <v>23</v>
      </c>
      <c r="B27" s="8">
        <v>174982</v>
      </c>
      <c r="C27" s="9">
        <v>286</v>
      </c>
      <c r="D27" s="9">
        <v>1444</v>
      </c>
      <c r="E27" s="10">
        <v>83.8</v>
      </c>
      <c r="F27" s="11">
        <v>11</v>
      </c>
    </row>
    <row r="28" spans="1:6" ht="29" x14ac:dyDescent="0.2">
      <c r="A28" s="2" t="s">
        <v>24</v>
      </c>
      <c r="B28" s="8">
        <v>146987</v>
      </c>
      <c r="C28" s="9">
        <v>220</v>
      </c>
      <c r="D28" s="9">
        <v>779</v>
      </c>
      <c r="E28" s="10">
        <v>80.7</v>
      </c>
      <c r="F28" s="11">
        <v>12</v>
      </c>
    </row>
    <row r="29" spans="1:6" x14ac:dyDescent="0.2">
      <c r="A29" s="2" t="s">
        <v>25</v>
      </c>
      <c r="B29" s="8">
        <v>237480</v>
      </c>
      <c r="C29" s="9">
        <v>200</v>
      </c>
      <c r="D29" s="9">
        <v>1276</v>
      </c>
      <c r="E29" s="10">
        <v>88.2</v>
      </c>
      <c r="F29" s="11">
        <v>7</v>
      </c>
    </row>
    <row r="30" spans="1:6" x14ac:dyDescent="0.2">
      <c r="A30" s="2" t="s">
        <v>26</v>
      </c>
      <c r="B30" s="8">
        <v>111074</v>
      </c>
      <c r="C30" s="9">
        <v>187</v>
      </c>
      <c r="D30" s="9">
        <v>571</v>
      </c>
      <c r="E30" s="10">
        <v>76.7</v>
      </c>
      <c r="F30" s="11">
        <v>8</v>
      </c>
    </row>
    <row r="31" spans="1:6" x14ac:dyDescent="0.2">
      <c r="A31" s="2" t="s">
        <v>27</v>
      </c>
      <c r="B31" s="8">
        <v>77817</v>
      </c>
      <c r="C31" s="9">
        <v>132</v>
      </c>
      <c r="D31" s="9">
        <v>1188</v>
      </c>
      <c r="E31" s="10">
        <v>93.3</v>
      </c>
      <c r="F31" s="11">
        <v>11.9</v>
      </c>
    </row>
    <row r="32" spans="1:6" x14ac:dyDescent="0.2">
      <c r="A32" s="2" t="s">
        <v>28</v>
      </c>
      <c r="B32" s="8">
        <v>86876</v>
      </c>
      <c r="C32" s="9">
        <v>122</v>
      </c>
      <c r="D32" s="9">
        <v>748</v>
      </c>
      <c r="E32" s="10">
        <v>89.4</v>
      </c>
      <c r="F32" s="11">
        <v>14.3</v>
      </c>
    </row>
    <row r="33" spans="1:6" x14ac:dyDescent="0.2">
      <c r="A33" s="2" t="s">
        <v>29</v>
      </c>
      <c r="B33" s="8">
        <v>680647</v>
      </c>
      <c r="C33" s="9">
        <v>1212</v>
      </c>
      <c r="D33" s="9">
        <v>10509</v>
      </c>
      <c r="E33" s="10">
        <v>78.599999999999994</v>
      </c>
      <c r="F33" s="11">
        <v>4.5</v>
      </c>
    </row>
    <row r="34" spans="1:6" x14ac:dyDescent="0.2">
      <c r="A34" s="2" t="s">
        <v>30</v>
      </c>
      <c r="B34" s="8">
        <v>68671</v>
      </c>
      <c r="C34" s="9">
        <v>44</v>
      </c>
      <c r="D34" s="9">
        <v>626</v>
      </c>
      <c r="E34" s="10">
        <v>94.9</v>
      </c>
      <c r="F34" s="11">
        <v>11.6</v>
      </c>
    </row>
    <row r="35" spans="1:6" x14ac:dyDescent="0.2">
      <c r="A35" s="2" t="s">
        <v>31</v>
      </c>
      <c r="B35" s="8">
        <v>44265</v>
      </c>
      <c r="C35" s="9">
        <v>37</v>
      </c>
      <c r="D35" s="9">
        <v>461</v>
      </c>
      <c r="E35" s="10">
        <v>83.2</v>
      </c>
      <c r="F35" s="11">
        <v>20.9</v>
      </c>
    </row>
    <row r="36" spans="1:6" x14ac:dyDescent="0.2">
      <c r="A36" s="2" t="s">
        <v>32</v>
      </c>
      <c r="B36" s="8">
        <v>276700</v>
      </c>
      <c r="C36" s="9">
        <v>430</v>
      </c>
      <c r="D36" s="9">
        <v>4272</v>
      </c>
      <c r="E36" s="10">
        <v>77.900000000000006</v>
      </c>
      <c r="F36" s="11">
        <v>14.5</v>
      </c>
    </row>
    <row r="37" spans="1:6" x14ac:dyDescent="0.2">
      <c r="A37" s="2" t="s">
        <v>33</v>
      </c>
      <c r="B37" s="8">
        <v>814730</v>
      </c>
      <c r="C37" s="9">
        <v>1011</v>
      </c>
      <c r="D37" s="9">
        <v>2895</v>
      </c>
      <c r="E37" s="10">
        <v>85.5</v>
      </c>
      <c r="F37" s="11">
        <v>9</v>
      </c>
    </row>
    <row r="38" spans="1:6" x14ac:dyDescent="0.2">
      <c r="A38" s="2" t="s">
        <v>34</v>
      </c>
      <c r="B38" s="8">
        <v>188250</v>
      </c>
      <c r="C38" s="9">
        <v>226</v>
      </c>
      <c r="D38" s="9">
        <v>1014</v>
      </c>
      <c r="E38" s="10">
        <v>74.7</v>
      </c>
      <c r="F38" s="11">
        <v>13.8</v>
      </c>
    </row>
    <row r="39" spans="1:6" x14ac:dyDescent="0.2">
      <c r="A39" s="2" t="s">
        <v>35</v>
      </c>
      <c r="B39" s="8">
        <v>312591</v>
      </c>
      <c r="C39" s="9">
        <v>462</v>
      </c>
      <c r="D39" s="9">
        <v>1019</v>
      </c>
      <c r="E39" s="10">
        <v>88.8</v>
      </c>
      <c r="F39" s="11">
        <v>9.6</v>
      </c>
    </row>
    <row r="40" spans="1:6" x14ac:dyDescent="0.2">
      <c r="A40" s="2" t="s">
        <v>36</v>
      </c>
      <c r="B40" s="8">
        <v>561652</v>
      </c>
      <c r="C40" s="9">
        <v>570</v>
      </c>
      <c r="D40" s="9">
        <v>3644</v>
      </c>
      <c r="E40" s="10">
        <v>86.5</v>
      </c>
      <c r="F40" s="11">
        <v>10.5</v>
      </c>
    </row>
    <row r="41" spans="1:6" x14ac:dyDescent="0.2">
      <c r="A41" s="2" t="s">
        <v>37</v>
      </c>
      <c r="B41" s="8">
        <v>64341</v>
      </c>
      <c r="C41" s="9">
        <v>89</v>
      </c>
      <c r="D41" s="9">
        <v>406</v>
      </c>
      <c r="E41" s="10">
        <v>80.7</v>
      </c>
      <c r="F41" s="11">
        <v>9</v>
      </c>
    </row>
    <row r="42" spans="1:6" x14ac:dyDescent="0.2">
      <c r="A42" s="2" t="s">
        <v>38</v>
      </c>
      <c r="B42" s="8">
        <v>344966</v>
      </c>
      <c r="C42" s="9">
        <v>844</v>
      </c>
      <c r="D42" s="9">
        <v>11200</v>
      </c>
      <c r="E42" s="10">
        <v>78.900000000000006</v>
      </c>
      <c r="F42" s="11">
        <v>14.2</v>
      </c>
    </row>
    <row r="43" spans="1:6" x14ac:dyDescent="0.2">
      <c r="A43" s="2" t="s">
        <v>39</v>
      </c>
      <c r="B43" s="8">
        <v>66341</v>
      </c>
      <c r="C43" s="9">
        <v>229</v>
      </c>
      <c r="D43" s="9">
        <v>1766</v>
      </c>
      <c r="E43" s="10">
        <v>69.400000000000006</v>
      </c>
      <c r="F43" s="11">
        <v>30.5</v>
      </c>
    </row>
    <row r="44" spans="1:6" ht="29" x14ac:dyDescent="0.2">
      <c r="A44" s="2" t="s">
        <v>40</v>
      </c>
      <c r="B44" s="8">
        <v>139743</v>
      </c>
      <c r="C44" s="9">
        <v>204</v>
      </c>
      <c r="D44" s="9">
        <v>1133</v>
      </c>
      <c r="E44" s="10">
        <v>89.2</v>
      </c>
      <c r="F44" s="11">
        <v>16.399999999999999</v>
      </c>
    </row>
    <row r="45" spans="1:6" ht="29" x14ac:dyDescent="0.2">
      <c r="A45" s="2" t="s">
        <v>41</v>
      </c>
      <c r="B45" s="8">
        <v>69590</v>
      </c>
      <c r="C45" s="9">
        <v>93</v>
      </c>
      <c r="D45" s="9">
        <v>514</v>
      </c>
      <c r="E45" s="10">
        <v>90</v>
      </c>
      <c r="F45" s="11">
        <v>22</v>
      </c>
    </row>
    <row r="46" spans="1:6" ht="29" x14ac:dyDescent="0.2">
      <c r="A46" s="2" t="s">
        <v>42</v>
      </c>
      <c r="B46" s="8">
        <v>101774</v>
      </c>
      <c r="C46" s="9">
        <v>160</v>
      </c>
      <c r="D46" s="9">
        <v>695</v>
      </c>
      <c r="E46" s="10">
        <v>84.3</v>
      </c>
      <c r="F46" s="11">
        <v>13</v>
      </c>
    </row>
    <row r="47" spans="1:6" x14ac:dyDescent="0.2">
      <c r="A47" s="2" t="s">
        <v>43</v>
      </c>
      <c r="B47" s="8">
        <v>418714</v>
      </c>
      <c r="C47" s="9">
        <v>487</v>
      </c>
      <c r="D47" s="9">
        <v>1362</v>
      </c>
      <c r="E47" s="10">
        <v>87.5</v>
      </c>
      <c r="F47" s="11">
        <v>19.399999999999999</v>
      </c>
    </row>
    <row r="48" spans="1:6" x14ac:dyDescent="0.2">
      <c r="A48" s="2" t="s">
        <v>44</v>
      </c>
      <c r="B48" s="8">
        <v>427791</v>
      </c>
      <c r="C48" s="9">
        <v>503</v>
      </c>
      <c r="D48" s="9">
        <v>2911</v>
      </c>
      <c r="E48" s="10">
        <v>85.3</v>
      </c>
      <c r="F48" s="11">
        <v>11.7</v>
      </c>
    </row>
    <row r="49" spans="1:6" ht="29" x14ac:dyDescent="0.2">
      <c r="A49" s="2" t="s">
        <v>45</v>
      </c>
      <c r="B49" s="8">
        <v>639040</v>
      </c>
      <c r="C49" s="9">
        <v>958</v>
      </c>
      <c r="D49" s="13">
        <v>5610</v>
      </c>
      <c r="E49" s="10">
        <v>85.8</v>
      </c>
      <c r="F49" s="11">
        <v>10.1</v>
      </c>
    </row>
    <row r="50" spans="1:6" x14ac:dyDescent="0.2">
      <c r="A50" s="2" t="s">
        <v>46</v>
      </c>
      <c r="B50" s="8">
        <v>98305</v>
      </c>
      <c r="C50" s="9">
        <v>136</v>
      </c>
      <c r="D50" s="14">
        <v>752</v>
      </c>
      <c r="E50" s="10">
        <v>79.900000000000006</v>
      </c>
      <c r="F50" s="11">
        <v>16.2</v>
      </c>
    </row>
    <row r="51" spans="1:6" x14ac:dyDescent="0.2">
      <c r="A51" s="2" t="s">
        <v>47</v>
      </c>
      <c r="B51" s="8">
        <v>84854</v>
      </c>
      <c r="C51" s="9">
        <v>170</v>
      </c>
      <c r="D51" s="14">
        <v>667</v>
      </c>
      <c r="E51" s="10">
        <v>86.9</v>
      </c>
      <c r="F51" s="11">
        <v>15</v>
      </c>
    </row>
    <row r="52" spans="1:6" x14ac:dyDescent="0.2">
      <c r="A52" s="2" t="s">
        <v>48</v>
      </c>
      <c r="B52" s="8">
        <v>569950</v>
      </c>
      <c r="C52" s="9">
        <v>838</v>
      </c>
      <c r="D52" s="14">
        <v>5185</v>
      </c>
      <c r="E52" s="10">
        <v>87.2</v>
      </c>
      <c r="F52" s="11">
        <v>5</v>
      </c>
    </row>
    <row r="53" spans="1:6" x14ac:dyDescent="0.2">
      <c r="A53" s="2" t="s">
        <v>49</v>
      </c>
      <c r="B53" s="8">
        <v>243311</v>
      </c>
      <c r="C53" s="9">
        <v>326</v>
      </c>
      <c r="D53" s="14">
        <v>1543</v>
      </c>
      <c r="E53" s="10">
        <v>84.7</v>
      </c>
      <c r="F53" s="11">
        <v>10.199999999999999</v>
      </c>
    </row>
    <row r="54" spans="1:6" x14ac:dyDescent="0.2">
      <c r="A54" s="2" t="s">
        <v>50</v>
      </c>
      <c r="B54" s="8">
        <v>130360</v>
      </c>
      <c r="C54" s="9">
        <v>242</v>
      </c>
      <c r="D54" s="14">
        <v>1024</v>
      </c>
      <c r="E54" s="10">
        <v>86.1</v>
      </c>
      <c r="F54" s="11">
        <v>14.8</v>
      </c>
    </row>
    <row r="55" spans="1:6" x14ac:dyDescent="0.2">
      <c r="A55" s="2" t="s">
        <v>51</v>
      </c>
      <c r="B55" s="8">
        <v>359872</v>
      </c>
      <c r="C55" s="9">
        <v>813</v>
      </c>
      <c r="D55" s="14">
        <v>3639</v>
      </c>
      <c r="E55" s="10">
        <v>82.4</v>
      </c>
      <c r="F55" s="11">
        <v>11.5</v>
      </c>
    </row>
    <row r="56" spans="1:6" x14ac:dyDescent="0.2">
      <c r="A56" s="2" t="s">
        <v>52</v>
      </c>
      <c r="B56" s="8">
        <v>193121</v>
      </c>
      <c r="C56" s="9">
        <v>231</v>
      </c>
      <c r="D56" s="14">
        <v>1352</v>
      </c>
      <c r="E56" s="10">
        <v>82.6</v>
      </c>
      <c r="F56" s="11">
        <v>12.5</v>
      </c>
    </row>
    <row r="57" spans="1:6" x14ac:dyDescent="0.2">
      <c r="A57" s="2" t="s">
        <v>53</v>
      </c>
      <c r="B57" s="8">
        <v>420541</v>
      </c>
      <c r="C57" s="9">
        <v>631</v>
      </c>
      <c r="D57" s="14">
        <v>4423</v>
      </c>
      <c r="E57" s="10">
        <v>81.3</v>
      </c>
      <c r="F57" s="11">
        <v>8</v>
      </c>
    </row>
    <row r="58" spans="1:6" x14ac:dyDescent="0.2">
      <c r="A58" s="2" t="s">
        <v>54</v>
      </c>
      <c r="B58" s="8">
        <v>302335</v>
      </c>
      <c r="C58" s="9">
        <v>373</v>
      </c>
      <c r="D58" s="14">
        <v>2157</v>
      </c>
      <c r="E58" s="10">
        <v>76.3</v>
      </c>
      <c r="F58" s="11">
        <v>13.1</v>
      </c>
    </row>
    <row r="59" spans="1:6" x14ac:dyDescent="0.2">
      <c r="A59" s="2" t="s">
        <v>55</v>
      </c>
      <c r="B59" s="8">
        <v>166621</v>
      </c>
      <c r="C59" s="9">
        <v>252</v>
      </c>
      <c r="D59" s="14">
        <v>1497</v>
      </c>
      <c r="E59" s="10">
        <v>78</v>
      </c>
      <c r="F59" s="11">
        <v>11.5</v>
      </c>
    </row>
    <row r="60" spans="1:6" x14ac:dyDescent="0.2">
      <c r="A60" s="2" t="s">
        <v>56</v>
      </c>
      <c r="B60" s="8">
        <v>465663</v>
      </c>
      <c r="C60" s="9">
        <v>731</v>
      </c>
      <c r="D60" s="14">
        <v>3199</v>
      </c>
      <c r="E60" s="10">
        <v>84.7</v>
      </c>
      <c r="F60" s="11">
        <v>10.9</v>
      </c>
    </row>
    <row r="61" spans="1:6" x14ac:dyDescent="0.2">
      <c r="A61" s="2" t="s">
        <v>57</v>
      </c>
      <c r="B61" s="8">
        <v>325600</v>
      </c>
      <c r="C61" s="9">
        <v>458</v>
      </c>
      <c r="D61" s="14">
        <v>4785</v>
      </c>
      <c r="E61" s="10">
        <v>77.400000000000006</v>
      </c>
      <c r="F61" s="11">
        <v>13.2</v>
      </c>
    </row>
    <row r="62" spans="1:6" x14ac:dyDescent="0.2">
      <c r="A62" s="2" t="s">
        <v>58</v>
      </c>
      <c r="B62" s="8">
        <v>137755</v>
      </c>
      <c r="C62" s="9">
        <v>214</v>
      </c>
      <c r="D62" s="14">
        <v>1178</v>
      </c>
      <c r="E62" s="10">
        <v>78.3</v>
      </c>
      <c r="F62" s="11">
        <v>12.8</v>
      </c>
    </row>
    <row r="63" spans="1:6" x14ac:dyDescent="0.2">
      <c r="A63" s="2" t="s">
        <v>59</v>
      </c>
      <c r="B63" s="8">
        <v>129934</v>
      </c>
      <c r="C63" s="9">
        <v>156</v>
      </c>
      <c r="D63" s="9">
        <v>738</v>
      </c>
      <c r="E63" s="10">
        <v>82.2</v>
      </c>
      <c r="F63" s="11">
        <v>17</v>
      </c>
    </row>
    <row r="64" spans="1:6" x14ac:dyDescent="0.2">
      <c r="A64" s="2" t="s">
        <v>60</v>
      </c>
      <c r="B64" s="8">
        <v>679578</v>
      </c>
      <c r="C64" s="9">
        <v>927</v>
      </c>
      <c r="D64" s="9">
        <v>5107</v>
      </c>
      <c r="E64" s="10">
        <v>78.2</v>
      </c>
      <c r="F64" s="11">
        <v>8.3000000000000007</v>
      </c>
    </row>
    <row r="65" spans="1:6" ht="29" x14ac:dyDescent="0.2">
      <c r="A65" s="2" t="s">
        <v>61</v>
      </c>
      <c r="B65" s="8">
        <v>692087</v>
      </c>
      <c r="C65" s="9">
        <v>873</v>
      </c>
      <c r="D65" s="9">
        <v>4120</v>
      </c>
      <c r="E65" s="12">
        <v>260.39999999999998</v>
      </c>
      <c r="F65" s="11">
        <v>10.7</v>
      </c>
    </row>
    <row r="66" spans="1:6" ht="29" x14ac:dyDescent="0.2">
      <c r="A66" s="3" t="s">
        <v>62</v>
      </c>
      <c r="B66" s="8">
        <v>310037</v>
      </c>
      <c r="C66" s="9">
        <v>368</v>
      </c>
      <c r="D66" s="9">
        <v>1597</v>
      </c>
      <c r="E66" s="10">
        <v>87</v>
      </c>
      <c r="F66" s="11">
        <v>7.2</v>
      </c>
    </row>
    <row r="67" spans="1:6" ht="29" x14ac:dyDescent="0.2">
      <c r="A67" s="3" t="s">
        <v>63</v>
      </c>
      <c r="B67" s="8">
        <v>103089</v>
      </c>
      <c r="C67" s="9">
        <v>104</v>
      </c>
      <c r="D67" s="9">
        <v>679</v>
      </c>
      <c r="E67" s="10">
        <v>87.3</v>
      </c>
      <c r="F67" s="11">
        <v>4.5</v>
      </c>
    </row>
    <row r="68" spans="1:6" ht="29" x14ac:dyDescent="0.2">
      <c r="A68" s="3" t="s">
        <v>64</v>
      </c>
      <c r="B68" s="8">
        <v>278961</v>
      </c>
      <c r="C68" s="9">
        <v>401</v>
      </c>
      <c r="D68" s="9">
        <v>1844</v>
      </c>
      <c r="E68" s="10">
        <v>86.1</v>
      </c>
      <c r="F68" s="11">
        <v>12.3</v>
      </c>
    </row>
    <row r="69" spans="1:6" x14ac:dyDescent="0.2">
      <c r="A69" s="2" t="s">
        <v>65</v>
      </c>
      <c r="B69" s="8">
        <v>560901</v>
      </c>
      <c r="C69" s="9">
        <v>774</v>
      </c>
      <c r="D69" s="9">
        <v>6723</v>
      </c>
      <c r="E69" s="10">
        <v>76.8</v>
      </c>
      <c r="F69" s="11">
        <v>11.3</v>
      </c>
    </row>
    <row r="70" spans="1:6" x14ac:dyDescent="0.2">
      <c r="A70" s="2" t="s">
        <v>66</v>
      </c>
      <c r="B70" s="8">
        <v>40315</v>
      </c>
      <c r="C70" s="9">
        <v>47</v>
      </c>
      <c r="D70" s="9">
        <v>371</v>
      </c>
      <c r="E70" s="10">
        <v>87.3</v>
      </c>
      <c r="F70" s="11">
        <v>20</v>
      </c>
    </row>
    <row r="71" spans="1:6" x14ac:dyDescent="0.2">
      <c r="A71" s="2" t="s">
        <v>67</v>
      </c>
      <c r="B71" s="8">
        <v>77588</v>
      </c>
      <c r="C71" s="9">
        <v>67</v>
      </c>
      <c r="D71" s="9">
        <v>265</v>
      </c>
      <c r="E71" s="10">
        <v>91</v>
      </c>
      <c r="F71" s="11">
        <v>27.2</v>
      </c>
    </row>
    <row r="72" spans="1:6" x14ac:dyDescent="0.2">
      <c r="A72" s="2" t="s">
        <v>68</v>
      </c>
      <c r="B72" s="8">
        <v>91208</v>
      </c>
      <c r="C72" s="9">
        <v>95</v>
      </c>
      <c r="D72" s="9">
        <v>1159</v>
      </c>
      <c r="E72" s="10">
        <v>87.3</v>
      </c>
      <c r="F72" s="11">
        <v>18</v>
      </c>
    </row>
    <row r="73" spans="1:6" x14ac:dyDescent="0.2">
      <c r="A73" s="2" t="s">
        <v>69</v>
      </c>
      <c r="B73" s="8">
        <v>343582</v>
      </c>
      <c r="C73" s="9">
        <v>456</v>
      </c>
      <c r="D73" s="9">
        <v>3710</v>
      </c>
      <c r="E73" s="10">
        <v>88.9</v>
      </c>
      <c r="F73" s="11">
        <v>15.4</v>
      </c>
    </row>
    <row r="74" spans="1:6" x14ac:dyDescent="0.2">
      <c r="A74" s="2" t="s">
        <v>70</v>
      </c>
      <c r="B74" s="8">
        <v>458641</v>
      </c>
      <c r="C74" s="9">
        <v>565</v>
      </c>
      <c r="D74" s="9">
        <v>4402</v>
      </c>
      <c r="E74" s="10">
        <v>82.6</v>
      </c>
      <c r="F74" s="11">
        <v>14.4</v>
      </c>
    </row>
    <row r="75" spans="1:6" x14ac:dyDescent="0.2">
      <c r="A75" s="2" t="s">
        <v>71</v>
      </c>
      <c r="B75" s="8">
        <v>304593</v>
      </c>
      <c r="C75" s="9">
        <v>597</v>
      </c>
      <c r="D75" s="9">
        <v>4950</v>
      </c>
      <c r="E75" s="10">
        <v>82.3</v>
      </c>
      <c r="F75" s="11">
        <v>14.8</v>
      </c>
    </row>
    <row r="76" spans="1:6" ht="29" x14ac:dyDescent="0.2">
      <c r="A76" s="2" t="s">
        <v>72</v>
      </c>
      <c r="B76" s="8">
        <v>414872</v>
      </c>
      <c r="C76" s="9">
        <v>483</v>
      </c>
      <c r="D76" s="9">
        <v>4243</v>
      </c>
      <c r="E76" s="10">
        <v>84.2</v>
      </c>
      <c r="F76" s="11">
        <v>11.3</v>
      </c>
    </row>
    <row r="77" spans="1:6" x14ac:dyDescent="0.2">
      <c r="A77" s="2" t="s">
        <v>73</v>
      </c>
      <c r="B77" s="8">
        <v>369126</v>
      </c>
      <c r="C77" s="9">
        <v>543</v>
      </c>
      <c r="D77" s="9">
        <v>4982</v>
      </c>
      <c r="E77" s="10">
        <v>85</v>
      </c>
      <c r="F77" s="11">
        <v>11.3</v>
      </c>
    </row>
    <row r="78" spans="1:6" x14ac:dyDescent="0.2">
      <c r="A78" s="2" t="s">
        <v>74</v>
      </c>
      <c r="B78" s="8">
        <v>244271</v>
      </c>
      <c r="C78" s="9">
        <v>427</v>
      </c>
      <c r="D78" s="9">
        <v>3376</v>
      </c>
      <c r="E78" s="10">
        <v>86.1</v>
      </c>
      <c r="F78" s="11">
        <v>12</v>
      </c>
    </row>
    <row r="79" spans="1:6" x14ac:dyDescent="0.2">
      <c r="A79" s="2" t="s">
        <v>75</v>
      </c>
      <c r="B79" s="8">
        <v>142395</v>
      </c>
      <c r="C79" s="9">
        <v>214</v>
      </c>
      <c r="D79" s="9">
        <v>2173</v>
      </c>
      <c r="E79" s="10">
        <v>76.3</v>
      </c>
      <c r="F79" s="11">
        <v>12.7</v>
      </c>
    </row>
    <row r="80" spans="1:6" x14ac:dyDescent="0.2">
      <c r="A80" s="2" t="s">
        <v>76</v>
      </c>
      <c r="B80" s="8">
        <v>164510</v>
      </c>
      <c r="C80" s="9">
        <v>272</v>
      </c>
      <c r="D80" s="9">
        <v>1456</v>
      </c>
      <c r="E80" s="10">
        <v>91.2</v>
      </c>
      <c r="F80" s="11">
        <v>19</v>
      </c>
    </row>
    <row r="81" spans="1:6" ht="29" x14ac:dyDescent="0.2">
      <c r="A81" s="2" t="s">
        <v>77</v>
      </c>
      <c r="B81" s="8">
        <v>188643</v>
      </c>
      <c r="C81" s="9">
        <v>236</v>
      </c>
      <c r="D81" s="9">
        <v>1282</v>
      </c>
      <c r="E81" s="10">
        <v>89</v>
      </c>
      <c r="F81" s="11">
        <v>15.5</v>
      </c>
    </row>
    <row r="82" spans="1:6" x14ac:dyDescent="0.2">
      <c r="A82" s="2" t="s">
        <v>78</v>
      </c>
      <c r="B82" s="8">
        <v>253104</v>
      </c>
      <c r="C82" s="9">
        <v>260</v>
      </c>
      <c r="D82" s="9">
        <v>710</v>
      </c>
      <c r="E82" s="10">
        <v>86.6</v>
      </c>
      <c r="F82" s="11">
        <v>17.600000000000001</v>
      </c>
    </row>
    <row r="83" spans="1:6" x14ac:dyDescent="0.2">
      <c r="A83" s="2" t="s">
        <v>79</v>
      </c>
      <c r="B83" s="8">
        <v>44204</v>
      </c>
      <c r="C83" s="9">
        <v>67</v>
      </c>
      <c r="D83" s="9">
        <v>437</v>
      </c>
      <c r="E83" s="10">
        <v>88.6</v>
      </c>
      <c r="F83" s="11">
        <v>12.8</v>
      </c>
    </row>
    <row r="84" spans="1:6" x14ac:dyDescent="0.2">
      <c r="A84" s="2" t="s">
        <v>80</v>
      </c>
      <c r="B84" s="8">
        <v>246617</v>
      </c>
      <c r="C84" s="9">
        <v>354</v>
      </c>
      <c r="D84" s="9">
        <v>3781</v>
      </c>
      <c r="E84" s="10">
        <v>87.5</v>
      </c>
      <c r="F84" s="11">
        <v>11.4</v>
      </c>
    </row>
    <row r="85" spans="1:6" x14ac:dyDescent="0.2">
      <c r="A85" s="2" t="s">
        <v>81</v>
      </c>
      <c r="B85" s="8">
        <v>181984</v>
      </c>
      <c r="C85" s="9">
        <v>300</v>
      </c>
      <c r="D85" s="9">
        <v>1533</v>
      </c>
      <c r="E85" s="10">
        <v>86.7</v>
      </c>
      <c r="F85" s="11">
        <v>10.5</v>
      </c>
    </row>
    <row r="86" spans="1:6" x14ac:dyDescent="0.2">
      <c r="A86" s="2" t="s">
        <v>82</v>
      </c>
      <c r="B86" s="8">
        <v>108692</v>
      </c>
      <c r="C86" s="9">
        <v>147</v>
      </c>
      <c r="D86" s="9">
        <v>1348</v>
      </c>
      <c r="E86" s="10">
        <v>82.4</v>
      </c>
      <c r="F86" s="11">
        <v>13.3</v>
      </c>
    </row>
    <row r="87" spans="1:6" x14ac:dyDescent="0.2">
      <c r="A87" s="2" t="s">
        <v>83</v>
      </c>
      <c r="B87" s="8">
        <v>14135</v>
      </c>
      <c r="C87" s="9">
        <v>11</v>
      </c>
      <c r="D87" s="9">
        <v>184</v>
      </c>
      <c r="E87" s="10">
        <v>95.2</v>
      </c>
      <c r="F87" s="11">
        <v>7.4</v>
      </c>
    </row>
    <row r="88" spans="1:6" x14ac:dyDescent="0.2">
      <c r="A88" s="2" t="s">
        <v>84</v>
      </c>
      <c r="B88" s="8">
        <v>72330</v>
      </c>
      <c r="C88" s="9">
        <v>122</v>
      </c>
      <c r="D88" s="9">
        <v>848</v>
      </c>
      <c r="E88" s="10">
        <v>88.4</v>
      </c>
      <c r="F88" s="11">
        <v>7</v>
      </c>
    </row>
    <row r="89" spans="1:6" x14ac:dyDescent="0.2">
      <c r="A89" s="2" t="s">
        <v>85</v>
      </c>
      <c r="B89" s="8">
        <v>28086</v>
      </c>
      <c r="C89" s="9">
        <v>46</v>
      </c>
      <c r="D89" s="9">
        <v>262</v>
      </c>
      <c r="E89" s="10">
        <v>84</v>
      </c>
      <c r="F89" s="11">
        <v>20</v>
      </c>
    </row>
    <row r="90" spans="1:6" x14ac:dyDescent="0.2">
      <c r="A90" s="2" t="s">
        <v>86</v>
      </c>
      <c r="B90" s="8">
        <v>9648</v>
      </c>
      <c r="C90" s="9">
        <v>8</v>
      </c>
      <c r="D90" s="9">
        <v>139</v>
      </c>
      <c r="E90" s="10">
        <v>68.2</v>
      </c>
      <c r="F90" s="11">
        <v>6.6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D3440-81D3-7148-83F4-20DCE63EFCA3}">
  <dimension ref="A2:Z80"/>
  <sheetViews>
    <sheetView tabSelected="1" zoomScale="93" workbookViewId="0">
      <selection activeCell="U3" sqref="U3:Z8"/>
    </sheetView>
  </sheetViews>
  <sheetFormatPr baseColWidth="10" defaultRowHeight="16" x14ac:dyDescent="0.2"/>
  <cols>
    <col min="1" max="1" width="18.6640625" customWidth="1"/>
    <col min="2" max="2" width="21" customWidth="1"/>
    <col min="3" max="3" width="18.5" customWidth="1"/>
    <col min="4" max="4" width="17.83203125" customWidth="1"/>
    <col min="5" max="5" width="16.33203125" customWidth="1"/>
    <col min="21" max="21" width="34.33203125" customWidth="1"/>
  </cols>
  <sheetData>
    <row r="2" spans="1:26" ht="17" thickBot="1" x14ac:dyDescent="0.25"/>
    <row r="3" spans="1:26" ht="183" thickBot="1" x14ac:dyDescent="0.25">
      <c r="A3" s="15" t="s">
        <v>88</v>
      </c>
      <c r="B3" s="16" t="s">
        <v>87</v>
      </c>
      <c r="C3" s="16" t="s">
        <v>89</v>
      </c>
      <c r="D3" s="16" t="s">
        <v>92</v>
      </c>
      <c r="E3" s="16" t="s">
        <v>90</v>
      </c>
      <c r="F3" s="17" t="s">
        <v>91</v>
      </c>
      <c r="V3" s="16" t="s">
        <v>87</v>
      </c>
      <c r="W3" s="16" t="s">
        <v>89</v>
      </c>
      <c r="X3" s="16" t="s">
        <v>92</v>
      </c>
      <c r="Y3" s="16" t="s">
        <v>90</v>
      </c>
      <c r="Z3" s="17" t="s">
        <v>91</v>
      </c>
    </row>
    <row r="4" spans="1:26" ht="57" thickBot="1" x14ac:dyDescent="0.25">
      <c r="A4" s="1" t="s">
        <v>0</v>
      </c>
      <c r="B4" s="4">
        <v>217077</v>
      </c>
      <c r="C4" s="5">
        <v>333</v>
      </c>
      <c r="D4" s="9">
        <v>991</v>
      </c>
      <c r="E4" s="6">
        <v>81.099999999999994</v>
      </c>
      <c r="F4" s="7">
        <v>6.1</v>
      </c>
      <c r="U4" s="16" t="s">
        <v>87</v>
      </c>
      <c r="V4">
        <v>1</v>
      </c>
      <c r="W4">
        <f>V5</f>
        <v>0.95138226192691977</v>
      </c>
      <c r="X4">
        <f>V6</f>
        <v>0.85691120339423676</v>
      </c>
      <c r="Y4">
        <f>V7</f>
        <v>-8.0641890159613719E-2</v>
      </c>
      <c r="Z4">
        <f>V8</f>
        <v>-0.1960190444033299</v>
      </c>
    </row>
    <row r="5" spans="1:26" ht="29" thickBot="1" x14ac:dyDescent="0.25">
      <c r="A5" s="2" t="s">
        <v>1</v>
      </c>
      <c r="B5" s="8">
        <v>111336</v>
      </c>
      <c r="C5" s="9">
        <v>277</v>
      </c>
      <c r="D5" s="9">
        <v>1628</v>
      </c>
      <c r="E5" s="10">
        <v>84.3</v>
      </c>
      <c r="F5" s="11">
        <v>12</v>
      </c>
      <c r="U5" s="16" t="s">
        <v>89</v>
      </c>
      <c r="V5">
        <f>CORREL(B4:B80,C4:C80)</f>
        <v>0.95138226192691977</v>
      </c>
      <c r="W5">
        <v>1</v>
      </c>
      <c r="X5">
        <f>W6</f>
        <v>0.87510450415971297</v>
      </c>
      <c r="Y5">
        <f>W7</f>
        <v>-0.10828072503567039</v>
      </c>
      <c r="Z5">
        <f>W8</f>
        <v>-0.21592589433554416</v>
      </c>
    </row>
    <row r="6" spans="1:26" ht="43" thickBot="1" x14ac:dyDescent="0.25">
      <c r="A6" s="2" t="s">
        <v>2</v>
      </c>
      <c r="B6" s="8">
        <v>178841</v>
      </c>
      <c r="C6" s="9">
        <v>249</v>
      </c>
      <c r="D6" s="9">
        <v>2146</v>
      </c>
      <c r="E6" s="10">
        <v>86.9</v>
      </c>
      <c r="F6" s="11">
        <v>10.4</v>
      </c>
      <c r="U6" s="16" t="s">
        <v>92</v>
      </c>
      <c r="V6">
        <f>CORREL(B4:B80,D4:D80)</f>
        <v>0.85691120339423676</v>
      </c>
      <c r="W6">
        <f>CORREL(C4:C80,D4:D80)</f>
        <v>0.87510450415971297</v>
      </c>
      <c r="X6">
        <v>1</v>
      </c>
      <c r="Y6">
        <f>X7</f>
        <v>-0.14462626858212976</v>
      </c>
      <c r="Z6">
        <f>X8</f>
        <v>-0.14911073007707279</v>
      </c>
    </row>
    <row r="7" spans="1:26" ht="57" thickBot="1" x14ac:dyDescent="0.25">
      <c r="A7" s="2" t="s">
        <v>3</v>
      </c>
      <c r="B7" s="8">
        <v>279146</v>
      </c>
      <c r="C7" s="9">
        <v>310</v>
      </c>
      <c r="D7" s="9">
        <v>3316</v>
      </c>
      <c r="E7" s="10">
        <v>79.900000000000006</v>
      </c>
      <c r="F7" s="11">
        <v>7.2</v>
      </c>
      <c r="U7" s="16" t="s">
        <v>90</v>
      </c>
      <c r="V7">
        <f>CORREL(B4:B80,E4:E80)</f>
        <v>-8.0641890159613719E-2</v>
      </c>
      <c r="W7">
        <f>CORREL(C4:C80,E4:E80)</f>
        <v>-0.10828072503567039</v>
      </c>
      <c r="X7">
        <f>CORREL(D4:D80,E4:E80)</f>
        <v>-0.14462626858212976</v>
      </c>
      <c r="Y7">
        <v>1</v>
      </c>
      <c r="Z7">
        <f>Y8</f>
        <v>0.15906862610556693</v>
      </c>
    </row>
    <row r="8" spans="1:26" ht="29" thickBot="1" x14ac:dyDescent="0.25">
      <c r="A8" s="2" t="s">
        <v>4</v>
      </c>
      <c r="B8" s="8">
        <v>149544</v>
      </c>
      <c r="C8" s="9">
        <v>205</v>
      </c>
      <c r="D8" s="9">
        <v>554</v>
      </c>
      <c r="E8" s="10">
        <v>82.8</v>
      </c>
      <c r="F8" s="11">
        <v>11.5</v>
      </c>
      <c r="U8" s="17" t="s">
        <v>91</v>
      </c>
      <c r="V8">
        <f>CORREL(B4:B80,F4:F80)</f>
        <v>-0.1960190444033299</v>
      </c>
      <c r="W8">
        <f>CORREL(C4:C80,F4:F80)</f>
        <v>-0.21592589433554416</v>
      </c>
      <c r="X8">
        <f>CORREL(D4:D80,F4:F80)</f>
        <v>-0.14911073007707279</v>
      </c>
      <c r="Y8">
        <f>CORREL(E4:E80,F4:F80)</f>
        <v>0.15906862610556693</v>
      </c>
      <c r="Z8">
        <v>1</v>
      </c>
    </row>
    <row r="9" spans="1:26" x14ac:dyDescent="0.2">
      <c r="A9" s="2" t="s">
        <v>5</v>
      </c>
      <c r="B9" s="8">
        <v>130597</v>
      </c>
      <c r="C9" s="9">
        <v>194</v>
      </c>
      <c r="D9" s="9">
        <v>79</v>
      </c>
      <c r="E9" s="10">
        <v>86.8</v>
      </c>
      <c r="F9" s="11">
        <v>7.9</v>
      </c>
    </row>
    <row r="10" spans="1:26" x14ac:dyDescent="0.2">
      <c r="A10" s="2" t="s">
        <v>6</v>
      </c>
      <c r="B10" s="8">
        <v>84934</v>
      </c>
      <c r="C10" s="9">
        <v>93</v>
      </c>
      <c r="D10" s="9">
        <v>577</v>
      </c>
      <c r="E10" s="10">
        <v>80.5</v>
      </c>
      <c r="F10" s="11">
        <v>11</v>
      </c>
    </row>
    <row r="11" spans="1:26" x14ac:dyDescent="0.2">
      <c r="A11" s="2" t="s">
        <v>7</v>
      </c>
      <c r="B11" s="8">
        <v>147350</v>
      </c>
      <c r="C11" s="9">
        <v>247</v>
      </c>
      <c r="D11" s="9">
        <v>1666</v>
      </c>
      <c r="E11" s="10">
        <v>80.400000000000006</v>
      </c>
      <c r="F11" s="11">
        <v>8.1</v>
      </c>
    </row>
    <row r="12" spans="1:26" x14ac:dyDescent="0.2">
      <c r="A12" s="2" t="s">
        <v>8</v>
      </c>
      <c r="B12" s="8">
        <v>120783</v>
      </c>
      <c r="C12" s="9">
        <v>270</v>
      </c>
      <c r="D12" s="9">
        <v>706</v>
      </c>
      <c r="E12" s="10">
        <v>82.8</v>
      </c>
      <c r="F12" s="11">
        <v>7.2</v>
      </c>
    </row>
    <row r="13" spans="1:26" x14ac:dyDescent="0.2">
      <c r="A13" s="2" t="s">
        <v>10</v>
      </c>
      <c r="B13" s="8">
        <v>80765</v>
      </c>
      <c r="C13" s="9">
        <v>119</v>
      </c>
      <c r="D13" s="9">
        <v>829</v>
      </c>
      <c r="E13" s="10">
        <v>84.1</v>
      </c>
      <c r="F13" s="11">
        <v>11.5</v>
      </c>
    </row>
    <row r="14" spans="1:26" x14ac:dyDescent="0.2">
      <c r="A14" s="2" t="s">
        <v>11</v>
      </c>
      <c r="B14" s="8">
        <v>145123</v>
      </c>
      <c r="C14" s="9">
        <v>186</v>
      </c>
      <c r="D14" s="9">
        <v>694</v>
      </c>
      <c r="E14" s="10">
        <v>79.3</v>
      </c>
      <c r="F14" s="11">
        <v>11.8</v>
      </c>
    </row>
    <row r="15" spans="1:26" x14ac:dyDescent="0.2">
      <c r="A15" s="2" t="s">
        <v>12</v>
      </c>
      <c r="B15" s="8">
        <v>124425</v>
      </c>
      <c r="C15" s="9">
        <v>152</v>
      </c>
      <c r="D15" s="9">
        <v>756</v>
      </c>
      <c r="E15" s="10">
        <v>74.099999999999994</v>
      </c>
      <c r="F15" s="11">
        <v>12.8</v>
      </c>
    </row>
    <row r="16" spans="1:26" x14ac:dyDescent="0.2">
      <c r="A16" s="2" t="s">
        <v>13</v>
      </c>
      <c r="B16" s="8">
        <v>130699</v>
      </c>
      <c r="C16" s="9">
        <v>180</v>
      </c>
      <c r="D16" s="9">
        <v>648</v>
      </c>
      <c r="E16" s="10">
        <v>88.1</v>
      </c>
      <c r="F16" s="11">
        <v>10.5</v>
      </c>
    </row>
    <row r="17" spans="1:6" x14ac:dyDescent="0.2">
      <c r="A17" s="2" t="s">
        <v>14</v>
      </c>
      <c r="B17" s="8">
        <v>148699</v>
      </c>
      <c r="C17" s="9">
        <v>266</v>
      </c>
      <c r="D17" s="9">
        <v>1481</v>
      </c>
      <c r="E17" s="10">
        <v>84.4</v>
      </c>
      <c r="F17" s="11">
        <v>9.6</v>
      </c>
    </row>
    <row r="18" spans="1:6" x14ac:dyDescent="0.2">
      <c r="A18" s="2" t="s">
        <v>15</v>
      </c>
      <c r="B18" s="8">
        <v>172222</v>
      </c>
      <c r="C18" s="9">
        <v>270</v>
      </c>
      <c r="D18" s="9">
        <v>991</v>
      </c>
      <c r="E18" s="10">
        <v>85.7</v>
      </c>
      <c r="F18" s="11">
        <v>9.4</v>
      </c>
    </row>
    <row r="19" spans="1:6" x14ac:dyDescent="0.2">
      <c r="A19" s="2" t="s">
        <v>16</v>
      </c>
      <c r="B19" s="8">
        <v>151882</v>
      </c>
      <c r="C19" s="9">
        <v>312</v>
      </c>
      <c r="D19" s="9">
        <v>1677</v>
      </c>
      <c r="E19" s="10">
        <v>76.599999999999994</v>
      </c>
      <c r="F19" s="11">
        <v>8.8000000000000007</v>
      </c>
    </row>
    <row r="20" spans="1:6" x14ac:dyDescent="0.2">
      <c r="A20" s="2" t="s">
        <v>18</v>
      </c>
      <c r="B20" s="8">
        <v>86309</v>
      </c>
      <c r="C20" s="9">
        <v>129</v>
      </c>
      <c r="D20" s="9">
        <v>639</v>
      </c>
      <c r="E20" s="10">
        <v>86</v>
      </c>
      <c r="F20" s="11">
        <v>12.9</v>
      </c>
    </row>
    <row r="21" spans="1:6" x14ac:dyDescent="0.2">
      <c r="A21" s="2" t="s">
        <v>19</v>
      </c>
      <c r="B21" s="8">
        <v>114648</v>
      </c>
      <c r="C21" s="9">
        <v>213</v>
      </c>
      <c r="D21" s="9">
        <v>414</v>
      </c>
      <c r="E21" s="10">
        <v>86.7</v>
      </c>
      <c r="F21" s="11">
        <v>14</v>
      </c>
    </row>
    <row r="22" spans="1:6" ht="29" x14ac:dyDescent="0.2">
      <c r="A22" s="3" t="s">
        <v>22</v>
      </c>
      <c r="B22" s="8">
        <v>154602</v>
      </c>
      <c r="C22" s="9">
        <v>252</v>
      </c>
      <c r="D22" s="9">
        <v>775</v>
      </c>
      <c r="E22" s="10">
        <v>76.599999999999994</v>
      </c>
      <c r="F22" s="11">
        <v>10.9</v>
      </c>
    </row>
    <row r="23" spans="1:6" x14ac:dyDescent="0.2">
      <c r="A23" s="2" t="s">
        <v>23</v>
      </c>
      <c r="B23" s="8">
        <v>174982</v>
      </c>
      <c r="C23" s="9">
        <v>286</v>
      </c>
      <c r="D23" s="9">
        <v>1444</v>
      </c>
      <c r="E23" s="10">
        <v>83.8</v>
      </c>
      <c r="F23" s="11">
        <v>11</v>
      </c>
    </row>
    <row r="24" spans="1:6" ht="29" x14ac:dyDescent="0.2">
      <c r="A24" s="2" t="s">
        <v>24</v>
      </c>
      <c r="B24" s="8">
        <v>146987</v>
      </c>
      <c r="C24" s="9">
        <v>220</v>
      </c>
      <c r="D24" s="9">
        <v>779</v>
      </c>
      <c r="E24" s="10">
        <v>80.7</v>
      </c>
      <c r="F24" s="11">
        <v>12</v>
      </c>
    </row>
    <row r="25" spans="1:6" x14ac:dyDescent="0.2">
      <c r="A25" s="2" t="s">
        <v>25</v>
      </c>
      <c r="B25" s="8">
        <v>237480</v>
      </c>
      <c r="C25" s="9">
        <v>200</v>
      </c>
      <c r="D25" s="9">
        <v>1276</v>
      </c>
      <c r="E25" s="10">
        <v>88.2</v>
      </c>
      <c r="F25" s="11">
        <v>7</v>
      </c>
    </row>
    <row r="26" spans="1:6" x14ac:dyDescent="0.2">
      <c r="A26" s="2" t="s">
        <v>26</v>
      </c>
      <c r="B26" s="8">
        <v>111074</v>
      </c>
      <c r="C26" s="9">
        <v>187</v>
      </c>
      <c r="D26" s="9">
        <v>571</v>
      </c>
      <c r="E26" s="10">
        <v>76.7</v>
      </c>
      <c r="F26" s="11">
        <v>8</v>
      </c>
    </row>
    <row r="27" spans="1:6" x14ac:dyDescent="0.2">
      <c r="A27" s="2" t="s">
        <v>27</v>
      </c>
      <c r="B27" s="8">
        <v>77817</v>
      </c>
      <c r="C27" s="9">
        <v>132</v>
      </c>
      <c r="D27" s="9">
        <v>1188</v>
      </c>
      <c r="E27" s="10">
        <v>93.3</v>
      </c>
      <c r="F27" s="11">
        <v>11.9</v>
      </c>
    </row>
    <row r="28" spans="1:6" x14ac:dyDescent="0.2">
      <c r="A28" s="2" t="s">
        <v>28</v>
      </c>
      <c r="B28" s="8">
        <v>86876</v>
      </c>
      <c r="C28" s="9">
        <v>122</v>
      </c>
      <c r="D28" s="9">
        <v>748</v>
      </c>
      <c r="E28" s="10">
        <v>89.4</v>
      </c>
      <c r="F28" s="11">
        <v>14.3</v>
      </c>
    </row>
    <row r="29" spans="1:6" x14ac:dyDescent="0.2">
      <c r="A29" s="2" t="s">
        <v>30</v>
      </c>
      <c r="B29" s="8">
        <v>68671</v>
      </c>
      <c r="C29" s="9">
        <v>44</v>
      </c>
      <c r="D29" s="9">
        <v>626</v>
      </c>
      <c r="E29" s="10">
        <v>94.9</v>
      </c>
      <c r="F29" s="11">
        <v>11.6</v>
      </c>
    </row>
    <row r="30" spans="1:6" x14ac:dyDescent="0.2">
      <c r="A30" s="2" t="s">
        <v>31</v>
      </c>
      <c r="B30" s="8">
        <v>44265</v>
      </c>
      <c r="C30" s="9">
        <v>37</v>
      </c>
      <c r="D30" s="9">
        <v>461</v>
      </c>
      <c r="E30" s="10">
        <v>83.2</v>
      </c>
      <c r="F30" s="11">
        <v>20.9</v>
      </c>
    </row>
    <row r="31" spans="1:6" x14ac:dyDescent="0.2">
      <c r="A31" s="2" t="s">
        <v>32</v>
      </c>
      <c r="B31" s="8">
        <v>276700</v>
      </c>
      <c r="C31" s="9">
        <v>430</v>
      </c>
      <c r="D31" s="9">
        <v>4272</v>
      </c>
      <c r="E31" s="10">
        <v>77.900000000000006</v>
      </c>
      <c r="F31" s="11">
        <v>14.5</v>
      </c>
    </row>
    <row r="32" spans="1:6" x14ac:dyDescent="0.2">
      <c r="A32" s="2" t="s">
        <v>34</v>
      </c>
      <c r="B32" s="8">
        <v>188250</v>
      </c>
      <c r="C32" s="9">
        <v>226</v>
      </c>
      <c r="D32" s="9">
        <v>1014</v>
      </c>
      <c r="E32" s="10">
        <v>74.7</v>
      </c>
      <c r="F32" s="11">
        <v>13.8</v>
      </c>
    </row>
    <row r="33" spans="1:6" x14ac:dyDescent="0.2">
      <c r="A33" s="2" t="s">
        <v>35</v>
      </c>
      <c r="B33" s="8">
        <v>312591</v>
      </c>
      <c r="C33" s="9">
        <v>462</v>
      </c>
      <c r="D33" s="9">
        <v>1019</v>
      </c>
      <c r="E33" s="10">
        <v>88.8</v>
      </c>
      <c r="F33" s="11">
        <v>9.6</v>
      </c>
    </row>
    <row r="34" spans="1:6" x14ac:dyDescent="0.2">
      <c r="A34" s="2" t="s">
        <v>36</v>
      </c>
      <c r="B34" s="8">
        <v>561652</v>
      </c>
      <c r="C34" s="9">
        <v>570</v>
      </c>
      <c r="D34" s="9">
        <v>3644</v>
      </c>
      <c r="E34" s="10">
        <v>86.5</v>
      </c>
      <c r="F34" s="11">
        <v>10.5</v>
      </c>
    </row>
    <row r="35" spans="1:6" x14ac:dyDescent="0.2">
      <c r="A35" s="2" t="s">
        <v>37</v>
      </c>
      <c r="B35" s="8">
        <v>64341</v>
      </c>
      <c r="C35" s="9">
        <v>89</v>
      </c>
      <c r="D35" s="9">
        <v>406</v>
      </c>
      <c r="E35" s="10">
        <v>80.7</v>
      </c>
      <c r="F35" s="11">
        <v>9</v>
      </c>
    </row>
    <row r="36" spans="1:6" ht="29" x14ac:dyDescent="0.2">
      <c r="A36" s="2" t="s">
        <v>40</v>
      </c>
      <c r="B36" s="8">
        <v>139743</v>
      </c>
      <c r="C36" s="9">
        <v>204</v>
      </c>
      <c r="D36" s="9">
        <v>1133</v>
      </c>
      <c r="E36" s="10">
        <v>89.2</v>
      </c>
      <c r="F36" s="11">
        <v>16.399999999999999</v>
      </c>
    </row>
    <row r="37" spans="1:6" ht="29" x14ac:dyDescent="0.2">
      <c r="A37" s="2" t="s">
        <v>41</v>
      </c>
      <c r="B37" s="8">
        <v>69590</v>
      </c>
      <c r="C37" s="9">
        <v>93</v>
      </c>
      <c r="D37" s="9">
        <v>514</v>
      </c>
      <c r="E37" s="10">
        <v>90</v>
      </c>
      <c r="F37" s="11">
        <v>22</v>
      </c>
    </row>
    <row r="38" spans="1:6" ht="29" x14ac:dyDescent="0.2">
      <c r="A38" s="2" t="s">
        <v>42</v>
      </c>
      <c r="B38" s="8">
        <v>101774</v>
      </c>
      <c r="C38" s="9">
        <v>160</v>
      </c>
      <c r="D38" s="9">
        <v>695</v>
      </c>
      <c r="E38" s="10">
        <v>84.3</v>
      </c>
      <c r="F38" s="11">
        <v>13</v>
      </c>
    </row>
    <row r="39" spans="1:6" x14ac:dyDescent="0.2">
      <c r="A39" s="2" t="s">
        <v>43</v>
      </c>
      <c r="B39" s="8">
        <v>418714</v>
      </c>
      <c r="C39" s="9">
        <v>487</v>
      </c>
      <c r="D39" s="9">
        <v>1362</v>
      </c>
      <c r="E39" s="10">
        <v>87.5</v>
      </c>
      <c r="F39" s="11">
        <v>19.399999999999999</v>
      </c>
    </row>
    <row r="40" spans="1:6" x14ac:dyDescent="0.2">
      <c r="A40" s="2" t="s">
        <v>44</v>
      </c>
      <c r="B40" s="8">
        <v>427791</v>
      </c>
      <c r="C40" s="9">
        <v>503</v>
      </c>
      <c r="D40" s="9">
        <v>2911</v>
      </c>
      <c r="E40" s="10">
        <v>85.3</v>
      </c>
      <c r="F40" s="11">
        <v>11.7</v>
      </c>
    </row>
    <row r="41" spans="1:6" ht="29" x14ac:dyDescent="0.2">
      <c r="A41" s="2" t="s">
        <v>45</v>
      </c>
      <c r="B41" s="8">
        <v>639040</v>
      </c>
      <c r="C41" s="9">
        <v>958</v>
      </c>
      <c r="D41" s="13">
        <v>5610</v>
      </c>
      <c r="E41" s="10">
        <v>85.8</v>
      </c>
      <c r="F41" s="11">
        <v>10.1</v>
      </c>
    </row>
    <row r="42" spans="1:6" x14ac:dyDescent="0.2">
      <c r="A42" s="2" t="s">
        <v>46</v>
      </c>
      <c r="B42" s="8">
        <v>98305</v>
      </c>
      <c r="C42" s="9">
        <v>136</v>
      </c>
      <c r="D42" s="14">
        <v>752</v>
      </c>
      <c r="E42" s="10">
        <v>79.900000000000006</v>
      </c>
      <c r="F42" s="11">
        <v>16.2</v>
      </c>
    </row>
    <row r="43" spans="1:6" x14ac:dyDescent="0.2">
      <c r="A43" s="2" t="s">
        <v>47</v>
      </c>
      <c r="B43" s="8">
        <v>84854</v>
      </c>
      <c r="C43" s="9">
        <v>170</v>
      </c>
      <c r="D43" s="14">
        <v>667</v>
      </c>
      <c r="E43" s="10">
        <v>86.9</v>
      </c>
      <c r="F43" s="11">
        <v>15</v>
      </c>
    </row>
    <row r="44" spans="1:6" x14ac:dyDescent="0.2">
      <c r="A44" s="2" t="s">
        <v>48</v>
      </c>
      <c r="B44" s="8">
        <v>569950</v>
      </c>
      <c r="C44" s="9">
        <v>838</v>
      </c>
      <c r="D44" s="14">
        <v>5185</v>
      </c>
      <c r="E44" s="10">
        <v>87.2</v>
      </c>
      <c r="F44" s="11">
        <v>5</v>
      </c>
    </row>
    <row r="45" spans="1:6" x14ac:dyDescent="0.2">
      <c r="A45" s="2" t="s">
        <v>49</v>
      </c>
      <c r="B45" s="8">
        <v>243311</v>
      </c>
      <c r="C45" s="9">
        <v>326</v>
      </c>
      <c r="D45" s="14">
        <v>1543</v>
      </c>
      <c r="E45" s="10">
        <v>84.7</v>
      </c>
      <c r="F45" s="11">
        <v>10.199999999999999</v>
      </c>
    </row>
    <row r="46" spans="1:6" x14ac:dyDescent="0.2">
      <c r="A46" s="2" t="s">
        <v>50</v>
      </c>
      <c r="B46" s="8">
        <v>130360</v>
      </c>
      <c r="C46" s="9">
        <v>242</v>
      </c>
      <c r="D46" s="14">
        <v>1024</v>
      </c>
      <c r="E46" s="10">
        <v>86.1</v>
      </c>
      <c r="F46" s="11">
        <v>14.8</v>
      </c>
    </row>
    <row r="47" spans="1:6" x14ac:dyDescent="0.2">
      <c r="A47" s="2" t="s">
        <v>51</v>
      </c>
      <c r="B47" s="8">
        <v>359872</v>
      </c>
      <c r="C47" s="9">
        <v>813</v>
      </c>
      <c r="D47" s="14">
        <v>3639</v>
      </c>
      <c r="E47" s="10">
        <v>82.4</v>
      </c>
      <c r="F47" s="11">
        <v>11.5</v>
      </c>
    </row>
    <row r="48" spans="1:6" x14ac:dyDescent="0.2">
      <c r="A48" s="2" t="s">
        <v>52</v>
      </c>
      <c r="B48" s="8">
        <v>193121</v>
      </c>
      <c r="C48" s="9">
        <v>231</v>
      </c>
      <c r="D48" s="14">
        <v>1352</v>
      </c>
      <c r="E48" s="10">
        <v>82.6</v>
      </c>
      <c r="F48" s="11">
        <v>12.5</v>
      </c>
    </row>
    <row r="49" spans="1:6" x14ac:dyDescent="0.2">
      <c r="A49" s="2" t="s">
        <v>53</v>
      </c>
      <c r="B49" s="8">
        <v>420541</v>
      </c>
      <c r="C49" s="9">
        <v>631</v>
      </c>
      <c r="D49" s="14">
        <v>4423</v>
      </c>
      <c r="E49" s="10">
        <v>81.3</v>
      </c>
      <c r="F49" s="11">
        <v>8</v>
      </c>
    </row>
    <row r="50" spans="1:6" x14ac:dyDescent="0.2">
      <c r="A50" s="2" t="s">
        <v>54</v>
      </c>
      <c r="B50" s="8">
        <v>302335</v>
      </c>
      <c r="C50" s="9">
        <v>373</v>
      </c>
      <c r="D50" s="14">
        <v>2157</v>
      </c>
      <c r="E50" s="10">
        <v>76.3</v>
      </c>
      <c r="F50" s="11">
        <v>13.1</v>
      </c>
    </row>
    <row r="51" spans="1:6" x14ac:dyDescent="0.2">
      <c r="A51" s="2" t="s">
        <v>55</v>
      </c>
      <c r="B51" s="8">
        <v>166621</v>
      </c>
      <c r="C51" s="9">
        <v>252</v>
      </c>
      <c r="D51" s="14">
        <v>1497</v>
      </c>
      <c r="E51" s="10">
        <v>78</v>
      </c>
      <c r="F51" s="11">
        <v>11.5</v>
      </c>
    </row>
    <row r="52" spans="1:6" x14ac:dyDescent="0.2">
      <c r="A52" s="2" t="s">
        <v>56</v>
      </c>
      <c r="B52" s="8">
        <v>465663</v>
      </c>
      <c r="C52" s="9">
        <v>731</v>
      </c>
      <c r="D52" s="14">
        <v>3199</v>
      </c>
      <c r="E52" s="10">
        <v>84.7</v>
      </c>
      <c r="F52" s="11">
        <v>10.9</v>
      </c>
    </row>
    <row r="53" spans="1:6" x14ac:dyDescent="0.2">
      <c r="A53" s="2" t="s">
        <v>57</v>
      </c>
      <c r="B53" s="8">
        <v>325600</v>
      </c>
      <c r="C53" s="9">
        <v>458</v>
      </c>
      <c r="D53" s="14">
        <v>4785</v>
      </c>
      <c r="E53" s="10">
        <v>77.400000000000006</v>
      </c>
      <c r="F53" s="11">
        <v>13.2</v>
      </c>
    </row>
    <row r="54" spans="1:6" x14ac:dyDescent="0.2">
      <c r="A54" s="2" t="s">
        <v>58</v>
      </c>
      <c r="B54" s="8">
        <v>137755</v>
      </c>
      <c r="C54" s="9">
        <v>214</v>
      </c>
      <c r="D54" s="14">
        <v>1178</v>
      </c>
      <c r="E54" s="10">
        <v>78.3</v>
      </c>
      <c r="F54" s="11">
        <v>12.8</v>
      </c>
    </row>
    <row r="55" spans="1:6" x14ac:dyDescent="0.2">
      <c r="A55" s="2" t="s">
        <v>59</v>
      </c>
      <c r="B55" s="8">
        <v>129934</v>
      </c>
      <c r="C55" s="9">
        <v>156</v>
      </c>
      <c r="D55" s="9">
        <v>738</v>
      </c>
      <c r="E55" s="10">
        <v>82.2</v>
      </c>
      <c r="F55" s="11">
        <v>17</v>
      </c>
    </row>
    <row r="56" spans="1:6" x14ac:dyDescent="0.2">
      <c r="A56" s="2" t="s">
        <v>60</v>
      </c>
      <c r="B56" s="8">
        <v>679578</v>
      </c>
      <c r="C56" s="9">
        <v>927</v>
      </c>
      <c r="D56" s="9">
        <v>5107</v>
      </c>
      <c r="E56" s="10">
        <v>78.2</v>
      </c>
      <c r="F56" s="11">
        <v>8.3000000000000007</v>
      </c>
    </row>
    <row r="57" spans="1:6" ht="29" x14ac:dyDescent="0.2">
      <c r="A57" s="3" t="s">
        <v>62</v>
      </c>
      <c r="B57" s="8">
        <v>310037</v>
      </c>
      <c r="C57" s="9">
        <v>368</v>
      </c>
      <c r="D57" s="9">
        <v>1597</v>
      </c>
      <c r="E57" s="10">
        <v>87</v>
      </c>
      <c r="F57" s="11">
        <v>7.2</v>
      </c>
    </row>
    <row r="58" spans="1:6" ht="29" x14ac:dyDescent="0.2">
      <c r="A58" s="3" t="s">
        <v>63</v>
      </c>
      <c r="B58" s="8">
        <v>103089</v>
      </c>
      <c r="C58" s="9">
        <v>104</v>
      </c>
      <c r="D58" s="9">
        <v>679</v>
      </c>
      <c r="E58" s="10">
        <v>87.3</v>
      </c>
      <c r="F58" s="11">
        <v>4.5</v>
      </c>
    </row>
    <row r="59" spans="1:6" ht="29" x14ac:dyDescent="0.2">
      <c r="A59" s="3" t="s">
        <v>64</v>
      </c>
      <c r="B59" s="8">
        <v>278961</v>
      </c>
      <c r="C59" s="9">
        <v>401</v>
      </c>
      <c r="D59" s="9">
        <v>1844</v>
      </c>
      <c r="E59" s="10">
        <v>86.1</v>
      </c>
      <c r="F59" s="11">
        <v>12.3</v>
      </c>
    </row>
    <row r="60" spans="1:6" x14ac:dyDescent="0.2">
      <c r="A60" s="2" t="s">
        <v>65</v>
      </c>
      <c r="B60" s="8">
        <v>560901</v>
      </c>
      <c r="C60" s="9">
        <v>774</v>
      </c>
      <c r="D60" s="9">
        <v>6723</v>
      </c>
      <c r="E60" s="10">
        <v>76.8</v>
      </c>
      <c r="F60" s="11">
        <v>11.3</v>
      </c>
    </row>
    <row r="61" spans="1:6" x14ac:dyDescent="0.2">
      <c r="A61" s="2" t="s">
        <v>66</v>
      </c>
      <c r="B61" s="8">
        <v>40315</v>
      </c>
      <c r="C61" s="9">
        <v>47</v>
      </c>
      <c r="D61" s="9">
        <v>371</v>
      </c>
      <c r="E61" s="10">
        <v>87.3</v>
      </c>
      <c r="F61" s="11">
        <v>20</v>
      </c>
    </row>
    <row r="62" spans="1:6" x14ac:dyDescent="0.2">
      <c r="A62" s="2" t="s">
        <v>68</v>
      </c>
      <c r="B62" s="8">
        <v>91208</v>
      </c>
      <c r="C62" s="9">
        <v>95</v>
      </c>
      <c r="D62" s="9">
        <v>1159</v>
      </c>
      <c r="E62" s="10">
        <v>87.3</v>
      </c>
      <c r="F62" s="11">
        <v>18</v>
      </c>
    </row>
    <row r="63" spans="1:6" x14ac:dyDescent="0.2">
      <c r="A63" s="2" t="s">
        <v>69</v>
      </c>
      <c r="B63" s="8">
        <v>343582</v>
      </c>
      <c r="C63" s="9">
        <v>456</v>
      </c>
      <c r="D63" s="9">
        <v>3710</v>
      </c>
      <c r="E63" s="10">
        <v>88.9</v>
      </c>
      <c r="F63" s="11">
        <v>15.4</v>
      </c>
    </row>
    <row r="64" spans="1:6" x14ac:dyDescent="0.2">
      <c r="A64" s="2" t="s">
        <v>70</v>
      </c>
      <c r="B64" s="8">
        <v>458641</v>
      </c>
      <c r="C64" s="9">
        <v>565</v>
      </c>
      <c r="D64" s="9">
        <v>4402</v>
      </c>
      <c r="E64" s="10">
        <v>82.6</v>
      </c>
      <c r="F64" s="11">
        <v>14.4</v>
      </c>
    </row>
    <row r="65" spans="1:6" x14ac:dyDescent="0.2">
      <c r="A65" s="2" t="s">
        <v>71</v>
      </c>
      <c r="B65" s="8">
        <v>304593</v>
      </c>
      <c r="C65" s="9">
        <v>597</v>
      </c>
      <c r="D65" s="9">
        <v>4950</v>
      </c>
      <c r="E65" s="10">
        <v>82.3</v>
      </c>
      <c r="F65" s="11">
        <v>14.8</v>
      </c>
    </row>
    <row r="66" spans="1:6" ht="29" x14ac:dyDescent="0.2">
      <c r="A66" s="2" t="s">
        <v>72</v>
      </c>
      <c r="B66" s="8">
        <v>414872</v>
      </c>
      <c r="C66" s="9">
        <v>483</v>
      </c>
      <c r="D66" s="9">
        <v>4243</v>
      </c>
      <c r="E66" s="10">
        <v>84.2</v>
      </c>
      <c r="F66" s="11">
        <v>11.3</v>
      </c>
    </row>
    <row r="67" spans="1:6" x14ac:dyDescent="0.2">
      <c r="A67" s="2" t="s">
        <v>73</v>
      </c>
      <c r="B67" s="8">
        <v>369126</v>
      </c>
      <c r="C67" s="9">
        <v>543</v>
      </c>
      <c r="D67" s="9">
        <v>4982</v>
      </c>
      <c r="E67" s="10">
        <v>85</v>
      </c>
      <c r="F67" s="11">
        <v>11.3</v>
      </c>
    </row>
    <row r="68" spans="1:6" x14ac:dyDescent="0.2">
      <c r="A68" s="2" t="s">
        <v>74</v>
      </c>
      <c r="B68" s="8">
        <v>244271</v>
      </c>
      <c r="C68" s="9">
        <v>427</v>
      </c>
      <c r="D68" s="9">
        <v>3376</v>
      </c>
      <c r="E68" s="10">
        <v>86.1</v>
      </c>
      <c r="F68" s="11">
        <v>12</v>
      </c>
    </row>
    <row r="69" spans="1:6" x14ac:dyDescent="0.2">
      <c r="A69" s="2" t="s">
        <v>75</v>
      </c>
      <c r="B69" s="8">
        <v>142395</v>
      </c>
      <c r="C69" s="9">
        <v>214</v>
      </c>
      <c r="D69" s="9">
        <v>2173</v>
      </c>
      <c r="E69" s="10">
        <v>76.3</v>
      </c>
      <c r="F69" s="11">
        <v>12.7</v>
      </c>
    </row>
    <row r="70" spans="1:6" x14ac:dyDescent="0.2">
      <c r="A70" s="2" t="s">
        <v>76</v>
      </c>
      <c r="B70" s="8">
        <v>164510</v>
      </c>
      <c r="C70" s="9">
        <v>272</v>
      </c>
      <c r="D70" s="9">
        <v>1456</v>
      </c>
      <c r="E70" s="10">
        <v>91.2</v>
      </c>
      <c r="F70" s="11">
        <v>19</v>
      </c>
    </row>
    <row r="71" spans="1:6" ht="29" x14ac:dyDescent="0.2">
      <c r="A71" s="2" t="s">
        <v>77</v>
      </c>
      <c r="B71" s="8">
        <v>188643</v>
      </c>
      <c r="C71" s="9">
        <v>236</v>
      </c>
      <c r="D71" s="9">
        <v>1282</v>
      </c>
      <c r="E71" s="10">
        <v>89</v>
      </c>
      <c r="F71" s="11">
        <v>15.5</v>
      </c>
    </row>
    <row r="72" spans="1:6" x14ac:dyDescent="0.2">
      <c r="A72" s="2" t="s">
        <v>78</v>
      </c>
      <c r="B72" s="8">
        <v>253104</v>
      </c>
      <c r="C72" s="9">
        <v>260</v>
      </c>
      <c r="D72" s="9">
        <v>710</v>
      </c>
      <c r="E72" s="10">
        <v>86.6</v>
      </c>
      <c r="F72" s="11">
        <v>17.600000000000001</v>
      </c>
    </row>
    <row r="73" spans="1:6" x14ac:dyDescent="0.2">
      <c r="A73" s="2" t="s">
        <v>79</v>
      </c>
      <c r="B73" s="8">
        <v>44204</v>
      </c>
      <c r="C73" s="9">
        <v>67</v>
      </c>
      <c r="D73" s="9">
        <v>437</v>
      </c>
      <c r="E73" s="10">
        <v>88.6</v>
      </c>
      <c r="F73" s="11">
        <v>12.8</v>
      </c>
    </row>
    <row r="74" spans="1:6" x14ac:dyDescent="0.2">
      <c r="A74" s="2" t="s">
        <v>80</v>
      </c>
      <c r="B74" s="8">
        <v>246617</v>
      </c>
      <c r="C74" s="9">
        <v>354</v>
      </c>
      <c r="D74" s="9">
        <v>3781</v>
      </c>
      <c r="E74" s="10">
        <v>87.5</v>
      </c>
      <c r="F74" s="11">
        <v>11.4</v>
      </c>
    </row>
    <row r="75" spans="1:6" x14ac:dyDescent="0.2">
      <c r="A75" s="2" t="s">
        <v>81</v>
      </c>
      <c r="B75" s="8">
        <v>181984</v>
      </c>
      <c r="C75" s="9">
        <v>300</v>
      </c>
      <c r="D75" s="9">
        <v>1533</v>
      </c>
      <c r="E75" s="10">
        <v>86.7</v>
      </c>
      <c r="F75" s="11">
        <v>10.5</v>
      </c>
    </row>
    <row r="76" spans="1:6" x14ac:dyDescent="0.2">
      <c r="A76" s="2" t="s">
        <v>82</v>
      </c>
      <c r="B76" s="8">
        <v>108692</v>
      </c>
      <c r="C76" s="9">
        <v>147</v>
      </c>
      <c r="D76" s="9">
        <v>1348</v>
      </c>
      <c r="E76" s="10">
        <v>82.4</v>
      </c>
      <c r="F76" s="11">
        <v>13.3</v>
      </c>
    </row>
    <row r="77" spans="1:6" x14ac:dyDescent="0.2">
      <c r="A77" s="2" t="s">
        <v>83</v>
      </c>
      <c r="B77" s="8">
        <v>14135</v>
      </c>
      <c r="C77" s="9">
        <v>11</v>
      </c>
      <c r="D77" s="9">
        <v>184</v>
      </c>
      <c r="E77" s="10">
        <v>95.2</v>
      </c>
      <c r="F77" s="11">
        <v>7.4</v>
      </c>
    </row>
    <row r="78" spans="1:6" x14ac:dyDescent="0.2">
      <c r="A78" s="2" t="s">
        <v>84</v>
      </c>
      <c r="B78" s="8">
        <v>72330</v>
      </c>
      <c r="C78" s="9">
        <v>122</v>
      </c>
      <c r="D78" s="9">
        <v>848</v>
      </c>
      <c r="E78" s="10">
        <v>88.4</v>
      </c>
      <c r="F78" s="11">
        <v>7</v>
      </c>
    </row>
    <row r="79" spans="1:6" x14ac:dyDescent="0.2">
      <c r="A79" s="2" t="s">
        <v>85</v>
      </c>
      <c r="B79" s="8">
        <v>28086</v>
      </c>
      <c r="C79" s="9">
        <v>46</v>
      </c>
      <c r="D79" s="9">
        <v>262</v>
      </c>
      <c r="E79" s="10">
        <v>84</v>
      </c>
      <c r="F79" s="11">
        <v>20</v>
      </c>
    </row>
    <row r="80" spans="1:6" x14ac:dyDescent="0.2">
      <c r="A80" s="2" t="s">
        <v>86</v>
      </c>
      <c r="B80" s="8">
        <v>9648</v>
      </c>
      <c r="C80" s="9">
        <v>8</v>
      </c>
      <c r="D80" s="9">
        <v>139</v>
      </c>
      <c r="E80" s="10">
        <v>68.2</v>
      </c>
      <c r="F80" s="11">
        <v>6.6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B519-C213-CC40-8D41-30A1CFC56B69}">
  <dimension ref="A2:F90"/>
  <sheetViews>
    <sheetView workbookViewId="0">
      <selection activeCell="A3" sqref="A3:F90"/>
    </sheetView>
  </sheetViews>
  <sheetFormatPr baseColWidth="10" defaultRowHeight="16" x14ac:dyDescent="0.2"/>
  <cols>
    <col min="1" max="1" width="18.6640625" customWidth="1"/>
    <col min="2" max="2" width="21" customWidth="1"/>
    <col min="3" max="3" width="18.5" customWidth="1"/>
    <col min="4" max="4" width="17.83203125" customWidth="1"/>
    <col min="5" max="5" width="16.33203125" customWidth="1"/>
  </cols>
  <sheetData>
    <row r="2" spans="1:6" ht="17" thickBot="1" x14ac:dyDescent="0.25"/>
    <row r="3" spans="1:6" ht="85" thickBot="1" x14ac:dyDescent="0.25">
      <c r="A3" s="15" t="s">
        <v>88</v>
      </c>
      <c r="B3" s="16" t="s">
        <v>87</v>
      </c>
      <c r="C3" s="16" t="s">
        <v>89</v>
      </c>
      <c r="D3" s="16" t="s">
        <v>92</v>
      </c>
      <c r="E3" s="16" t="s">
        <v>90</v>
      </c>
      <c r="F3" s="17" t="s">
        <v>91</v>
      </c>
    </row>
    <row r="4" spans="1:6" x14ac:dyDescent="0.2">
      <c r="A4" s="1" t="s">
        <v>0</v>
      </c>
      <c r="B4" s="4">
        <v>217077</v>
      </c>
      <c r="C4" s="5">
        <v>333</v>
      </c>
      <c r="D4" s="9">
        <v>991</v>
      </c>
      <c r="E4" s="6">
        <v>81.099999999999994</v>
      </c>
      <c r="F4" s="7">
        <v>6.1</v>
      </c>
    </row>
    <row r="5" spans="1:6" x14ac:dyDescent="0.2">
      <c r="A5" s="2" t="s">
        <v>1</v>
      </c>
      <c r="B5" s="8">
        <v>111336</v>
      </c>
      <c r="C5" s="9">
        <v>277</v>
      </c>
      <c r="D5" s="9">
        <v>1628</v>
      </c>
      <c r="E5" s="10">
        <v>84.3</v>
      </c>
      <c r="F5" s="11">
        <v>12</v>
      </c>
    </row>
    <row r="6" spans="1:6" x14ac:dyDescent="0.2">
      <c r="A6" s="2" t="s">
        <v>2</v>
      </c>
      <c r="B6" s="8">
        <v>178841</v>
      </c>
      <c r="C6" s="9">
        <v>249</v>
      </c>
      <c r="D6" s="9">
        <v>2146</v>
      </c>
      <c r="E6" s="10">
        <v>86.9</v>
      </c>
      <c r="F6" s="11">
        <v>10.4</v>
      </c>
    </row>
    <row r="7" spans="1:6" x14ac:dyDescent="0.2">
      <c r="A7" s="2" t="s">
        <v>3</v>
      </c>
      <c r="B7" s="8">
        <v>279146</v>
      </c>
      <c r="C7" s="9">
        <v>310</v>
      </c>
      <c r="D7" s="9">
        <v>3316</v>
      </c>
      <c r="E7" s="10">
        <v>79.900000000000006</v>
      </c>
      <c r="F7" s="11">
        <v>7.2</v>
      </c>
    </row>
    <row r="8" spans="1:6" x14ac:dyDescent="0.2">
      <c r="A8" s="2" t="s">
        <v>4</v>
      </c>
      <c r="B8" s="8">
        <v>149544</v>
      </c>
      <c r="C8" s="9">
        <v>205</v>
      </c>
      <c r="D8" s="9">
        <v>554</v>
      </c>
      <c r="E8" s="10">
        <v>82.8</v>
      </c>
      <c r="F8" s="11">
        <v>11.5</v>
      </c>
    </row>
    <row r="9" spans="1:6" x14ac:dyDescent="0.2">
      <c r="A9" s="2" t="s">
        <v>5</v>
      </c>
      <c r="B9" s="8">
        <v>130597</v>
      </c>
      <c r="C9" s="9">
        <v>194</v>
      </c>
      <c r="D9" s="9">
        <v>79</v>
      </c>
      <c r="E9" s="10">
        <v>86.8</v>
      </c>
      <c r="F9" s="11">
        <v>7.9</v>
      </c>
    </row>
    <row r="10" spans="1:6" x14ac:dyDescent="0.2">
      <c r="A10" s="2" t="s">
        <v>6</v>
      </c>
      <c r="B10" s="8">
        <v>84934</v>
      </c>
      <c r="C10" s="9">
        <v>93</v>
      </c>
      <c r="D10" s="9">
        <v>577</v>
      </c>
      <c r="E10" s="10">
        <v>80.5</v>
      </c>
      <c r="F10" s="11">
        <v>11</v>
      </c>
    </row>
    <row r="11" spans="1:6" x14ac:dyDescent="0.2">
      <c r="A11" s="2" t="s">
        <v>7</v>
      </c>
      <c r="B11" s="8">
        <v>147350</v>
      </c>
      <c r="C11" s="9">
        <v>247</v>
      </c>
      <c r="D11" s="9">
        <v>1666</v>
      </c>
      <c r="E11" s="10">
        <v>80.400000000000006</v>
      </c>
      <c r="F11" s="11">
        <v>8.1</v>
      </c>
    </row>
    <row r="12" spans="1:6" x14ac:dyDescent="0.2">
      <c r="A12" s="2" t="s">
        <v>8</v>
      </c>
      <c r="B12" s="8">
        <v>120783</v>
      </c>
      <c r="C12" s="9">
        <v>270</v>
      </c>
      <c r="D12" s="9">
        <v>706</v>
      </c>
      <c r="E12" s="10">
        <v>82.8</v>
      </c>
      <c r="F12" s="11">
        <v>7.2</v>
      </c>
    </row>
    <row r="13" spans="1:6" x14ac:dyDescent="0.2">
      <c r="A13" s="2" t="s">
        <v>9</v>
      </c>
      <c r="B13" s="8">
        <v>1141696</v>
      </c>
      <c r="C13" s="9">
        <v>1284</v>
      </c>
      <c r="D13" s="9">
        <v>9192</v>
      </c>
      <c r="E13" s="10">
        <v>88.2</v>
      </c>
      <c r="F13" s="11">
        <v>5.5</v>
      </c>
    </row>
    <row r="14" spans="1:6" x14ac:dyDescent="0.2">
      <c r="A14" s="2" t="s">
        <v>10</v>
      </c>
      <c r="B14" s="8">
        <v>80765</v>
      </c>
      <c r="C14" s="9">
        <v>119</v>
      </c>
      <c r="D14" s="9">
        <v>829</v>
      </c>
      <c r="E14" s="10">
        <v>84.1</v>
      </c>
      <c r="F14" s="11">
        <v>11.5</v>
      </c>
    </row>
    <row r="15" spans="1:6" x14ac:dyDescent="0.2">
      <c r="A15" s="2" t="s">
        <v>11</v>
      </c>
      <c r="B15" s="8">
        <v>145123</v>
      </c>
      <c r="C15" s="9">
        <v>186</v>
      </c>
      <c r="D15" s="9">
        <v>694</v>
      </c>
      <c r="E15" s="10">
        <v>79.3</v>
      </c>
      <c r="F15" s="11">
        <v>11.8</v>
      </c>
    </row>
    <row r="16" spans="1:6" x14ac:dyDescent="0.2">
      <c r="A16" s="2" t="s">
        <v>12</v>
      </c>
      <c r="B16" s="8">
        <v>124425</v>
      </c>
      <c r="C16" s="9">
        <v>152</v>
      </c>
      <c r="D16" s="9">
        <v>756</v>
      </c>
      <c r="E16" s="10">
        <v>74.099999999999994</v>
      </c>
      <c r="F16" s="11">
        <v>12.8</v>
      </c>
    </row>
    <row r="17" spans="1:6" x14ac:dyDescent="0.2">
      <c r="A17" s="2" t="s">
        <v>13</v>
      </c>
      <c r="B17" s="8">
        <v>130699</v>
      </c>
      <c r="C17" s="9">
        <v>180</v>
      </c>
      <c r="D17" s="9">
        <v>648</v>
      </c>
      <c r="E17" s="10">
        <v>88.1</v>
      </c>
      <c r="F17" s="11">
        <v>10.5</v>
      </c>
    </row>
    <row r="18" spans="1:6" x14ac:dyDescent="0.2">
      <c r="A18" s="2" t="s">
        <v>14</v>
      </c>
      <c r="B18" s="8">
        <v>148699</v>
      </c>
      <c r="C18" s="9">
        <v>266</v>
      </c>
      <c r="D18" s="9">
        <v>1481</v>
      </c>
      <c r="E18" s="10">
        <v>84.4</v>
      </c>
      <c r="F18" s="11">
        <v>9.6</v>
      </c>
    </row>
    <row r="19" spans="1:6" x14ac:dyDescent="0.2">
      <c r="A19" s="2" t="s">
        <v>15</v>
      </c>
      <c r="B19" s="8">
        <v>172222</v>
      </c>
      <c r="C19" s="9">
        <v>270</v>
      </c>
      <c r="D19" s="9">
        <v>991</v>
      </c>
      <c r="E19" s="10">
        <v>85.7</v>
      </c>
      <c r="F19" s="11">
        <v>9.4</v>
      </c>
    </row>
    <row r="20" spans="1:6" x14ac:dyDescent="0.2">
      <c r="A20" s="2" t="s">
        <v>16</v>
      </c>
      <c r="B20" s="8">
        <v>151882</v>
      </c>
      <c r="C20" s="9">
        <v>312</v>
      </c>
      <c r="D20" s="9">
        <v>1677</v>
      </c>
      <c r="E20" s="10">
        <v>76.599999999999994</v>
      </c>
      <c r="F20" s="11">
        <v>8.8000000000000007</v>
      </c>
    </row>
    <row r="21" spans="1:6" x14ac:dyDescent="0.2">
      <c r="A21" s="2" t="s">
        <v>17</v>
      </c>
      <c r="B21" s="8">
        <v>1398063</v>
      </c>
      <c r="C21" s="9">
        <v>2641</v>
      </c>
      <c r="D21" s="9">
        <v>8734</v>
      </c>
      <c r="E21" s="10">
        <v>86.5</v>
      </c>
      <c r="F21" s="11">
        <v>5</v>
      </c>
    </row>
    <row r="22" spans="1:6" x14ac:dyDescent="0.2">
      <c r="A22" s="2" t="s">
        <v>18</v>
      </c>
      <c r="B22" s="8">
        <v>86309</v>
      </c>
      <c r="C22" s="9">
        <v>129</v>
      </c>
      <c r="D22" s="9">
        <v>639</v>
      </c>
      <c r="E22" s="10">
        <v>86</v>
      </c>
      <c r="F22" s="11">
        <v>12.9</v>
      </c>
    </row>
    <row r="23" spans="1:6" x14ac:dyDescent="0.2">
      <c r="A23" s="2" t="s">
        <v>19</v>
      </c>
      <c r="B23" s="8">
        <v>114648</v>
      </c>
      <c r="C23" s="9">
        <v>213</v>
      </c>
      <c r="D23" s="9">
        <v>414</v>
      </c>
      <c r="E23" s="10">
        <v>86.7</v>
      </c>
      <c r="F23" s="11">
        <v>14</v>
      </c>
    </row>
    <row r="24" spans="1:6" x14ac:dyDescent="0.2">
      <c r="A24" s="2" t="s">
        <v>20</v>
      </c>
      <c r="B24" s="8">
        <v>161877</v>
      </c>
      <c r="C24" s="9">
        <v>265</v>
      </c>
      <c r="D24" s="9">
        <v>836</v>
      </c>
      <c r="E24" s="10">
        <v>128</v>
      </c>
      <c r="F24" s="11">
        <v>11.8</v>
      </c>
    </row>
    <row r="25" spans="1:6" x14ac:dyDescent="0.2">
      <c r="A25" s="3" t="s">
        <v>21</v>
      </c>
      <c r="B25" s="8">
        <v>7275</v>
      </c>
      <c r="C25" s="9">
        <v>13</v>
      </c>
      <c r="D25" s="9">
        <v>61</v>
      </c>
      <c r="E25" s="10">
        <v>51.4</v>
      </c>
      <c r="F25" s="11">
        <v>9</v>
      </c>
    </row>
    <row r="26" spans="1:6" ht="29" x14ac:dyDescent="0.2">
      <c r="A26" s="3" t="s">
        <v>22</v>
      </c>
      <c r="B26" s="8">
        <v>154602</v>
      </c>
      <c r="C26" s="9">
        <v>252</v>
      </c>
      <c r="D26" s="9">
        <v>775</v>
      </c>
      <c r="E26" s="10">
        <v>76.599999999999994</v>
      </c>
      <c r="F26" s="11">
        <v>10.9</v>
      </c>
    </row>
    <row r="27" spans="1:6" x14ac:dyDescent="0.2">
      <c r="A27" s="2" t="s">
        <v>23</v>
      </c>
      <c r="B27" s="8">
        <v>174982</v>
      </c>
      <c r="C27" s="9">
        <v>286</v>
      </c>
      <c r="D27" s="9">
        <v>1444</v>
      </c>
      <c r="E27" s="10">
        <v>83.8</v>
      </c>
      <c r="F27" s="11">
        <v>11</v>
      </c>
    </row>
    <row r="28" spans="1:6" ht="29" x14ac:dyDescent="0.2">
      <c r="A28" s="2" t="s">
        <v>24</v>
      </c>
      <c r="B28" s="8">
        <v>146987</v>
      </c>
      <c r="C28" s="9">
        <v>220</v>
      </c>
      <c r="D28" s="9">
        <v>779</v>
      </c>
      <c r="E28" s="10">
        <v>80.7</v>
      </c>
      <c r="F28" s="11">
        <v>12</v>
      </c>
    </row>
    <row r="29" spans="1:6" x14ac:dyDescent="0.2">
      <c r="A29" s="2" t="s">
        <v>25</v>
      </c>
      <c r="B29" s="8">
        <v>237480</v>
      </c>
      <c r="C29" s="9">
        <v>200</v>
      </c>
      <c r="D29" s="9">
        <v>1276</v>
      </c>
      <c r="E29" s="10">
        <v>88.2</v>
      </c>
      <c r="F29" s="11">
        <v>7</v>
      </c>
    </row>
    <row r="30" spans="1:6" x14ac:dyDescent="0.2">
      <c r="A30" s="2" t="s">
        <v>26</v>
      </c>
      <c r="B30" s="8">
        <v>111074</v>
      </c>
      <c r="C30" s="9">
        <v>187</v>
      </c>
      <c r="D30" s="9">
        <v>571</v>
      </c>
      <c r="E30" s="10">
        <v>76.7</v>
      </c>
      <c r="F30" s="11">
        <v>8</v>
      </c>
    </row>
    <row r="31" spans="1:6" x14ac:dyDescent="0.2">
      <c r="A31" s="2" t="s">
        <v>27</v>
      </c>
      <c r="B31" s="8">
        <v>77817</v>
      </c>
      <c r="C31" s="9">
        <v>132</v>
      </c>
      <c r="D31" s="9">
        <v>1188</v>
      </c>
      <c r="E31" s="10">
        <v>93.3</v>
      </c>
      <c r="F31" s="11">
        <v>11.9</v>
      </c>
    </row>
    <row r="32" spans="1:6" x14ac:dyDescent="0.2">
      <c r="A32" s="2" t="s">
        <v>28</v>
      </c>
      <c r="B32" s="8">
        <v>86876</v>
      </c>
      <c r="C32" s="9">
        <v>122</v>
      </c>
      <c r="D32" s="9">
        <v>748</v>
      </c>
      <c r="E32" s="10">
        <v>89.4</v>
      </c>
      <c r="F32" s="11">
        <v>14.3</v>
      </c>
    </row>
    <row r="33" spans="1:6" x14ac:dyDescent="0.2">
      <c r="A33" s="2" t="s">
        <v>29</v>
      </c>
      <c r="B33" s="8">
        <v>680647</v>
      </c>
      <c r="C33" s="9">
        <v>1212</v>
      </c>
      <c r="D33" s="9">
        <v>10509</v>
      </c>
      <c r="E33" s="10">
        <v>78.599999999999994</v>
      </c>
      <c r="F33" s="11">
        <v>4.5</v>
      </c>
    </row>
    <row r="34" spans="1:6" x14ac:dyDescent="0.2">
      <c r="A34" s="2" t="s">
        <v>30</v>
      </c>
      <c r="B34" s="8">
        <v>68671</v>
      </c>
      <c r="C34" s="9">
        <v>44</v>
      </c>
      <c r="D34" s="9">
        <v>626</v>
      </c>
      <c r="E34" s="10">
        <v>94.9</v>
      </c>
      <c r="F34" s="11">
        <v>11.6</v>
      </c>
    </row>
    <row r="35" spans="1:6" x14ac:dyDescent="0.2">
      <c r="A35" s="2" t="s">
        <v>31</v>
      </c>
      <c r="B35" s="8">
        <v>44265</v>
      </c>
      <c r="C35" s="9">
        <v>37</v>
      </c>
      <c r="D35" s="9">
        <v>461</v>
      </c>
      <c r="E35" s="10">
        <v>83.2</v>
      </c>
      <c r="F35" s="11">
        <v>20.9</v>
      </c>
    </row>
    <row r="36" spans="1:6" x14ac:dyDescent="0.2">
      <c r="A36" s="2" t="s">
        <v>32</v>
      </c>
      <c r="B36" s="8">
        <v>276700</v>
      </c>
      <c r="C36" s="9">
        <v>430</v>
      </c>
      <c r="D36" s="9">
        <v>4272</v>
      </c>
      <c r="E36" s="10">
        <v>77.900000000000006</v>
      </c>
      <c r="F36" s="11">
        <v>14.5</v>
      </c>
    </row>
    <row r="37" spans="1:6" x14ac:dyDescent="0.2">
      <c r="A37" s="2" t="s">
        <v>33</v>
      </c>
      <c r="B37" s="8">
        <v>814730</v>
      </c>
      <c r="C37" s="9">
        <v>1011</v>
      </c>
      <c r="D37" s="9">
        <v>2895</v>
      </c>
      <c r="E37" s="10">
        <v>85.5</v>
      </c>
      <c r="F37" s="11">
        <v>9</v>
      </c>
    </row>
    <row r="38" spans="1:6" x14ac:dyDescent="0.2">
      <c r="A38" s="2" t="s">
        <v>34</v>
      </c>
      <c r="B38" s="8">
        <v>188250</v>
      </c>
      <c r="C38" s="9">
        <v>226</v>
      </c>
      <c r="D38" s="9">
        <v>1014</v>
      </c>
      <c r="E38" s="10">
        <v>74.7</v>
      </c>
      <c r="F38" s="11">
        <v>13.8</v>
      </c>
    </row>
    <row r="39" spans="1:6" x14ac:dyDescent="0.2">
      <c r="A39" s="2" t="s">
        <v>35</v>
      </c>
      <c r="B39" s="8">
        <v>312591</v>
      </c>
      <c r="C39" s="9">
        <v>462</v>
      </c>
      <c r="D39" s="9">
        <v>1019</v>
      </c>
      <c r="E39" s="10">
        <v>88.8</v>
      </c>
      <c r="F39" s="11">
        <v>9.6</v>
      </c>
    </row>
    <row r="40" spans="1:6" x14ac:dyDescent="0.2">
      <c r="A40" s="2" t="s">
        <v>36</v>
      </c>
      <c r="B40" s="8">
        <v>561652</v>
      </c>
      <c r="C40" s="9">
        <v>570</v>
      </c>
      <c r="D40" s="9">
        <v>3644</v>
      </c>
      <c r="E40" s="10">
        <v>86.5</v>
      </c>
      <c r="F40" s="11">
        <v>10.5</v>
      </c>
    </row>
    <row r="41" spans="1:6" x14ac:dyDescent="0.2">
      <c r="A41" s="2" t="s">
        <v>37</v>
      </c>
      <c r="B41" s="8">
        <v>64341</v>
      </c>
      <c r="C41" s="9">
        <v>89</v>
      </c>
      <c r="D41" s="9">
        <v>406</v>
      </c>
      <c r="E41" s="10">
        <v>80.7</v>
      </c>
      <c r="F41" s="11">
        <v>9</v>
      </c>
    </row>
    <row r="42" spans="1:6" x14ac:dyDescent="0.2">
      <c r="A42" s="2" t="s">
        <v>38</v>
      </c>
      <c r="B42" s="8">
        <v>344966</v>
      </c>
      <c r="C42" s="9">
        <v>844</v>
      </c>
      <c r="D42" s="9">
        <v>11200</v>
      </c>
      <c r="E42" s="10">
        <v>78.900000000000006</v>
      </c>
      <c r="F42" s="11">
        <v>14.2</v>
      </c>
    </row>
    <row r="43" spans="1:6" x14ac:dyDescent="0.2">
      <c r="A43" s="2" t="s">
        <v>39</v>
      </c>
      <c r="B43" s="8">
        <v>66341</v>
      </c>
      <c r="C43" s="9">
        <v>229</v>
      </c>
      <c r="D43" s="9">
        <v>1766</v>
      </c>
      <c r="E43" s="10">
        <v>69.400000000000006</v>
      </c>
      <c r="F43" s="11">
        <v>30.5</v>
      </c>
    </row>
    <row r="44" spans="1:6" ht="29" x14ac:dyDescent="0.2">
      <c r="A44" s="2" t="s">
        <v>40</v>
      </c>
      <c r="B44" s="8">
        <v>139743</v>
      </c>
      <c r="C44" s="9">
        <v>204</v>
      </c>
      <c r="D44" s="9">
        <v>1133</v>
      </c>
      <c r="E44" s="10">
        <v>89.2</v>
      </c>
      <c r="F44" s="11">
        <v>16.399999999999999</v>
      </c>
    </row>
    <row r="45" spans="1:6" ht="29" x14ac:dyDescent="0.2">
      <c r="A45" s="2" t="s">
        <v>41</v>
      </c>
      <c r="B45" s="8">
        <v>69590</v>
      </c>
      <c r="C45" s="9">
        <v>93</v>
      </c>
      <c r="D45" s="9">
        <v>514</v>
      </c>
      <c r="E45" s="10">
        <v>90</v>
      </c>
      <c r="F45" s="11">
        <v>22</v>
      </c>
    </row>
    <row r="46" spans="1:6" ht="29" x14ac:dyDescent="0.2">
      <c r="A46" s="2" t="s">
        <v>42</v>
      </c>
      <c r="B46" s="8">
        <v>101774</v>
      </c>
      <c r="C46" s="9">
        <v>160</v>
      </c>
      <c r="D46" s="9">
        <v>695</v>
      </c>
      <c r="E46" s="10">
        <v>84.3</v>
      </c>
      <c r="F46" s="11">
        <v>13</v>
      </c>
    </row>
    <row r="47" spans="1:6" x14ac:dyDescent="0.2">
      <c r="A47" s="2" t="s">
        <v>43</v>
      </c>
      <c r="B47" s="8">
        <v>418714</v>
      </c>
      <c r="C47" s="9">
        <v>487</v>
      </c>
      <c r="D47" s="9">
        <v>1362</v>
      </c>
      <c r="E47" s="10">
        <v>87.5</v>
      </c>
      <c r="F47" s="11">
        <v>19.399999999999999</v>
      </c>
    </row>
    <row r="48" spans="1:6" x14ac:dyDescent="0.2">
      <c r="A48" s="2" t="s">
        <v>44</v>
      </c>
      <c r="B48" s="8">
        <v>427791</v>
      </c>
      <c r="C48" s="9">
        <v>503</v>
      </c>
      <c r="D48" s="9">
        <v>2911</v>
      </c>
      <c r="E48" s="10">
        <v>85.3</v>
      </c>
      <c r="F48" s="11">
        <v>11.7</v>
      </c>
    </row>
    <row r="49" spans="1:6" ht="29" x14ac:dyDescent="0.2">
      <c r="A49" s="2" t="s">
        <v>45</v>
      </c>
      <c r="B49" s="8">
        <v>639040</v>
      </c>
      <c r="C49" s="9">
        <v>958</v>
      </c>
      <c r="D49" s="13">
        <v>5610</v>
      </c>
      <c r="E49" s="10">
        <v>85.8</v>
      </c>
      <c r="F49" s="11">
        <v>10.1</v>
      </c>
    </row>
    <row r="50" spans="1:6" x14ac:dyDescent="0.2">
      <c r="A50" s="2" t="s">
        <v>46</v>
      </c>
      <c r="B50" s="8">
        <v>98305</v>
      </c>
      <c r="C50" s="9">
        <v>136</v>
      </c>
      <c r="D50" s="14">
        <v>752</v>
      </c>
      <c r="E50" s="10">
        <v>79.900000000000006</v>
      </c>
      <c r="F50" s="11">
        <v>16.2</v>
      </c>
    </row>
    <row r="51" spans="1:6" x14ac:dyDescent="0.2">
      <c r="A51" s="2" t="s">
        <v>47</v>
      </c>
      <c r="B51" s="8">
        <v>84854</v>
      </c>
      <c r="C51" s="9">
        <v>170</v>
      </c>
      <c r="D51" s="14">
        <v>667</v>
      </c>
      <c r="E51" s="10">
        <v>86.9</v>
      </c>
      <c r="F51" s="11">
        <v>15</v>
      </c>
    </row>
    <row r="52" spans="1:6" x14ac:dyDescent="0.2">
      <c r="A52" s="2" t="s">
        <v>48</v>
      </c>
      <c r="B52" s="8">
        <v>569950</v>
      </c>
      <c r="C52" s="9">
        <v>838</v>
      </c>
      <c r="D52" s="14">
        <v>5185</v>
      </c>
      <c r="E52" s="10">
        <v>87.2</v>
      </c>
      <c r="F52" s="11">
        <v>5</v>
      </c>
    </row>
    <row r="53" spans="1:6" x14ac:dyDescent="0.2">
      <c r="A53" s="2" t="s">
        <v>49</v>
      </c>
      <c r="B53" s="8">
        <v>243311</v>
      </c>
      <c r="C53" s="9">
        <v>326</v>
      </c>
      <c r="D53" s="14">
        <v>1543</v>
      </c>
      <c r="E53" s="10">
        <v>84.7</v>
      </c>
      <c r="F53" s="11">
        <v>10.199999999999999</v>
      </c>
    </row>
    <row r="54" spans="1:6" x14ac:dyDescent="0.2">
      <c r="A54" s="2" t="s">
        <v>50</v>
      </c>
      <c r="B54" s="8">
        <v>130360</v>
      </c>
      <c r="C54" s="9">
        <v>242</v>
      </c>
      <c r="D54" s="14">
        <v>1024</v>
      </c>
      <c r="E54" s="10">
        <v>86.1</v>
      </c>
      <c r="F54" s="11">
        <v>14.8</v>
      </c>
    </row>
    <row r="55" spans="1:6" x14ac:dyDescent="0.2">
      <c r="A55" s="2" t="s">
        <v>51</v>
      </c>
      <c r="B55" s="8">
        <v>359872</v>
      </c>
      <c r="C55" s="9">
        <v>813</v>
      </c>
      <c r="D55" s="14">
        <v>3639</v>
      </c>
      <c r="E55" s="10">
        <v>82.4</v>
      </c>
      <c r="F55" s="11">
        <v>11.5</v>
      </c>
    </row>
    <row r="56" spans="1:6" x14ac:dyDescent="0.2">
      <c r="A56" s="2" t="s">
        <v>52</v>
      </c>
      <c r="B56" s="8">
        <v>193121</v>
      </c>
      <c r="C56" s="9">
        <v>231</v>
      </c>
      <c r="D56" s="14">
        <v>1352</v>
      </c>
      <c r="E56" s="10">
        <v>82.6</v>
      </c>
      <c r="F56" s="11">
        <v>12.5</v>
      </c>
    </row>
    <row r="57" spans="1:6" x14ac:dyDescent="0.2">
      <c r="A57" s="2" t="s">
        <v>53</v>
      </c>
      <c r="B57" s="8">
        <v>420541</v>
      </c>
      <c r="C57" s="9">
        <v>631</v>
      </c>
      <c r="D57" s="14">
        <v>4423</v>
      </c>
      <c r="E57" s="10">
        <v>81.3</v>
      </c>
      <c r="F57" s="11">
        <v>8</v>
      </c>
    </row>
    <row r="58" spans="1:6" x14ac:dyDescent="0.2">
      <c r="A58" s="2" t="s">
        <v>54</v>
      </c>
      <c r="B58" s="8">
        <v>302335</v>
      </c>
      <c r="C58" s="9">
        <v>373</v>
      </c>
      <c r="D58" s="14">
        <v>2157</v>
      </c>
      <c r="E58" s="10">
        <v>76.3</v>
      </c>
      <c r="F58" s="11">
        <v>13.1</v>
      </c>
    </row>
    <row r="59" spans="1:6" x14ac:dyDescent="0.2">
      <c r="A59" s="2" t="s">
        <v>55</v>
      </c>
      <c r="B59" s="8">
        <v>166621</v>
      </c>
      <c r="C59" s="9">
        <v>252</v>
      </c>
      <c r="D59" s="14">
        <v>1497</v>
      </c>
      <c r="E59" s="10">
        <v>78</v>
      </c>
      <c r="F59" s="11">
        <v>11.5</v>
      </c>
    </row>
    <row r="60" spans="1:6" x14ac:dyDescent="0.2">
      <c r="A60" s="2" t="s">
        <v>56</v>
      </c>
      <c r="B60" s="8">
        <v>465663</v>
      </c>
      <c r="C60" s="9">
        <v>731</v>
      </c>
      <c r="D60" s="14">
        <v>3199</v>
      </c>
      <c r="E60" s="10">
        <v>84.7</v>
      </c>
      <c r="F60" s="11">
        <v>10.9</v>
      </c>
    </row>
    <row r="61" spans="1:6" x14ac:dyDescent="0.2">
      <c r="A61" s="2" t="s">
        <v>57</v>
      </c>
      <c r="B61" s="8">
        <v>325600</v>
      </c>
      <c r="C61" s="9">
        <v>458</v>
      </c>
      <c r="D61" s="14">
        <v>4785</v>
      </c>
      <c r="E61" s="10">
        <v>77.400000000000006</v>
      </c>
      <c r="F61" s="11">
        <v>13.2</v>
      </c>
    </row>
    <row r="62" spans="1:6" x14ac:dyDescent="0.2">
      <c r="A62" s="2" t="s">
        <v>58</v>
      </c>
      <c r="B62" s="8">
        <v>137755</v>
      </c>
      <c r="C62" s="9">
        <v>214</v>
      </c>
      <c r="D62" s="14">
        <v>1178</v>
      </c>
      <c r="E62" s="10">
        <v>78.3</v>
      </c>
      <c r="F62" s="11">
        <v>12.8</v>
      </c>
    </row>
    <row r="63" spans="1:6" x14ac:dyDescent="0.2">
      <c r="A63" s="2" t="s">
        <v>59</v>
      </c>
      <c r="B63" s="8">
        <v>129934</v>
      </c>
      <c r="C63" s="9">
        <v>156</v>
      </c>
      <c r="D63" s="9">
        <v>738</v>
      </c>
      <c r="E63" s="10">
        <v>82.2</v>
      </c>
      <c r="F63" s="11">
        <v>17</v>
      </c>
    </row>
    <row r="64" spans="1:6" x14ac:dyDescent="0.2">
      <c r="A64" s="2" t="s">
        <v>60</v>
      </c>
      <c r="B64" s="8">
        <v>679578</v>
      </c>
      <c r="C64" s="9">
        <v>927</v>
      </c>
      <c r="D64" s="9">
        <v>5107</v>
      </c>
      <c r="E64" s="10">
        <v>78.2</v>
      </c>
      <c r="F64" s="11">
        <v>8.3000000000000007</v>
      </c>
    </row>
    <row r="65" spans="1:6" ht="29" x14ac:dyDescent="0.2">
      <c r="A65" s="2" t="s">
        <v>61</v>
      </c>
      <c r="B65" s="8">
        <v>692087</v>
      </c>
      <c r="C65" s="9">
        <v>873</v>
      </c>
      <c r="D65" s="9">
        <v>4120</v>
      </c>
      <c r="E65" s="12">
        <v>260.39999999999998</v>
      </c>
      <c r="F65" s="11">
        <v>10.7</v>
      </c>
    </row>
    <row r="66" spans="1:6" ht="29" x14ac:dyDescent="0.2">
      <c r="A66" s="3" t="s">
        <v>62</v>
      </c>
      <c r="B66" s="8">
        <v>310037</v>
      </c>
      <c r="C66" s="9">
        <v>368</v>
      </c>
      <c r="D66" s="9">
        <v>1597</v>
      </c>
      <c r="E66" s="10">
        <v>87</v>
      </c>
      <c r="F66" s="11">
        <v>7.2</v>
      </c>
    </row>
    <row r="67" spans="1:6" ht="29" x14ac:dyDescent="0.2">
      <c r="A67" s="3" t="s">
        <v>63</v>
      </c>
      <c r="B67" s="8">
        <v>103089</v>
      </c>
      <c r="C67" s="9">
        <v>104</v>
      </c>
      <c r="D67" s="9">
        <v>679</v>
      </c>
      <c r="E67" s="10">
        <v>87.3</v>
      </c>
      <c r="F67" s="11">
        <v>4.5</v>
      </c>
    </row>
    <row r="68" spans="1:6" ht="29" x14ac:dyDescent="0.2">
      <c r="A68" s="3" t="s">
        <v>64</v>
      </c>
      <c r="B68" s="8">
        <v>278961</v>
      </c>
      <c r="C68" s="9">
        <v>401</v>
      </c>
      <c r="D68" s="9">
        <v>1844</v>
      </c>
      <c r="E68" s="10">
        <v>86.1</v>
      </c>
      <c r="F68" s="11">
        <v>12.3</v>
      </c>
    </row>
    <row r="69" spans="1:6" x14ac:dyDescent="0.2">
      <c r="A69" s="2" t="s">
        <v>65</v>
      </c>
      <c r="B69" s="8">
        <v>560901</v>
      </c>
      <c r="C69" s="9">
        <v>774</v>
      </c>
      <c r="D69" s="9">
        <v>6723</v>
      </c>
      <c r="E69" s="10">
        <v>76.8</v>
      </c>
      <c r="F69" s="11">
        <v>11.3</v>
      </c>
    </row>
    <row r="70" spans="1:6" x14ac:dyDescent="0.2">
      <c r="A70" s="2" t="s">
        <v>66</v>
      </c>
      <c r="B70" s="8">
        <v>40315</v>
      </c>
      <c r="C70" s="9">
        <v>47</v>
      </c>
      <c r="D70" s="9">
        <v>371</v>
      </c>
      <c r="E70" s="10">
        <v>87.3</v>
      </c>
      <c r="F70" s="11">
        <v>20</v>
      </c>
    </row>
    <row r="71" spans="1:6" x14ac:dyDescent="0.2">
      <c r="A71" s="2" t="s">
        <v>67</v>
      </c>
      <c r="B71" s="8">
        <v>77588</v>
      </c>
      <c r="C71" s="9">
        <v>67</v>
      </c>
      <c r="D71" s="9">
        <v>265</v>
      </c>
      <c r="E71" s="10">
        <v>91</v>
      </c>
      <c r="F71" s="11">
        <v>27.2</v>
      </c>
    </row>
    <row r="72" spans="1:6" x14ac:dyDescent="0.2">
      <c r="A72" s="2" t="s">
        <v>68</v>
      </c>
      <c r="B72" s="8">
        <v>91208</v>
      </c>
      <c r="C72" s="9">
        <v>95</v>
      </c>
      <c r="D72" s="9">
        <v>1159</v>
      </c>
      <c r="E72" s="10">
        <v>87.3</v>
      </c>
      <c r="F72" s="11">
        <v>18</v>
      </c>
    </row>
    <row r="73" spans="1:6" x14ac:dyDescent="0.2">
      <c r="A73" s="2" t="s">
        <v>69</v>
      </c>
      <c r="B73" s="8">
        <v>343582</v>
      </c>
      <c r="C73" s="9">
        <v>456</v>
      </c>
      <c r="D73" s="9">
        <v>3710</v>
      </c>
      <c r="E73" s="10">
        <v>88.9</v>
      </c>
      <c r="F73" s="11">
        <v>15.4</v>
      </c>
    </row>
    <row r="74" spans="1:6" x14ac:dyDescent="0.2">
      <c r="A74" s="2" t="s">
        <v>70</v>
      </c>
      <c r="B74" s="8">
        <v>458641</v>
      </c>
      <c r="C74" s="9">
        <v>565</v>
      </c>
      <c r="D74" s="9">
        <v>4402</v>
      </c>
      <c r="E74" s="10">
        <v>82.6</v>
      </c>
      <c r="F74" s="11">
        <v>14.4</v>
      </c>
    </row>
    <row r="75" spans="1:6" x14ac:dyDescent="0.2">
      <c r="A75" s="2" t="s">
        <v>71</v>
      </c>
      <c r="B75" s="8">
        <v>304593</v>
      </c>
      <c r="C75" s="9">
        <v>597</v>
      </c>
      <c r="D75" s="9">
        <v>4950</v>
      </c>
      <c r="E75" s="10">
        <v>82.3</v>
      </c>
      <c r="F75" s="11">
        <v>14.8</v>
      </c>
    </row>
    <row r="76" spans="1:6" ht="29" x14ac:dyDescent="0.2">
      <c r="A76" s="2" t="s">
        <v>72</v>
      </c>
      <c r="B76" s="8">
        <v>414872</v>
      </c>
      <c r="C76" s="9">
        <v>483</v>
      </c>
      <c r="D76" s="9">
        <v>4243</v>
      </c>
      <c r="E76" s="10">
        <v>84.2</v>
      </c>
      <c r="F76" s="11">
        <v>11.3</v>
      </c>
    </row>
    <row r="77" spans="1:6" x14ac:dyDescent="0.2">
      <c r="A77" s="2" t="s">
        <v>73</v>
      </c>
      <c r="B77" s="8">
        <v>369126</v>
      </c>
      <c r="C77" s="9">
        <v>543</v>
      </c>
      <c r="D77" s="9">
        <v>4982</v>
      </c>
      <c r="E77" s="10">
        <v>85</v>
      </c>
      <c r="F77" s="11">
        <v>11.3</v>
      </c>
    </row>
    <row r="78" spans="1:6" x14ac:dyDescent="0.2">
      <c r="A78" s="2" t="s">
        <v>74</v>
      </c>
      <c r="B78" s="8">
        <v>244271</v>
      </c>
      <c r="C78" s="9">
        <v>427</v>
      </c>
      <c r="D78" s="9">
        <v>3376</v>
      </c>
      <c r="E78" s="10">
        <v>86.1</v>
      </c>
      <c r="F78" s="11">
        <v>12</v>
      </c>
    </row>
    <row r="79" spans="1:6" x14ac:dyDescent="0.2">
      <c r="A79" s="2" t="s">
        <v>75</v>
      </c>
      <c r="B79" s="8">
        <v>142395</v>
      </c>
      <c r="C79" s="9">
        <v>214</v>
      </c>
      <c r="D79" s="9">
        <v>2173</v>
      </c>
      <c r="E79" s="10">
        <v>76.3</v>
      </c>
      <c r="F79" s="11">
        <v>12.7</v>
      </c>
    </row>
    <row r="80" spans="1:6" x14ac:dyDescent="0.2">
      <c r="A80" s="2" t="s">
        <v>76</v>
      </c>
      <c r="B80" s="8">
        <v>164510</v>
      </c>
      <c r="C80" s="9">
        <v>272</v>
      </c>
      <c r="D80" s="9">
        <v>1456</v>
      </c>
      <c r="E80" s="10">
        <v>91.2</v>
      </c>
      <c r="F80" s="11">
        <v>19</v>
      </c>
    </row>
    <row r="81" spans="1:6" ht="29" x14ac:dyDescent="0.2">
      <c r="A81" s="2" t="s">
        <v>77</v>
      </c>
      <c r="B81" s="8">
        <v>188643</v>
      </c>
      <c r="C81" s="9">
        <v>236</v>
      </c>
      <c r="D81" s="9">
        <v>1282</v>
      </c>
      <c r="E81" s="10">
        <v>89</v>
      </c>
      <c r="F81" s="11">
        <v>15.5</v>
      </c>
    </row>
    <row r="82" spans="1:6" x14ac:dyDescent="0.2">
      <c r="A82" s="2" t="s">
        <v>78</v>
      </c>
      <c r="B82" s="8">
        <v>253104</v>
      </c>
      <c r="C82" s="9">
        <v>260</v>
      </c>
      <c r="D82" s="9">
        <v>710</v>
      </c>
      <c r="E82" s="10">
        <v>86.6</v>
      </c>
      <c r="F82" s="11">
        <v>17.600000000000001</v>
      </c>
    </row>
    <row r="83" spans="1:6" x14ac:dyDescent="0.2">
      <c r="A83" s="2" t="s">
        <v>79</v>
      </c>
      <c r="B83" s="8">
        <v>44204</v>
      </c>
      <c r="C83" s="9">
        <v>67</v>
      </c>
      <c r="D83" s="9">
        <v>437</v>
      </c>
      <c r="E83" s="10">
        <v>88.6</v>
      </c>
      <c r="F83" s="11">
        <v>12.8</v>
      </c>
    </row>
    <row r="84" spans="1:6" x14ac:dyDescent="0.2">
      <c r="A84" s="2" t="s">
        <v>80</v>
      </c>
      <c r="B84" s="8">
        <v>246617</v>
      </c>
      <c r="C84" s="9">
        <v>354</v>
      </c>
      <c r="D84" s="9">
        <v>3781</v>
      </c>
      <c r="E84" s="10">
        <v>87.5</v>
      </c>
      <c r="F84" s="11">
        <v>11.4</v>
      </c>
    </row>
    <row r="85" spans="1:6" x14ac:dyDescent="0.2">
      <c r="A85" s="2" t="s">
        <v>81</v>
      </c>
      <c r="B85" s="8">
        <v>181984</v>
      </c>
      <c r="C85" s="9">
        <v>300</v>
      </c>
      <c r="D85" s="9">
        <v>1533</v>
      </c>
      <c r="E85" s="10">
        <v>86.7</v>
      </c>
      <c r="F85" s="11">
        <v>10.5</v>
      </c>
    </row>
    <row r="86" spans="1:6" x14ac:dyDescent="0.2">
      <c r="A86" s="2" t="s">
        <v>82</v>
      </c>
      <c r="B86" s="8">
        <v>108692</v>
      </c>
      <c r="C86" s="9">
        <v>147</v>
      </c>
      <c r="D86" s="9">
        <v>1348</v>
      </c>
      <c r="E86" s="10">
        <v>82.4</v>
      </c>
      <c r="F86" s="11">
        <v>13.3</v>
      </c>
    </row>
    <row r="87" spans="1:6" x14ac:dyDescent="0.2">
      <c r="A87" s="2" t="s">
        <v>83</v>
      </c>
      <c r="B87" s="8">
        <v>14135</v>
      </c>
      <c r="C87" s="9">
        <v>11</v>
      </c>
      <c r="D87" s="9">
        <v>184</v>
      </c>
      <c r="E87" s="10">
        <v>95.2</v>
      </c>
      <c r="F87" s="11">
        <v>7.4</v>
      </c>
    </row>
    <row r="88" spans="1:6" x14ac:dyDescent="0.2">
      <c r="A88" s="2" t="s">
        <v>84</v>
      </c>
      <c r="B88" s="8">
        <v>72330</v>
      </c>
      <c r="C88" s="9">
        <v>122</v>
      </c>
      <c r="D88" s="9">
        <v>848</v>
      </c>
      <c r="E88" s="10">
        <v>88.4</v>
      </c>
      <c r="F88" s="11">
        <v>7</v>
      </c>
    </row>
    <row r="89" spans="1:6" x14ac:dyDescent="0.2">
      <c r="A89" s="2" t="s">
        <v>85</v>
      </c>
      <c r="B89" s="8">
        <v>28086</v>
      </c>
      <c r="C89" s="9">
        <v>46</v>
      </c>
      <c r="D89" s="9">
        <v>262</v>
      </c>
      <c r="E89" s="10">
        <v>84</v>
      </c>
      <c r="F89" s="11">
        <v>20</v>
      </c>
    </row>
    <row r="90" spans="1:6" x14ac:dyDescent="0.2">
      <c r="A90" s="2" t="s">
        <v>86</v>
      </c>
      <c r="B90" s="8">
        <v>9648</v>
      </c>
      <c r="C90" s="9">
        <v>8</v>
      </c>
      <c r="D90" s="9">
        <v>139</v>
      </c>
      <c r="E90" s="10">
        <v>68.2</v>
      </c>
      <c r="F90" s="1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Графическое представление</vt:lpstr>
      <vt:lpstr>z-score</vt:lpstr>
      <vt:lpstr>Корреляция</vt:lpstr>
      <vt:lpstr>Корреляция без выбросов</vt:lpstr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Камила Ардаширова</dc:creator>
  <cp:lastModifiedBy>Microsoft Office User</cp:lastModifiedBy>
  <dcterms:created xsi:type="dcterms:W3CDTF">2024-03-30T12:49:07Z</dcterms:created>
  <dcterms:modified xsi:type="dcterms:W3CDTF">2024-04-06T06:30:14Z</dcterms:modified>
</cp:coreProperties>
</file>