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aleksandrartemev/Desktop/МР_3_1/"/>
    </mc:Choice>
  </mc:AlternateContent>
  <xr:revisionPtr revIDLastSave="0" documentId="13_ncr:1_{E1790EBA-0EC2-6240-86CD-785DBC87877A}" xr6:coauthVersionLast="47" xr6:coauthVersionMax="47" xr10:uidLastSave="{00000000-0000-0000-0000-000000000000}"/>
  <bookViews>
    <workbookView xWindow="5720" yWindow="920" windowWidth="28800" windowHeight="16320" xr2:uid="{C7AF95A7-DA44-A04A-BF91-A3D3AA2D537C}"/>
  </bookViews>
  <sheets>
    <sheet name="Расчет показателя преступности" sheetId="2" r:id="rId1"/>
    <sheet name="Анализ выбросов" sheetId="3" r:id="rId2"/>
    <sheet name="1. Корреляционное облако" sheetId="4" r:id="rId3"/>
    <sheet name="Регрессионный анализ линия" sheetId="5" r:id="rId4"/>
    <sheet name="Протокол линия" sheetId="6" r:id="rId5"/>
    <sheet name="Линейный МНК" sheetId="7" r:id="rId6"/>
    <sheet name="Гиперболическая модель" sheetId="8" r:id="rId7"/>
    <sheet name="Степенная модель" sheetId="9" r:id="rId8"/>
    <sheet name="Протокол Гиперболическая модель" sheetId="10" r:id="rId9"/>
    <sheet name="Протокол Степенная модель" sheetId="11" r:id="rId10"/>
    <sheet name="Вывод" sheetId="12" r:id="rId11"/>
    <sheet name="Лист1" sheetId="1" r:id="rId12"/>
  </sheets>
  <definedNames>
    <definedName name="_xlnm._FilterDatabase" localSheetId="0" hidden="1">'Расчет показателя преступности'!$N$2:$S$2</definedName>
    <definedName name="_xlnm._FilterDatabase" localSheetId="3" hidden="1">'Регрессионный анализ линия'!$A$4:$C$4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5" i="9" l="1"/>
  <c r="G5" i="9" s="1"/>
  <c r="F5" i="9"/>
  <c r="E6" i="9"/>
  <c r="F6" i="9"/>
  <c r="E7" i="9"/>
  <c r="G7" i="9" s="1"/>
  <c r="F7" i="9"/>
  <c r="E8" i="9"/>
  <c r="G8" i="9" s="1"/>
  <c r="F8" i="9"/>
  <c r="E9" i="9"/>
  <c r="G9" i="9" s="1"/>
  <c r="F9" i="9"/>
  <c r="E10" i="9"/>
  <c r="G10" i="9" s="1"/>
  <c r="F10" i="9"/>
  <c r="E11" i="9"/>
  <c r="G11" i="9" s="1"/>
  <c r="F11" i="9"/>
  <c r="E12" i="9"/>
  <c r="G12" i="9" s="1"/>
  <c r="F12" i="9"/>
  <c r="E13" i="9"/>
  <c r="G13" i="9" s="1"/>
  <c r="F13" i="9"/>
  <c r="E14" i="9"/>
  <c r="F14" i="9"/>
  <c r="E15" i="9"/>
  <c r="F15" i="9"/>
  <c r="G15" i="9"/>
  <c r="E16" i="9"/>
  <c r="G16" i="9" s="1"/>
  <c r="F16" i="9"/>
  <c r="E17" i="9"/>
  <c r="G17" i="9" s="1"/>
  <c r="F17" i="9"/>
  <c r="E18" i="9"/>
  <c r="F18" i="9"/>
  <c r="G18" i="9" s="1"/>
  <c r="E19" i="9"/>
  <c r="F19" i="9"/>
  <c r="G19" i="9"/>
  <c r="E20" i="9"/>
  <c r="G20" i="9" s="1"/>
  <c r="F20" i="9"/>
  <c r="E21" i="9"/>
  <c r="F21" i="9"/>
  <c r="E22" i="9"/>
  <c r="G22" i="9" s="1"/>
  <c r="F22" i="9"/>
  <c r="E23" i="9"/>
  <c r="F23" i="9"/>
  <c r="E24" i="9"/>
  <c r="G24" i="9" s="1"/>
  <c r="F24" i="9"/>
  <c r="E25" i="9"/>
  <c r="G25" i="9" s="1"/>
  <c r="F25" i="9"/>
  <c r="E26" i="9"/>
  <c r="F26" i="9"/>
  <c r="G26" i="9"/>
  <c r="E27" i="9"/>
  <c r="G27" i="9" s="1"/>
  <c r="F27" i="9"/>
  <c r="E28" i="9"/>
  <c r="G28" i="9" s="1"/>
  <c r="F28" i="9"/>
  <c r="E29" i="9"/>
  <c r="F29" i="9"/>
  <c r="G29" i="9"/>
  <c r="E30" i="9"/>
  <c r="F30" i="9"/>
  <c r="G30" i="9"/>
  <c r="E31" i="9"/>
  <c r="F31" i="9"/>
  <c r="E32" i="9"/>
  <c r="F32" i="9"/>
  <c r="E33" i="9"/>
  <c r="F33" i="9"/>
  <c r="E34" i="9"/>
  <c r="G34" i="9" s="1"/>
  <c r="F34" i="9"/>
  <c r="E35" i="9"/>
  <c r="F35" i="9"/>
  <c r="G35" i="9" s="1"/>
  <c r="E36" i="9"/>
  <c r="G36" i="9" s="1"/>
  <c r="F36" i="9"/>
  <c r="E37" i="9"/>
  <c r="G37" i="9" s="1"/>
  <c r="F37" i="9"/>
  <c r="E38" i="9"/>
  <c r="F38" i="9"/>
  <c r="G38" i="9"/>
  <c r="E39" i="9"/>
  <c r="G39" i="9" s="1"/>
  <c r="F39" i="9"/>
  <c r="E40" i="9"/>
  <c r="G40" i="9" s="1"/>
  <c r="F40" i="9"/>
  <c r="E41" i="9"/>
  <c r="F41" i="9"/>
  <c r="E42" i="9"/>
  <c r="F42" i="9"/>
  <c r="G42" i="9"/>
  <c r="E43" i="9"/>
  <c r="G43" i="9" s="1"/>
  <c r="F43" i="9"/>
  <c r="E44" i="9"/>
  <c r="F44" i="9"/>
  <c r="G44" i="9" s="1"/>
  <c r="E45" i="9"/>
  <c r="G45" i="9" s="1"/>
  <c r="F45" i="9"/>
  <c r="E46" i="9"/>
  <c r="G46" i="9" s="1"/>
  <c r="F46" i="9"/>
  <c r="E47" i="9"/>
  <c r="G47" i="9" s="1"/>
  <c r="F47" i="9"/>
  <c r="E48" i="9"/>
  <c r="F48" i="9"/>
  <c r="E49" i="9"/>
  <c r="F49" i="9"/>
  <c r="E50" i="9"/>
  <c r="F50" i="9"/>
  <c r="G50" i="9"/>
  <c r="E5" i="8"/>
  <c r="F5" i="8" s="1"/>
  <c r="E6" i="8"/>
  <c r="F6" i="8" s="1"/>
  <c r="M6" i="8"/>
  <c r="E7" i="8"/>
  <c r="F7" i="8" s="1"/>
  <c r="E8" i="8"/>
  <c r="F8" i="8" s="1"/>
  <c r="E9" i="8"/>
  <c r="F9" i="8" s="1"/>
  <c r="E10" i="8"/>
  <c r="F10" i="8" s="1"/>
  <c r="E11" i="8"/>
  <c r="F11" i="8"/>
  <c r="E12" i="8"/>
  <c r="F12" i="8"/>
  <c r="E13" i="8"/>
  <c r="F13" i="8" s="1"/>
  <c r="E14" i="8"/>
  <c r="F14" i="8" s="1"/>
  <c r="E15" i="8"/>
  <c r="F15" i="8"/>
  <c r="E16" i="8"/>
  <c r="F16" i="8" s="1"/>
  <c r="E17" i="8"/>
  <c r="F17" i="8" s="1"/>
  <c r="E18" i="8"/>
  <c r="F18" i="8"/>
  <c r="E19" i="8"/>
  <c r="E20" i="8"/>
  <c r="F20" i="8"/>
  <c r="E21" i="8"/>
  <c r="F21" i="8" s="1"/>
  <c r="E22" i="8"/>
  <c r="F22" i="8" s="1"/>
  <c r="E23" i="8"/>
  <c r="F23" i="8"/>
  <c r="E24" i="8"/>
  <c r="F24" i="8" s="1"/>
  <c r="E25" i="8"/>
  <c r="F25" i="8"/>
  <c r="E26" i="8"/>
  <c r="F26" i="8"/>
  <c r="E27" i="8"/>
  <c r="F27" i="8"/>
  <c r="E28" i="8"/>
  <c r="E29" i="8"/>
  <c r="F29" i="8"/>
  <c r="E30" i="8"/>
  <c r="F30" i="8" s="1"/>
  <c r="E31" i="8"/>
  <c r="F31" i="8" s="1"/>
  <c r="E32" i="8"/>
  <c r="E33" i="8"/>
  <c r="F33" i="8" s="1"/>
  <c r="E34" i="8"/>
  <c r="F34" i="8"/>
  <c r="E35" i="8"/>
  <c r="F35" i="8"/>
  <c r="E36" i="8"/>
  <c r="E37" i="8"/>
  <c r="F37" i="8"/>
  <c r="E38" i="8"/>
  <c r="F38" i="8"/>
  <c r="E39" i="8"/>
  <c r="F39" i="8" s="1"/>
  <c r="E40" i="8"/>
  <c r="E41" i="8"/>
  <c r="F41" i="8"/>
  <c r="E42" i="8"/>
  <c r="F42" i="8" s="1"/>
  <c r="E43" i="8"/>
  <c r="F43" i="8"/>
  <c r="E44" i="8"/>
  <c r="E45" i="8"/>
  <c r="F45" i="8" s="1"/>
  <c r="E46" i="8"/>
  <c r="F46" i="8"/>
  <c r="E47" i="8"/>
  <c r="F47" i="8"/>
  <c r="E48" i="8"/>
  <c r="E49" i="8"/>
  <c r="F49" i="8"/>
  <c r="E50" i="8"/>
  <c r="F50" i="8"/>
  <c r="C3" i="7"/>
  <c r="C4" i="7"/>
  <c r="C5" i="7"/>
  <c r="C6" i="7"/>
  <c r="C7" i="7"/>
  <c r="C8" i="7"/>
  <c r="H9" i="7" s="1"/>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E5" i="5"/>
  <c r="K5" i="5"/>
  <c r="F5" i="5" s="1"/>
  <c r="G5" i="5" s="1"/>
  <c r="E6" i="5"/>
  <c r="K6" i="5"/>
  <c r="E7" i="5"/>
  <c r="E8" i="5"/>
  <c r="E9" i="5"/>
  <c r="E10" i="5"/>
  <c r="E11" i="5"/>
  <c r="E12" i="5"/>
  <c r="E13" i="5"/>
  <c r="E14" i="5"/>
  <c r="E15" i="5"/>
  <c r="E16" i="5"/>
  <c r="E17" i="5"/>
  <c r="E18" i="5"/>
  <c r="E19" i="5"/>
  <c r="E20" i="5"/>
  <c r="E21" i="5"/>
  <c r="E22" i="5"/>
  <c r="E23" i="5"/>
  <c r="P23" i="5"/>
  <c r="E24" i="5"/>
  <c r="E25" i="5"/>
  <c r="E26" i="5"/>
  <c r="E27" i="5"/>
  <c r="E28" i="5"/>
  <c r="F28" i="5"/>
  <c r="G28" i="5"/>
  <c r="E29" i="5"/>
  <c r="E30" i="5"/>
  <c r="E31" i="5"/>
  <c r="F31" i="5"/>
  <c r="G31" i="5" s="1"/>
  <c r="E32" i="5"/>
  <c r="E33" i="5"/>
  <c r="E34" i="5"/>
  <c r="E35" i="5"/>
  <c r="E36" i="5"/>
  <c r="E37" i="5"/>
  <c r="E38" i="5"/>
  <c r="E39" i="5"/>
  <c r="F39" i="5"/>
  <c r="G39" i="5" s="1"/>
  <c r="E40" i="5"/>
  <c r="E41" i="5"/>
  <c r="F41" i="5"/>
  <c r="G41" i="5" s="1"/>
  <c r="E42" i="5"/>
  <c r="E43" i="5"/>
  <c r="E44" i="5"/>
  <c r="F44" i="5"/>
  <c r="G44" i="5" s="1"/>
  <c r="E45" i="5"/>
  <c r="E46" i="5"/>
  <c r="E47" i="5"/>
  <c r="F47" i="5"/>
  <c r="G47" i="5" s="1"/>
  <c r="E48" i="5"/>
  <c r="E49" i="5"/>
  <c r="E50" i="5"/>
  <c r="B51" i="4"/>
  <c r="G41" i="9" l="1"/>
  <c r="F36" i="5"/>
  <c r="G36" i="5" s="1"/>
  <c r="G31" i="9"/>
  <c r="G21" i="9"/>
  <c r="G49" i="9"/>
  <c r="G14" i="9"/>
  <c r="G6" i="9"/>
  <c r="N7" i="9" s="1"/>
  <c r="G48" i="9"/>
  <c r="G33" i="9"/>
  <c r="F48" i="5"/>
  <c r="G48" i="5" s="1"/>
  <c r="F38" i="5"/>
  <c r="G38" i="5" s="1"/>
  <c r="F32" i="5"/>
  <c r="G32" i="5" s="1"/>
  <c r="G23" i="9"/>
  <c r="G32" i="9"/>
  <c r="H13" i="9"/>
  <c r="I13" i="9" s="1"/>
  <c r="S24" i="9"/>
  <c r="N6" i="9"/>
  <c r="N5" i="9"/>
  <c r="H23" i="9" s="1"/>
  <c r="I23" i="9" s="1"/>
  <c r="G15" i="8"/>
  <c r="H15" i="8" s="1"/>
  <c r="F28" i="8"/>
  <c r="F36" i="8"/>
  <c r="G36" i="8"/>
  <c r="H36" i="8" s="1"/>
  <c r="G24" i="8"/>
  <c r="H24" i="8" s="1"/>
  <c r="G47" i="8"/>
  <c r="H47" i="8" s="1"/>
  <c r="F44" i="8"/>
  <c r="F19" i="8"/>
  <c r="R25" i="8"/>
  <c r="G19" i="8"/>
  <c r="H19" i="8" s="1"/>
  <c r="F40" i="8"/>
  <c r="G40" i="8"/>
  <c r="H40" i="8" s="1"/>
  <c r="G31" i="8"/>
  <c r="H31" i="8" s="1"/>
  <c r="F48" i="8"/>
  <c r="F32" i="8"/>
  <c r="G32" i="8"/>
  <c r="H32" i="8" s="1"/>
  <c r="G9" i="8"/>
  <c r="H9" i="8" s="1"/>
  <c r="M5" i="8"/>
  <c r="G28" i="8" s="1"/>
  <c r="H28" i="8" s="1"/>
  <c r="F25" i="5"/>
  <c r="G25" i="5" s="1"/>
  <c r="F16" i="5"/>
  <c r="G16" i="5" s="1"/>
  <c r="F35" i="5"/>
  <c r="G35" i="5" s="1"/>
  <c r="F8" i="5"/>
  <c r="G8" i="5" s="1"/>
  <c r="F14" i="5"/>
  <c r="G14" i="5" s="1"/>
  <c r="F45" i="5"/>
  <c r="G45" i="5" s="1"/>
  <c r="F42" i="5"/>
  <c r="G42" i="5" s="1"/>
  <c r="F29" i="5"/>
  <c r="G29" i="5" s="1"/>
  <c r="F26" i="5"/>
  <c r="G26" i="5" s="1"/>
  <c r="F23" i="5"/>
  <c r="G23" i="5" s="1"/>
  <c r="F20" i="5"/>
  <c r="G20" i="5" s="1"/>
  <c r="F17" i="5"/>
  <c r="G17" i="5" s="1"/>
  <c r="F13" i="5"/>
  <c r="G13" i="5" s="1"/>
  <c r="F10" i="5"/>
  <c r="G10" i="5" s="1"/>
  <c r="F7" i="5"/>
  <c r="G7" i="5" s="1"/>
  <c r="K7" i="5"/>
  <c r="F22" i="5"/>
  <c r="G22" i="5" s="1"/>
  <c r="F19" i="5"/>
  <c r="G19" i="5" s="1"/>
  <c r="F50" i="5"/>
  <c r="G50" i="5" s="1"/>
  <c r="F37" i="5"/>
  <c r="G37" i="5" s="1"/>
  <c r="F34" i="5"/>
  <c r="G34" i="5" s="1"/>
  <c r="F15" i="5"/>
  <c r="G15" i="5" s="1"/>
  <c r="F12" i="5"/>
  <c r="G12" i="5" s="1"/>
  <c r="F9" i="5"/>
  <c r="G9" i="5" s="1"/>
  <c r="F43" i="5"/>
  <c r="G43" i="5" s="1"/>
  <c r="F40" i="5"/>
  <c r="G40" i="5" s="1"/>
  <c r="F27" i="5"/>
  <c r="G27" i="5" s="1"/>
  <c r="F24" i="5"/>
  <c r="G24" i="5" s="1"/>
  <c r="F21" i="5"/>
  <c r="G21" i="5" s="1"/>
  <c r="F18" i="5"/>
  <c r="G18" i="5" s="1"/>
  <c r="F49" i="5"/>
  <c r="G49" i="5" s="1"/>
  <c r="F46" i="5"/>
  <c r="G46" i="5" s="1"/>
  <c r="F33" i="5"/>
  <c r="G33" i="5" s="1"/>
  <c r="F30" i="5"/>
  <c r="G30" i="5" s="1"/>
  <c r="F11" i="5"/>
  <c r="G11" i="5" s="1"/>
  <c r="F6" i="5"/>
  <c r="G6" i="5" s="1"/>
  <c r="K8" i="5"/>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V38" i="4"/>
  <c r="E39" i="4"/>
  <c r="E40" i="4"/>
  <c r="E41" i="4"/>
  <c r="E42" i="4"/>
  <c r="E43" i="4"/>
  <c r="E44" i="4"/>
  <c r="E45" i="4"/>
  <c r="E46" i="4"/>
  <c r="E47" i="4"/>
  <c r="E48" i="4"/>
  <c r="E49" i="4"/>
  <c r="E50" i="4"/>
  <c r="C51" i="4"/>
  <c r="E5" i="3"/>
  <c r="F5" i="3"/>
  <c r="G5" i="3"/>
  <c r="E6" i="3"/>
  <c r="F6" i="3"/>
  <c r="G6" i="3"/>
  <c r="E7" i="3"/>
  <c r="F7" i="3"/>
  <c r="G7" i="3"/>
  <c r="G90" i="3" s="1"/>
  <c r="T34" i="3" s="1"/>
  <c r="E8" i="3"/>
  <c r="F8" i="3"/>
  <c r="G8" i="3"/>
  <c r="E9" i="3"/>
  <c r="F9" i="3"/>
  <c r="G9" i="3"/>
  <c r="E10" i="3"/>
  <c r="F10" i="3"/>
  <c r="G10" i="3"/>
  <c r="E11" i="3"/>
  <c r="F11" i="3"/>
  <c r="G11" i="3"/>
  <c r="E12" i="3"/>
  <c r="F12" i="3"/>
  <c r="G12" i="3"/>
  <c r="E13" i="3"/>
  <c r="F13" i="3"/>
  <c r="G13" i="3"/>
  <c r="E14" i="3"/>
  <c r="F14" i="3"/>
  <c r="G14" i="3"/>
  <c r="E15" i="3"/>
  <c r="F15" i="3"/>
  <c r="G15" i="3"/>
  <c r="E16" i="3"/>
  <c r="F16" i="3"/>
  <c r="G16" i="3"/>
  <c r="E17" i="3"/>
  <c r="F17" i="3"/>
  <c r="G17" i="3"/>
  <c r="E18" i="3"/>
  <c r="F18" i="3"/>
  <c r="G18" i="3"/>
  <c r="E19" i="3"/>
  <c r="F19" i="3"/>
  <c r="G19" i="3"/>
  <c r="E20" i="3"/>
  <c r="F20" i="3"/>
  <c r="G20" i="3"/>
  <c r="E21" i="3"/>
  <c r="F21" i="3"/>
  <c r="G21" i="3"/>
  <c r="E22" i="3"/>
  <c r="F22" i="3"/>
  <c r="G22" i="3"/>
  <c r="E23" i="3"/>
  <c r="F23" i="3"/>
  <c r="G23" i="3"/>
  <c r="E24" i="3"/>
  <c r="F24" i="3"/>
  <c r="G24" i="3"/>
  <c r="E25" i="3"/>
  <c r="F25" i="3"/>
  <c r="G25" i="3"/>
  <c r="E26" i="3"/>
  <c r="F26" i="3"/>
  <c r="G26" i="3"/>
  <c r="E27" i="3"/>
  <c r="F27" i="3"/>
  <c r="G27" i="3"/>
  <c r="E28" i="3"/>
  <c r="F28" i="3"/>
  <c r="G28" i="3"/>
  <c r="E29" i="3"/>
  <c r="F29" i="3"/>
  <c r="G29" i="3"/>
  <c r="E30" i="3"/>
  <c r="F30" i="3"/>
  <c r="G30" i="3"/>
  <c r="E31" i="3"/>
  <c r="F31" i="3"/>
  <c r="G31" i="3"/>
  <c r="E32" i="3"/>
  <c r="F32" i="3"/>
  <c r="G32" i="3"/>
  <c r="E33" i="3"/>
  <c r="F33" i="3"/>
  <c r="G33" i="3"/>
  <c r="E34" i="3"/>
  <c r="F34" i="3"/>
  <c r="G34" i="3"/>
  <c r="E35" i="3"/>
  <c r="F35" i="3"/>
  <c r="G35" i="3"/>
  <c r="E36" i="3"/>
  <c r="F36" i="3"/>
  <c r="G36" i="3"/>
  <c r="E37" i="3"/>
  <c r="F37" i="3"/>
  <c r="G37" i="3"/>
  <c r="E38" i="3"/>
  <c r="F38" i="3"/>
  <c r="G38" i="3"/>
  <c r="E39" i="3"/>
  <c r="F39" i="3"/>
  <c r="G39" i="3"/>
  <c r="E40" i="3"/>
  <c r="F40" i="3"/>
  <c r="G40" i="3"/>
  <c r="E41" i="3"/>
  <c r="F41" i="3"/>
  <c r="G41" i="3"/>
  <c r="W41" i="3"/>
  <c r="E42" i="3"/>
  <c r="F42" i="3"/>
  <c r="G42" i="3"/>
  <c r="E43" i="3"/>
  <c r="F43" i="3"/>
  <c r="G43" i="3"/>
  <c r="E44" i="3"/>
  <c r="F44" i="3"/>
  <c r="G44" i="3"/>
  <c r="E45" i="3"/>
  <c r="F45" i="3"/>
  <c r="G45" i="3"/>
  <c r="E46" i="3"/>
  <c r="F46" i="3"/>
  <c r="G46" i="3"/>
  <c r="E47" i="3"/>
  <c r="F47" i="3"/>
  <c r="G47" i="3"/>
  <c r="E48" i="3"/>
  <c r="F48" i="3"/>
  <c r="G48" i="3"/>
  <c r="E49" i="3"/>
  <c r="F49" i="3"/>
  <c r="G49" i="3"/>
  <c r="E50" i="3"/>
  <c r="F50" i="3"/>
  <c r="G50" i="3"/>
  <c r="E51" i="3"/>
  <c r="F51" i="3"/>
  <c r="G51" i="3"/>
  <c r="E52" i="3"/>
  <c r="F52" i="3"/>
  <c r="G52" i="3"/>
  <c r="E53" i="3"/>
  <c r="F53" i="3"/>
  <c r="G53" i="3"/>
  <c r="E54" i="3"/>
  <c r="F54" i="3"/>
  <c r="G54" i="3"/>
  <c r="E55" i="3"/>
  <c r="F55" i="3"/>
  <c r="G55" i="3"/>
  <c r="E56" i="3"/>
  <c r="F56" i="3"/>
  <c r="G56" i="3"/>
  <c r="E57" i="3"/>
  <c r="F57" i="3"/>
  <c r="G57" i="3"/>
  <c r="E58" i="3"/>
  <c r="F58" i="3"/>
  <c r="G58" i="3"/>
  <c r="E59" i="3"/>
  <c r="F59" i="3"/>
  <c r="G59" i="3"/>
  <c r="E60" i="3"/>
  <c r="F60" i="3"/>
  <c r="G60" i="3"/>
  <c r="E61" i="3"/>
  <c r="F61" i="3"/>
  <c r="G61" i="3"/>
  <c r="E62" i="3"/>
  <c r="F62" i="3"/>
  <c r="G62" i="3"/>
  <c r="E63" i="3"/>
  <c r="F63" i="3"/>
  <c r="G63" i="3"/>
  <c r="E64" i="3"/>
  <c r="F64" i="3"/>
  <c r="G64" i="3"/>
  <c r="E65" i="3"/>
  <c r="F65" i="3"/>
  <c r="G65" i="3"/>
  <c r="P65" i="3"/>
  <c r="W65" i="3"/>
  <c r="E66" i="3"/>
  <c r="F66" i="3"/>
  <c r="G66" i="3"/>
  <c r="E67" i="3"/>
  <c r="F67" i="3"/>
  <c r="G67" i="3"/>
  <c r="E68" i="3"/>
  <c r="F68" i="3"/>
  <c r="G68" i="3"/>
  <c r="E69" i="3"/>
  <c r="F69" i="3"/>
  <c r="G69" i="3"/>
  <c r="E70" i="3"/>
  <c r="F70" i="3"/>
  <c r="G70" i="3"/>
  <c r="E71" i="3"/>
  <c r="F71" i="3"/>
  <c r="G71" i="3"/>
  <c r="E72" i="3"/>
  <c r="F72" i="3"/>
  <c r="G72" i="3"/>
  <c r="E73" i="3"/>
  <c r="F73" i="3"/>
  <c r="G73" i="3"/>
  <c r="E74" i="3"/>
  <c r="F74" i="3"/>
  <c r="G74" i="3"/>
  <c r="E75" i="3"/>
  <c r="F75" i="3"/>
  <c r="G75" i="3"/>
  <c r="E76" i="3"/>
  <c r="F76" i="3"/>
  <c r="G76" i="3"/>
  <c r="E77" i="3"/>
  <c r="F77" i="3"/>
  <c r="G77" i="3"/>
  <c r="E78" i="3"/>
  <c r="F78" i="3"/>
  <c r="G78" i="3"/>
  <c r="P78" i="3"/>
  <c r="W78" i="3"/>
  <c r="E79" i="3"/>
  <c r="F79" i="3"/>
  <c r="G79" i="3"/>
  <c r="E80" i="3"/>
  <c r="F80" i="3"/>
  <c r="G80" i="3"/>
  <c r="E81" i="3"/>
  <c r="F81" i="3"/>
  <c r="G81" i="3"/>
  <c r="E82" i="3"/>
  <c r="F82" i="3"/>
  <c r="G82" i="3"/>
  <c r="E83" i="3"/>
  <c r="F83" i="3"/>
  <c r="G83" i="3"/>
  <c r="E84" i="3"/>
  <c r="F84" i="3"/>
  <c r="G84" i="3"/>
  <c r="E85" i="3"/>
  <c r="F85" i="3"/>
  <c r="G85" i="3"/>
  <c r="E86" i="3"/>
  <c r="F86" i="3"/>
  <c r="G86" i="3"/>
  <c r="E87" i="3"/>
  <c r="F87" i="3"/>
  <c r="G87" i="3"/>
  <c r="E88" i="3"/>
  <c r="F88" i="3"/>
  <c r="G88" i="3"/>
  <c r="W88" i="3"/>
  <c r="E89" i="3"/>
  <c r="F89" i="3"/>
  <c r="G89" i="3"/>
  <c r="B90" i="3"/>
  <c r="C90" i="3"/>
  <c r="P99" i="3"/>
  <c r="W105" i="3"/>
  <c r="P108" i="3"/>
  <c r="D4" i="2"/>
  <c r="D47" i="2"/>
  <c r="D13" i="2"/>
  <c r="D49" i="2"/>
  <c r="D14" i="2"/>
  <c r="D61" i="2"/>
  <c r="D53" i="2"/>
  <c r="D54" i="2"/>
  <c r="D82" i="2"/>
  <c r="D37" i="2"/>
  <c r="D22" i="2"/>
  <c r="D44" i="2"/>
  <c r="D62" i="2"/>
  <c r="D68" i="2"/>
  <c r="D20" i="2"/>
  <c r="D75" i="2"/>
  <c r="D74" i="2"/>
  <c r="D31" i="2"/>
  <c r="D3" i="2"/>
  <c r="D85" i="2"/>
  <c r="D38" i="2"/>
  <c r="D27" i="2"/>
  <c r="D34" i="2"/>
  <c r="D78" i="2"/>
  <c r="D80" i="2"/>
  <c r="D16" i="2"/>
  <c r="D71" i="2"/>
  <c r="D43" i="2"/>
  <c r="D26" i="2"/>
  <c r="D5" i="2"/>
  <c r="D35" i="2"/>
  <c r="D11" i="2"/>
  <c r="D77" i="2"/>
  <c r="D65" i="2"/>
  <c r="D23" i="2"/>
  <c r="D87" i="2"/>
  <c r="D29" i="2"/>
  <c r="D10" i="2"/>
  <c r="D19" i="2"/>
  <c r="D45" i="2"/>
  <c r="D73" i="2"/>
  <c r="D63" i="2"/>
  <c r="D25" i="2"/>
  <c r="D60" i="2"/>
  <c r="D12" i="2"/>
  <c r="D24" i="2"/>
  <c r="D58" i="2"/>
  <c r="D48" i="2"/>
  <c r="D36" i="2"/>
  <c r="D30" i="2"/>
  <c r="D28" i="2"/>
  <c r="D67" i="2"/>
  <c r="D18" i="2"/>
  <c r="D9" i="2"/>
  <c r="D39" i="2"/>
  <c r="D69" i="2"/>
  <c r="D72" i="2"/>
  <c r="D15" i="2"/>
  <c r="D86" i="2"/>
  <c r="D70" i="2"/>
  <c r="D81" i="2"/>
  <c r="D6" i="2"/>
  <c r="D59" i="2"/>
  <c r="D66" i="2"/>
  <c r="D8" i="2"/>
  <c r="D41" i="2"/>
  <c r="D56" i="2"/>
  <c r="D40" i="2"/>
  <c r="D76" i="2"/>
  <c r="D55" i="2"/>
  <c r="D32" i="2"/>
  <c r="D84" i="2"/>
  <c r="D57" i="2"/>
  <c r="D42" i="2"/>
  <c r="D79" i="2"/>
  <c r="D52" i="2"/>
  <c r="D21" i="2"/>
  <c r="D33" i="2"/>
  <c r="D7" i="2"/>
  <c r="D46" i="2"/>
  <c r="D17" i="2"/>
  <c r="D64" i="2"/>
  <c r="D50" i="2"/>
  <c r="D51" i="2"/>
  <c r="D83" i="2"/>
  <c r="F90" i="3" l="1"/>
  <c r="T32" i="3" s="1"/>
  <c r="G22" i="8"/>
  <c r="H22" i="8" s="1"/>
  <c r="G11" i="8"/>
  <c r="H11" i="8" s="1"/>
  <c r="H50" i="9"/>
  <c r="I50" i="9" s="1"/>
  <c r="G8" i="8"/>
  <c r="H8" i="8" s="1"/>
  <c r="M8" i="8"/>
  <c r="G39" i="8"/>
  <c r="H39" i="8" s="1"/>
  <c r="G13" i="8"/>
  <c r="H13" i="8" s="1"/>
  <c r="G48" i="8"/>
  <c r="H48" i="8" s="1"/>
  <c r="G18" i="8"/>
  <c r="H18" i="8" s="1"/>
  <c r="H41" i="9"/>
  <c r="I41" i="9" s="1"/>
  <c r="E90" i="3"/>
  <c r="G35" i="8"/>
  <c r="H35" i="8" s="1"/>
  <c r="M7" i="8"/>
  <c r="G17" i="8"/>
  <c r="H17" i="8" s="1"/>
  <c r="G44" i="8"/>
  <c r="H44" i="8" s="1"/>
  <c r="H7" i="9"/>
  <c r="I7" i="9" s="1"/>
  <c r="H37" i="9"/>
  <c r="I37" i="9" s="1"/>
  <c r="H16" i="9"/>
  <c r="I16" i="9" s="1"/>
  <c r="H43" i="9"/>
  <c r="I43" i="9" s="1"/>
  <c r="H5" i="9"/>
  <c r="I5" i="9" s="1"/>
  <c r="H19" i="9"/>
  <c r="I19" i="9" s="1"/>
  <c r="H18" i="9"/>
  <c r="I18" i="9" s="1"/>
  <c r="H45" i="9"/>
  <c r="I45" i="9" s="1"/>
  <c r="H44" i="9"/>
  <c r="I44" i="9" s="1"/>
  <c r="H20" i="9"/>
  <c r="I20" i="9" s="1"/>
  <c r="H21" i="9"/>
  <c r="I21" i="9" s="1"/>
  <c r="H22" i="9"/>
  <c r="I22" i="9" s="1"/>
  <c r="H31" i="9"/>
  <c r="I31" i="9" s="1"/>
  <c r="H39" i="9"/>
  <c r="I39" i="9" s="1"/>
  <c r="H47" i="9"/>
  <c r="I47" i="9" s="1"/>
  <c r="H6" i="9"/>
  <c r="I6" i="9" s="1"/>
  <c r="H8" i="9"/>
  <c r="I8" i="9" s="1"/>
  <c r="H9" i="9"/>
  <c r="I9" i="9" s="1"/>
  <c r="H10" i="9"/>
  <c r="I10" i="9" s="1"/>
  <c r="H30" i="9"/>
  <c r="I30" i="9" s="1"/>
  <c r="H38" i="9"/>
  <c r="I38" i="9" s="1"/>
  <c r="H46" i="9"/>
  <c r="I46" i="9" s="1"/>
  <c r="H29" i="9"/>
  <c r="I29" i="9" s="1"/>
  <c r="H28" i="9"/>
  <c r="I28" i="9" s="1"/>
  <c r="H17" i="9"/>
  <c r="I17" i="9" s="1"/>
  <c r="H15" i="9"/>
  <c r="I15" i="9" s="1"/>
  <c r="H35" i="9"/>
  <c r="I35" i="9" s="1"/>
  <c r="N8" i="9"/>
  <c r="H36" i="9"/>
  <c r="I36" i="9" s="1"/>
  <c r="H27" i="9"/>
  <c r="I27" i="9" s="1"/>
  <c r="H26" i="9"/>
  <c r="I26" i="9" s="1"/>
  <c r="H40" i="9"/>
  <c r="I40" i="9" s="1"/>
  <c r="H42" i="9"/>
  <c r="I42" i="9" s="1"/>
  <c r="H33" i="9"/>
  <c r="I33" i="9" s="1"/>
  <c r="H14" i="9"/>
  <c r="I14" i="9" s="1"/>
  <c r="H34" i="9"/>
  <c r="I34" i="9" s="1"/>
  <c r="H48" i="9"/>
  <c r="I48" i="9" s="1"/>
  <c r="H32" i="9"/>
  <c r="I32" i="9" s="1"/>
  <c r="H24" i="9"/>
  <c r="I24" i="9" s="1"/>
  <c r="H49" i="9"/>
  <c r="I49" i="9" s="1"/>
  <c r="H11" i="9"/>
  <c r="I11" i="9" s="1"/>
  <c r="H25" i="9"/>
  <c r="I25" i="9" s="1"/>
  <c r="H12" i="9"/>
  <c r="I12" i="9" s="1"/>
  <c r="G5" i="8"/>
  <c r="H5" i="8" s="1"/>
  <c r="G10" i="8"/>
  <c r="H10" i="8" s="1"/>
  <c r="G23" i="8"/>
  <c r="H23" i="8" s="1"/>
  <c r="G14" i="8"/>
  <c r="H14" i="8" s="1"/>
  <c r="G7" i="8"/>
  <c r="H7" i="8" s="1"/>
  <c r="G21" i="8"/>
  <c r="H21" i="8" s="1"/>
  <c r="G26" i="8"/>
  <c r="H26" i="8" s="1"/>
  <c r="G30" i="8"/>
  <c r="H30" i="8" s="1"/>
  <c r="G34" i="8"/>
  <c r="H34" i="8" s="1"/>
  <c r="G38" i="8"/>
  <c r="H38" i="8" s="1"/>
  <c r="G42" i="8"/>
  <c r="H42" i="8" s="1"/>
  <c r="G46" i="8"/>
  <c r="H46" i="8" s="1"/>
  <c r="G50" i="8"/>
  <c r="H50" i="8" s="1"/>
  <c r="G6" i="8"/>
  <c r="H6" i="8" s="1"/>
  <c r="G12" i="8"/>
  <c r="H12" i="8" s="1"/>
  <c r="G16" i="8"/>
  <c r="H16" i="8" s="1"/>
  <c r="G25" i="8"/>
  <c r="H25" i="8" s="1"/>
  <c r="G29" i="8"/>
  <c r="H29" i="8" s="1"/>
  <c r="G20" i="8"/>
  <c r="H20" i="8" s="1"/>
  <c r="G33" i="8"/>
  <c r="H33" i="8" s="1"/>
  <c r="G45" i="8"/>
  <c r="H45" i="8" s="1"/>
  <c r="G41" i="8"/>
  <c r="H41" i="8" s="1"/>
  <c r="G37" i="8"/>
  <c r="H37" i="8" s="1"/>
  <c r="G49" i="8"/>
  <c r="H49" i="8" s="1"/>
  <c r="G27" i="8"/>
  <c r="H27" i="8" s="1"/>
  <c r="G43" i="8"/>
  <c r="H43" i="8" s="1"/>
  <c r="K9" i="5"/>
  <c r="L15" i="5" s="1"/>
  <c r="L19" i="5" s="1"/>
  <c r="H6" i="5" s="1"/>
  <c r="H29" i="5"/>
  <c r="H49" i="5"/>
  <c r="H5" i="5"/>
  <c r="H26" i="5"/>
  <c r="H46" i="5"/>
  <c r="G51" i="4"/>
  <c r="S31" i="4" s="1"/>
  <c r="E51" i="4"/>
  <c r="F51" i="4"/>
  <c r="T41" i="3"/>
  <c r="H48" i="5" l="1"/>
  <c r="H30" i="5"/>
  <c r="H10" i="5"/>
  <c r="H20" i="5"/>
  <c r="H31" i="5"/>
  <c r="H9" i="5"/>
  <c r="H8" i="5"/>
  <c r="H36" i="5"/>
  <c r="H18" i="5"/>
  <c r="H15" i="5"/>
  <c r="H41" i="5"/>
  <c r="H24" i="5"/>
  <c r="H47" i="5"/>
  <c r="H40" i="5"/>
  <c r="H45" i="5"/>
  <c r="H7" i="5"/>
  <c r="H34" i="5"/>
  <c r="H16" i="5"/>
  <c r="H13" i="5"/>
  <c r="H37" i="5"/>
  <c r="H42" i="5"/>
  <c r="H23" i="5"/>
  <c r="H21" i="5"/>
  <c r="H38" i="5"/>
  <c r="H43" i="5"/>
  <c r="H50" i="5"/>
  <c r="H32" i="5"/>
  <c r="H14" i="5"/>
  <c r="H22" i="5"/>
  <c r="H33" i="5"/>
  <c r="N9" i="9"/>
  <c r="O16" i="9" s="1"/>
  <c r="O20" i="9" s="1"/>
  <c r="M9" i="8"/>
  <c r="N17" i="8" s="1"/>
  <c r="N21" i="8" s="1"/>
  <c r="H27" i="5"/>
  <c r="H25" i="5"/>
  <c r="H19" i="5"/>
  <c r="H44" i="5"/>
  <c r="H28" i="5"/>
  <c r="H12" i="5"/>
  <c r="H11" i="5"/>
  <c r="H39" i="5"/>
  <c r="H17" i="5"/>
  <c r="H35" i="5"/>
  <c r="S29" i="4"/>
  <c r="S38" i="4" s="1"/>
  <c r="J15" i="9" l="1"/>
  <c r="K15" i="9" s="1"/>
  <c r="J27" i="9"/>
  <c r="K27" i="9" s="1"/>
  <c r="J35" i="9"/>
  <c r="K35" i="9" s="1"/>
  <c r="J43" i="9"/>
  <c r="K43" i="9" s="1"/>
  <c r="J39" i="9"/>
  <c r="K39" i="9" s="1"/>
  <c r="J38" i="9"/>
  <c r="K38" i="9" s="1"/>
  <c r="J14" i="9"/>
  <c r="K14" i="9" s="1"/>
  <c r="J26" i="9"/>
  <c r="K26" i="9" s="1"/>
  <c r="J34" i="9"/>
  <c r="K34" i="9" s="1"/>
  <c r="J42" i="9"/>
  <c r="K42" i="9" s="1"/>
  <c r="J50" i="9"/>
  <c r="K50" i="9" s="1"/>
  <c r="J12" i="9"/>
  <c r="K12" i="9" s="1"/>
  <c r="J31" i="9"/>
  <c r="K31" i="9" s="1"/>
  <c r="J47" i="9"/>
  <c r="K47" i="9" s="1"/>
  <c r="J37" i="9"/>
  <c r="K37" i="9" s="1"/>
  <c r="J45" i="9"/>
  <c r="K45" i="9" s="1"/>
  <c r="J13" i="9"/>
  <c r="K13" i="9" s="1"/>
  <c r="J24" i="9"/>
  <c r="K24" i="9" s="1"/>
  <c r="J25" i="9"/>
  <c r="K25" i="9" s="1"/>
  <c r="J33" i="9"/>
  <c r="K33" i="9" s="1"/>
  <c r="J41" i="9"/>
  <c r="K41" i="9" s="1"/>
  <c r="J49" i="9"/>
  <c r="K49" i="9" s="1"/>
  <c r="J23" i="9"/>
  <c r="K23" i="9" s="1"/>
  <c r="J32" i="9"/>
  <c r="K32" i="9" s="1"/>
  <c r="J40" i="9"/>
  <c r="K40" i="9" s="1"/>
  <c r="J48" i="9"/>
  <c r="K48" i="9" s="1"/>
  <c r="J22" i="9"/>
  <c r="K22" i="9" s="1"/>
  <c r="J19" i="9"/>
  <c r="K19" i="9" s="1"/>
  <c r="J30" i="9"/>
  <c r="K30" i="9" s="1"/>
  <c r="J11" i="9"/>
  <c r="K11" i="9" s="1"/>
  <c r="J46" i="9"/>
  <c r="K46" i="9" s="1"/>
  <c r="J5" i="9"/>
  <c r="K5" i="9" s="1"/>
  <c r="J6" i="9"/>
  <c r="K6" i="9" s="1"/>
  <c r="J7" i="9"/>
  <c r="K7" i="9" s="1"/>
  <c r="J8" i="9"/>
  <c r="K8" i="9" s="1"/>
  <c r="J9" i="9"/>
  <c r="K9" i="9" s="1"/>
  <c r="J10" i="9"/>
  <c r="K10" i="9" s="1"/>
  <c r="J18" i="9"/>
  <c r="K18" i="9" s="1"/>
  <c r="S21" i="9"/>
  <c r="J29" i="9"/>
  <c r="K29" i="9" s="1"/>
  <c r="J16" i="9"/>
  <c r="K16" i="9" s="1"/>
  <c r="J17" i="9"/>
  <c r="K17" i="9" s="1"/>
  <c r="J28" i="9"/>
  <c r="K28" i="9" s="1"/>
  <c r="J36" i="9"/>
  <c r="K36" i="9" s="1"/>
  <c r="J44" i="9"/>
  <c r="K44" i="9" s="1"/>
  <c r="J20" i="9"/>
  <c r="K20" i="9" s="1"/>
  <c r="J21" i="9"/>
  <c r="K21" i="9" s="1"/>
  <c r="I6" i="8"/>
  <c r="J6" i="8" s="1"/>
  <c r="I12" i="8"/>
  <c r="J12" i="8" s="1"/>
  <c r="I16" i="8"/>
  <c r="J16" i="8" s="1"/>
  <c r="I25" i="8"/>
  <c r="J25" i="8" s="1"/>
  <c r="I15" i="8"/>
  <c r="J15" i="8" s="1"/>
  <c r="I5" i="8"/>
  <c r="J5" i="8" s="1"/>
  <c r="I20" i="8"/>
  <c r="J20" i="8" s="1"/>
  <c r="I29" i="8"/>
  <c r="J29" i="8" s="1"/>
  <c r="I33" i="8"/>
  <c r="J33" i="8" s="1"/>
  <c r="I37" i="8"/>
  <c r="J37" i="8" s="1"/>
  <c r="I41" i="8"/>
  <c r="J41" i="8" s="1"/>
  <c r="I45" i="8"/>
  <c r="J45" i="8" s="1"/>
  <c r="I49" i="8"/>
  <c r="J49" i="8" s="1"/>
  <c r="I11" i="8"/>
  <c r="J11" i="8" s="1"/>
  <c r="I24" i="8"/>
  <c r="J24" i="8" s="1"/>
  <c r="I19" i="8"/>
  <c r="J19" i="8" s="1"/>
  <c r="I28" i="8"/>
  <c r="J28" i="8" s="1"/>
  <c r="I32" i="8"/>
  <c r="J32" i="8" s="1"/>
  <c r="I36" i="8"/>
  <c r="J36" i="8" s="1"/>
  <c r="I40" i="8"/>
  <c r="J40" i="8" s="1"/>
  <c r="I44" i="8"/>
  <c r="J44" i="8" s="1"/>
  <c r="I48" i="8"/>
  <c r="J48" i="8" s="1"/>
  <c r="I10" i="8"/>
  <c r="J10" i="8" s="1"/>
  <c r="I14" i="8"/>
  <c r="J14" i="8" s="1"/>
  <c r="I23" i="8"/>
  <c r="J23" i="8" s="1"/>
  <c r="I9" i="8"/>
  <c r="J9" i="8" s="1"/>
  <c r="I18" i="8"/>
  <c r="J18" i="8" s="1"/>
  <c r="I27" i="8"/>
  <c r="J27" i="8" s="1"/>
  <c r="I31" i="8"/>
  <c r="J31" i="8" s="1"/>
  <c r="I35" i="8"/>
  <c r="J35" i="8" s="1"/>
  <c r="I39" i="8"/>
  <c r="J39" i="8" s="1"/>
  <c r="I43" i="8"/>
  <c r="J43" i="8" s="1"/>
  <c r="I47" i="8"/>
  <c r="J47" i="8" s="1"/>
  <c r="I8" i="8"/>
  <c r="J8" i="8" s="1"/>
  <c r="I13" i="8"/>
  <c r="J13" i="8" s="1"/>
  <c r="I17" i="8"/>
  <c r="J17" i="8" s="1"/>
  <c r="I22" i="8"/>
  <c r="J22" i="8" s="1"/>
  <c r="I46" i="8"/>
  <c r="J46" i="8" s="1"/>
  <c r="I30" i="8"/>
  <c r="J30" i="8" s="1"/>
  <c r="I42" i="8"/>
  <c r="J42" i="8" s="1"/>
  <c r="I34" i="8"/>
  <c r="J34" i="8" s="1"/>
  <c r="I26" i="8"/>
  <c r="J26" i="8" s="1"/>
  <c r="I38" i="8"/>
  <c r="J38" i="8" s="1"/>
  <c r="I50" i="8"/>
  <c r="J50" i="8" s="1"/>
  <c r="I7" i="8"/>
  <c r="J7" i="8" s="1"/>
  <c r="I21" i="8"/>
  <c r="J21" i="8" s="1"/>
  <c r="P55" i="9" l="1"/>
  <c r="O50" i="8"/>
</calcChain>
</file>

<file path=xl/sharedStrings.xml><?xml version="1.0" encoding="utf-8"?>
<sst xmlns="http://schemas.openxmlformats.org/spreadsheetml/2006/main" count="769" uniqueCount="221">
  <si>
    <t>Численность населения Российской Федерации по муниципальным образованиям
(https://rosstat.gov.ru/compendium/document/13282)</t>
  </si>
  <si>
    <t>Сайт государственной прокуратуры Российской Федерации, количество преступлений
(https://epp.genproc.gov.ru/web/gprf/activity/crimestat)</t>
  </si>
  <si>
    <t>Источники:</t>
  </si>
  <si>
    <t>Чеченская Республика </t>
  </si>
  <si>
    <t>Республика Ингушетия</t>
  </si>
  <si>
    <t>Республика Дагестан</t>
  </si>
  <si>
    <t>Рязанская область</t>
  </si>
  <si>
    <t>Кабардино-Балкарская
Республика</t>
  </si>
  <si>
    <t>Республика Адыгея</t>
  </si>
  <si>
    <t>Белгородская область</t>
  </si>
  <si>
    <t>Московская область</t>
  </si>
  <si>
    <t>Карачаево-Черкесская
Республика</t>
  </si>
  <si>
    <t>Республика Калмыкия</t>
  </si>
  <si>
    <t>Ульяновская область</t>
  </si>
  <si>
    <t>Пензенская область</t>
  </si>
  <si>
    <t>Республика Мордовия </t>
  </si>
  <si>
    <t>Чувашская Республика</t>
  </si>
  <si>
    <t>Москва</t>
  </si>
  <si>
    <t>Республика Крым</t>
  </si>
  <si>
    <t>Тульская область</t>
  </si>
  <si>
    <t>Оренбургская область</t>
  </si>
  <si>
    <t>Республика Марий Эл </t>
  </si>
  <si>
    <t>Орловская область</t>
  </si>
  <si>
    <t>Брянская область</t>
  </si>
  <si>
    <t>Санкт Петербург</t>
  </si>
  <si>
    <t>Республика Северная
Осетия-Алания </t>
  </si>
  <si>
    <t>Астраханская область</t>
  </si>
  <si>
    <t>Ханты-Мансийский автономный
округ</t>
  </si>
  <si>
    <t>Севастополь</t>
  </si>
  <si>
    <t>Ямало-Ненецкий автономный
округ</t>
  </si>
  <si>
    <t>Ивановская область</t>
  </si>
  <si>
    <t>Ставропольский край </t>
  </si>
  <si>
    <t>Свердловская область</t>
  </si>
  <si>
    <t>Омская область</t>
  </si>
  <si>
    <t>Владимирская область</t>
  </si>
  <si>
    <t>Калининградская область</t>
  </si>
  <si>
    <t>Саратовская область</t>
  </si>
  <si>
    <t>Курская область</t>
  </si>
  <si>
    <t>Липецкая область</t>
  </si>
  <si>
    <t>Нижегородская область</t>
  </si>
  <si>
    <t>Республика Башкортостан</t>
  </si>
  <si>
    <t>Республика Саха (Якутия)</t>
  </si>
  <si>
    <t>Костромская область</t>
  </si>
  <si>
    <t>Воронежская область</t>
  </si>
  <si>
    <t>Республика Татарстан </t>
  </si>
  <si>
    <t>Краснодарский край</t>
  </si>
  <si>
    <t>Ростовская область</t>
  </si>
  <si>
    <t>Тамбовская область</t>
  </si>
  <si>
    <t>Псковская область</t>
  </si>
  <si>
    <t>Калужская область</t>
  </si>
  <si>
    <t>Волгоградская область</t>
  </si>
  <si>
    <t>Ленинградская область</t>
  </si>
  <si>
    <t>Ярославская область</t>
  </si>
  <si>
    <t>Кировская область</t>
  </si>
  <si>
    <t>Самарская область</t>
  </si>
  <si>
    <t>Тюменская область</t>
  </si>
  <si>
    <t>Вологодская область</t>
  </si>
  <si>
    <t>Ненецкий автономный округ </t>
  </si>
  <si>
    <t>Архангельская область</t>
  </si>
  <si>
    <t>Красноярский край </t>
  </si>
  <si>
    <t>Пермский край </t>
  </si>
  <si>
    <t>Смоленская область</t>
  </si>
  <si>
    <t>Иркутская область</t>
  </si>
  <si>
    <t>Хабаровский край </t>
  </si>
  <si>
    <t>Удмуртская Республика </t>
  </si>
  <si>
    <t>Мурманская область</t>
  </si>
  <si>
    <t>Курганская область</t>
  </si>
  <si>
    <t>Новосибирская область</t>
  </si>
  <si>
    <t>Чукотский автономный округ</t>
  </si>
  <si>
    <t>Алтайский край</t>
  </si>
  <si>
    <t>Магаданская область</t>
  </si>
  <si>
    <t>Тверская область</t>
  </si>
  <si>
    <t>Томская область</t>
  </si>
  <si>
    <t>Камчатский край</t>
  </si>
  <si>
    <t>Сахалинская область</t>
  </si>
  <si>
    <t>Республика Хакасия </t>
  </si>
  <si>
    <t>Приморский край </t>
  </si>
  <si>
    <t>Кемеровская область</t>
  </si>
  <si>
    <t>Новгородская область</t>
  </si>
  <si>
    <t>Челябинская область</t>
  </si>
  <si>
    <t>Республика Коми </t>
  </si>
  <si>
    <t>Республика Карелия </t>
  </si>
  <si>
    <t>Республика Тыва </t>
  </si>
  <si>
    <t>Забайкальский край </t>
  </si>
  <si>
    <t>Республика Бурятия</t>
  </si>
  <si>
    <t>Еврейская автономная область</t>
  </si>
  <si>
    <t>Республика Алтай</t>
  </si>
  <si>
    <t>Амурская область</t>
  </si>
  <si>
    <t>Зарегистрированно преступлений
на 10000 чел., за 2022 год</t>
  </si>
  <si>
    <t>Численность населения
преступлений,шт</t>
  </si>
  <si>
    <t>Зарегистрировано преступлений,шт.</t>
  </si>
  <si>
    <t>Субъект РФ</t>
  </si>
  <si>
    <t>Было принято решение исключить из дальнейшего рассмотрения округа со значением коэффициента корреляции близкого к нулю. Сибирский, Центральный, Северо-Западный федеральные округа в дальнейшем не будут рассматриваться. Отсутсвие связи с изучаемым признаком может возникнуть по нескольким причинам.
1) На преступность влияет очень много факторов: высокий уровень безработицы, расслоение населения по имущественному признаку, сохранения значительного числа негативных фоновых явлений в частности проституции, бродяжничества, игромании, алкоголизма; интенсивная миграция и другие. Поэтому в крупнейших федеральных округах: Центральном и Северо-Западном влияние рассматриваемого коэффициента может не быть так сильно заметно.
2) Также округу может быть свойственна преступность, не зависящая от рассматриваемого фактора, так например, в Сибирском округе имеет большой удельный вес коррупционная преступность и преступность экономической направленности, налоговые преступления , преступления в финансовой кредитной сфере. (см. лист "Основные расчеты")</t>
  </si>
  <si>
    <t>Ханты-Мансийский автономный округ</t>
  </si>
  <si>
    <t>Ямало-Ненецкий 
автономный округ</t>
  </si>
  <si>
    <t>Пермский край</t>
  </si>
  <si>
    <t>Уральский федеральный округ</t>
  </si>
  <si>
    <t>Республика Марий Эл</t>
  </si>
  <si>
    <t>Республика Мордовия</t>
  </si>
  <si>
    <t>Республика Татарстан</t>
  </si>
  <si>
    <t>Доходы, расходы и потребление домашних хозяйств в 2022 году
(https://rosstat.gov.ru/bgd/regl/b22_102/Main.htm)</t>
  </si>
  <si>
    <t>Удмуртская Республика</t>
  </si>
  <si>
    <t>Приволжский федеральный округ</t>
  </si>
  <si>
    <t>Среднее</t>
  </si>
  <si>
    <t>Республика Северная
Осетия-Алания</t>
  </si>
  <si>
    <t>Ставропольский край</t>
  </si>
  <si>
    <t>Чеченская Республика</t>
  </si>
  <si>
    <t>Северо-Кавказский федеральный округ</t>
  </si>
  <si>
    <t>Центральный федеральный округ</t>
  </si>
  <si>
    <t>Красноярский край</t>
  </si>
  <si>
    <t>Республика Тыва</t>
  </si>
  <si>
    <t>Республика Хакасия</t>
  </si>
  <si>
    <t>Южный федеральный округ</t>
  </si>
  <si>
    <t>Сибирский федеральный округ</t>
  </si>
  <si>
    <t>Забайкальский край</t>
  </si>
  <si>
    <t>Приморский край</t>
  </si>
  <si>
    <t>Ненецкий автономный округ</t>
  </si>
  <si>
    <t>Республика Карелия</t>
  </si>
  <si>
    <t>Хабаровский край</t>
  </si>
  <si>
    <t>Республика Коми</t>
  </si>
  <si>
    <t>Санкт-Петербург</t>
  </si>
  <si>
    <t>Дальневосточный федеральный округ</t>
  </si>
  <si>
    <t>Северо-Западный федеральный округ</t>
  </si>
  <si>
    <t>4. Анализ на выбросы</t>
  </si>
  <si>
    <t>Коэффициент посчитанный вручную и с помощью функции Excel совпали. Он оказался чуть больше чем в предворительном выводе. Но корреляция при 0.2&lt;r&lt;0.5 считается слабой положительной, что совпало с предположением. Далее было принято решение избавиться от выбросов и добиться коэффициента со средней корреляцией. Для этого я рассмотрел регионы по федеральным округам и нашел для каждого корреляцию.</t>
  </si>
  <si>
    <t>r</t>
  </si>
  <si>
    <t>Определяет тесноту связи и ее направленность</t>
  </si>
  <si>
    <t>Коэффициент корреляции</t>
  </si>
  <si>
    <t>Вычисляется как корень из значения дисперсии</t>
  </si>
  <si>
    <t>Среднее квадратическое
 отклонение</t>
  </si>
  <si>
    <t>3. Расчет коэффициента корреляции</t>
  </si>
  <si>
    <t>По первоначальному анализу диаграммы без коэффициента корреляции можно сделать следующий вывод: связь между коэффициентами определенно есть, но эта слабая связь. Примерно 60 % точек сконцентрированно вблизи линии тренда, и значительная часть наблюдений хаотично располагается на графике. Предположительно коэффициент корреляции для таких данных будет примерно 0.3-0.4 и положительный, раз с ростом X растет Y</t>
  </si>
  <si>
    <t>2. Построение корреляционного облака</t>
  </si>
  <si>
    <t>Изначальный показатель, который рассматривался в первом модуле, это количество зарегистрированных преступлений. При выборе 2ого показателя, от которого может зависеть преступность, я столкнулся с проблемой, что большинство показателей относительные и измеряются в процентах. Поэтому было принято решение рассматривать количество преступлений на 10000 человек в каждом субъекте РФ. Для этого я взял имеющиеся данные по преступности и нашел массив данных с численностю населения по субъектам РФ. Лист "Расчет показателя преступности" иллюстрирует расчеты</t>
  </si>
  <si>
    <t>Y^2</t>
  </si>
  <si>
    <t>X^2</t>
  </si>
  <si>
    <t>XY</t>
  </si>
  <si>
    <t>Зарегистрированно преступлений
на 10000 чел., за 2022 год,%(Y)</t>
  </si>
  <si>
    <t>Средние расходы на алкогольную продукция,
 табачные изделия и наркотики, за 2022 год,% (X)</t>
  </si>
  <si>
    <t>1. Выбор данных</t>
  </si>
  <si>
    <t>Вспомогательные данные</t>
  </si>
  <si>
    <t>Исходные данные</t>
  </si>
  <si>
    <t xml:space="preserve">Коэффициент оказался чуть меньше, чем я предположил, но раз 0.5&lt;r&lt;0.7 наблюдается положительная средняя связь между рассматриваемыми показателями. По проделанной работе можно сделать следующий вывод: значения коэффициента корреляции можно найти как с помощью формулы excel так и расчитываю через математические формулы. Изначально мы получили слабую связь между показателями из за грубого выбора массива данных, взяв все регионы. Но убрав часть регионов, мы добились положительной средней связи, тем самым нашли субъекты РФ где уровень преступности зависит от уровня расходов на алкоголь, табачные изделия и наркотики. </t>
  </si>
  <si>
    <t>2. Нахождения коэффициентов корреляции</t>
  </si>
  <si>
    <t>Вау! Здесь намного сильнее заметна связь между показателями, наблюдения сконцентрированны вдоль линии тренда, понятно что есть точки, которые выбиваются из тренда, что может нам говорить не о сильной, скорее о средней связи, и корреляционный коэффициент должен быть около 0,65 - 0,75, причем положительный. После анализа мы пришли от хаотично разрбосоной "кучи" точек, к стрктурированному массиву наблюдений со средней связью.</t>
  </si>
  <si>
    <t>1. Корреляционное облако</t>
  </si>
  <si>
    <t>Зарегистрированно преступлений
на 10000 чел., за 2022 год (Y)</t>
  </si>
  <si>
    <t>Зарегистрированно преступлений
на 10000 чел., за 2022 год,(Y)</t>
  </si>
  <si>
    <t>Вывод по работе: уравнение  и коэффициенты регрессии можно расчитывать как с помощью формул, так и с помощью модуля "Анализ данных" Excel. Модель линейной регрессии слабо приближает реальные данные. Это можно понять как из построенной точеченой диаграммы, где множество наблюдений находятся далеко от линии тренда, так и с помощью коэффициента детерминации = 0.397&lt;0.5. Модель считается достаточно хорошей при коэффициенте &gt; 0.8. У нас же коэффициент почти в два раза меньше допустимой нижней границы.(Гипотеза) Также, если бы линейная модель достаточно точно аппроксимировала наши данные, это означало бы, что между X и Y линейная зависимость и коэффициент корреляции был бы достаточно высокий 0.85 - 1, наш же коэффициент 0.63</t>
  </si>
  <si>
    <t>Ханты-Мансийский
автономный округ</t>
  </si>
  <si>
    <t>Республика Северная 
Осетия-Алания</t>
  </si>
  <si>
    <t xml:space="preserve">По указанным формулам нашли b1 и b0, после чего записали уравнение регрессии. Оранжевым цветом выделены коэффициенты регрессии и корреляции, которые совпдают со значениями посчитанными Excel(Лист Анализ Excel). Можно сделать вывод о верных расчетах. Свободный член b0  = 0.457 показывает средние расходы на алкоголь, табачные изделия и наркотики при уровне преступности = 0. Значения коэффициента b1 показывает на сколько % в среднем изменятся средние расходы(Y) при изменении уровня преступности(X) на 1%. Коэффициент детерминации = квадрату коэффициента корреляции = 0.397(Лист Анализ Excel). </t>
  </si>
  <si>
    <t>2. Уравнение регрессии</t>
  </si>
  <si>
    <t>Карачаево-Черкесская 
Республика</t>
  </si>
  <si>
    <t>Кабардино-Балкарская 
Республика</t>
  </si>
  <si>
    <t>Примечание:</t>
  </si>
  <si>
    <t>После выполнения анализа на выбросы, во всех следующих домашних заданиях я буду рассматривать выборку субъектов РФ из указанныхх в примечании федеральных округов. Для регрессионного анализа, понадобилось рассчитать определенные вспомогательные данные в следуюшем порядке: сначала нашли средние значения X и Y, после чего построили столбец XY и соответсвенно нашли среднее значений этого столбца. Зная Xcp. определили (X-Xcp.) и (X-Xcp.)^2. Последним шагом нашли дисперсию и произведение Xcp.*Ycp. Следующий этап - расчет коэффициентов регрессии.</t>
  </si>
  <si>
    <t>X-Xcp.</t>
  </si>
  <si>
    <t>X*Y</t>
  </si>
  <si>
    <t>1. Вычисление вспомогательных данных для регрессионого анализа</t>
  </si>
  <si>
    <t>Средние расходы на алкогольную продукция,
 табачные изделия и наркотики, за 2022 год, (X)</t>
  </si>
  <si>
    <t>ВЫВОД ИТОГОВ</t>
  </si>
  <si>
    <t>Регрессионная статистика</t>
  </si>
  <si>
    <t>Множественный R</t>
  </si>
  <si>
    <t>R-квадрат</t>
  </si>
  <si>
    <t>Нормированный R-квадрат</t>
  </si>
  <si>
    <t>Стандартная ошибка</t>
  </si>
  <si>
    <t>Наблюдения</t>
  </si>
  <si>
    <t>Дисперсионный анализ</t>
  </si>
  <si>
    <t>Регрессия</t>
  </si>
  <si>
    <t>Остаток</t>
  </si>
  <si>
    <t>Итого</t>
  </si>
  <si>
    <t>Y-пересечение</t>
  </si>
  <si>
    <t>df</t>
  </si>
  <si>
    <t>SS</t>
  </si>
  <si>
    <t>MS</t>
  </si>
  <si>
    <t>F</t>
  </si>
  <si>
    <t>Значимость F</t>
  </si>
  <si>
    <t>Коэффициенты</t>
  </si>
  <si>
    <t>t-статистика</t>
  </si>
  <si>
    <t>P-Значение</t>
  </si>
  <si>
    <t>Нижние 95%</t>
  </si>
  <si>
    <t>Верхние 95%</t>
  </si>
  <si>
    <t>Нижние 95,0%</t>
  </si>
  <si>
    <t>Верхние 95,0%</t>
  </si>
  <si>
    <t>Переменная X 1</t>
  </si>
  <si>
    <t>3. МНК-оценка</t>
  </si>
  <si>
    <t>Данные взяты из предыдущего ДЗ</t>
  </si>
  <si>
    <t>По указанным формулам нашли b1 и b0, после чего записали уравнение регрессии. Оранжевым цветом выделены коэффициенты регрессии и детерминации, которые совпадают со значениями посчитанными Excel(Лист Протокол Гиперболическая модель). Можно сделать вывод о верных расчетах. После чего выполним обратную замену X = 1/Z и получим уравнение гиперболической модели</t>
  </si>
  <si>
    <t>Для построения гиперболической модели, понадобилось рассчитать определенные вспомогательные данные в следуюшем порядке: сначала выполнили замену z = 1/x, то есть задача свелась к нахождению линейной регрессии для Z и Y. Затем нашли средние значения Z и Y, после чего построили столбец ZY и соответсвенно нашли среднее значений этого столбца. Зная Zcp. определили (Z-Zcp.) и (Z-Zcp.)^2. Последним шагом нашли дисперсию и произведение Zcp.* Ycp. Следующий этап - расчет коэффициентов регрессии.</t>
  </si>
  <si>
    <t>Z-Zcp.</t>
  </si>
  <si>
    <t>Z*Y</t>
  </si>
  <si>
    <t>По указанным формулам нашли b1 и b0, после чего записали уравнение регрессии. Оранжевым цветом выделены коэффициенты регрессии и детерминации, которые совпадают со значениями посчитанными Excel(Лист Протокол Степенная модель). Можно сделать вывод о верных расчетах. После чего выполним обратную замену X = 10^(X1) и Y = 10^(Y1) и получим уравнение степенной модели</t>
  </si>
  <si>
    <t>Для построения степенной модели, понадобилось рассчитать определенные вспомогательные данные в следуюшем порядке: сначала выполнили замену x1 = log x и y1 = log y, то есть задача свелась к нахождению линейной регрессии для X1 и Y1. Затем нашли средние значения X1 и Y1, после чего построили столбец X1Y1 и соответсвенно нашли среднее значений этого столбца. Зная X1cp. определили (X1-X1cp.) и (X1-X1cp.)^2. Последним шагом нашли дисперсию и произведение X1cp.* Y1cp. Следующий этап - расчет коэффициентов регрессии.</t>
  </si>
  <si>
    <t>R2</t>
  </si>
  <si>
    <t>МНК-Оценка</t>
  </si>
  <si>
    <t>Гиперболическая модель</t>
  </si>
  <si>
    <t>Степенная модель</t>
  </si>
  <si>
    <t>Линейная модель</t>
  </si>
  <si>
    <t>Для построения нелинейных регрессионых моделей (в частности степенной и гиперболической)  вычисления можно свести к построению линейной модели с помощью замены переменных. Коэффициенты для каждой модели можно найти как с помощью Excel блока анализа данных, так и с помощью формул данных в презентации. После простроения моделей методом линеаризации я вычислил МНК - оценку для каждой модели. Сравнив полученные результаты можно сделать выводы: Самая оптимальная и устойчивая модель оказалась Степенная так как она имеет наименьшее значение в МНК оценке и наибольший показатель R2 соответственно. Анализируя графики построенных аппроксимаций, можно заметить что каждая модель приближается почти к линии на интервале от 2 до 4 % расходов на алкоголь, табачные изделия и наркотики. Поэтому существенное отличие построенных моделей заключается в точности приближений значений вне этого интервала, и как можно заметить из графика у степенной функции это точность больше других. Гипербола с точки зрения оптимальности и устойчивости занимает последнее место среди 3 претендентов(наибольший МНК и наименьший R2), вне интервла (2,4) крайние значения находятся суммарно дальше чем у линейной и степенной. Проблема линейной модели, построенной в прошлом дз заключалась в том что сложно приблизить все значения выборки в одну линию, с этой точки зрения степенная модель оптимальнее. Коэффициент детерминации у степенной примено в 1,75 раз больше чем у линейной модели, тем самым проделенная работа привела к нахождению более подходящей модели аппроксимации.</t>
  </si>
  <si>
    <t>Вывод по работе</t>
  </si>
  <si>
    <t>РОССИЙСКАЯ ФЕДЕРАЦИЯ</t>
  </si>
  <si>
    <t>г.Москва</t>
  </si>
  <si>
    <t xml:space="preserve"> Ненецкий автономный округ</t>
  </si>
  <si>
    <t xml:space="preserve"> Архангельская область без автономии</t>
  </si>
  <si>
    <t>в том числе в возрасте старше трудоспособного</t>
  </si>
  <si>
    <t>уровень безработицы в процентах</t>
  </si>
  <si>
    <t>Оценка туристского потока (годовые данные)*(по числу поездок)</t>
  </si>
  <si>
    <t>Процент расходов на алкогольную продукцию, табачные изделия
и наркотики</t>
  </si>
  <si>
    <t>Количество спортивных
сооружений на 1000 человек</t>
  </si>
  <si>
    <t xml:space="preserve">      в том числе:</t>
  </si>
  <si>
    <t xml:space="preserve">       в том числе:</t>
  </si>
  <si>
    <t>Количество собственных легковых автомобилей на 1000 человек населения по субъектам Российской Федерации1);2)</t>
  </si>
  <si>
    <t xml:space="preserve">    в том числе:</t>
  </si>
  <si>
    <t>Архангельская область без авт. округа</t>
  </si>
  <si>
    <t>в том числе:</t>
  </si>
  <si>
    <t>Процент населения в возрасте старше трудоспособного</t>
  </si>
  <si>
    <t>Уровень безработицы</t>
  </si>
  <si>
    <t>Оценка туристического потока, по числу поездок</t>
  </si>
  <si>
    <t>Архангельская область без авт.округа</t>
  </si>
  <si>
    <t>Прожиточный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</si>
</sst>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00"/>
    <numFmt numFmtId="165" formatCode="0&quot;  &quot;"/>
    <numFmt numFmtId="166" formatCode="#,##0.0"/>
    <numFmt numFmtId="167" formatCode="#,##0.000"/>
    <numFmt numFmtId="168" formatCode="0.0000"/>
    <numFmt numFmtId="169" formatCode="0.0"/>
    <numFmt numFmtId="175" formatCode="_-* #,##0\ _₽_-;\-* #,##0\ _₽_-;_-* &quot;-&quot;??\ _₽_-;_-@_-"/>
  </numFmts>
  <fonts count="38">
    <font>
      <sz val="12"/>
      <color theme="1"/>
      <name val="Calibri"/>
      <family val="2"/>
      <charset val="204"/>
      <scheme val="minor"/>
    </font>
    <font>
      <sz val="10"/>
      <name val="Arial Cyr"/>
      <family val="2"/>
      <charset val="204"/>
    </font>
    <font>
      <sz val="11"/>
      <color theme="1"/>
      <name val="Roboto"/>
      <charset val="204"/>
    </font>
    <font>
      <sz val="9"/>
      <color theme="1"/>
      <name val="Verdana"/>
      <family val="2"/>
      <charset val="204"/>
    </font>
    <font>
      <sz val="9"/>
      <color theme="1"/>
      <name val="Arial"/>
      <family val="2"/>
      <charset val="204"/>
    </font>
    <font>
      <b/>
      <sz val="11"/>
      <color theme="1"/>
      <name val="Arial"/>
      <family val="2"/>
      <charset val="204"/>
    </font>
    <font>
      <sz val="12"/>
      <name val="Calibri"/>
      <family val="2"/>
    </font>
    <font>
      <sz val="12"/>
      <color rgb="FF000000"/>
      <name val="Calibri"/>
      <family val="2"/>
      <charset val="204"/>
    </font>
    <font>
      <sz val="12"/>
      <color theme="1"/>
      <name val="Calibri"/>
      <family val="2"/>
    </font>
    <font>
      <sz val="12"/>
      <name val="Calibri"/>
      <family val="2"/>
      <scheme val="minor"/>
    </font>
    <font>
      <b/>
      <sz val="12"/>
      <color theme="1"/>
      <name val="Calibri"/>
      <family val="2"/>
      <scheme val="minor"/>
    </font>
    <font>
      <sz val="18"/>
      <color theme="1"/>
      <name val="Calibri"/>
      <family val="2"/>
      <charset val="204"/>
      <scheme val="minor"/>
    </font>
    <font>
      <sz val="14"/>
      <color theme="1"/>
      <name val="Calibri"/>
      <family val="2"/>
      <charset val="204"/>
      <scheme val="minor"/>
    </font>
    <font>
      <b/>
      <i/>
      <sz val="12"/>
      <color theme="1"/>
      <name val="Calibri"/>
      <family val="2"/>
      <scheme val="minor"/>
    </font>
    <font>
      <b/>
      <sz val="14"/>
      <color theme="1"/>
      <name val="Calibri"/>
      <family val="2"/>
      <scheme val="minor"/>
    </font>
    <font>
      <b/>
      <sz val="14"/>
      <color theme="1"/>
      <name val="Arial"/>
      <family val="2"/>
      <charset val="204"/>
    </font>
    <font>
      <i/>
      <sz val="12"/>
      <color theme="1"/>
      <name val="Calibri"/>
      <family val="2"/>
      <charset val="204"/>
      <scheme val="minor"/>
    </font>
    <font>
      <sz val="12"/>
      <color theme="1"/>
      <name val="Calibri"/>
      <family val="2"/>
      <charset val="204"/>
      <scheme val="minor"/>
    </font>
    <font>
      <sz val="10"/>
      <name val="Arial Cyr"/>
      <charset val="204"/>
    </font>
    <font>
      <b/>
      <sz val="10"/>
      <name val="Arial"/>
      <family val="2"/>
    </font>
    <font>
      <sz val="10"/>
      <name val="Arial"/>
      <family val="2"/>
    </font>
    <font>
      <b/>
      <sz val="10"/>
      <name val="Arial Cyr"/>
      <family val="2"/>
      <charset val="204"/>
    </font>
    <font>
      <sz val="9"/>
      <name val="Arial"/>
      <family val="2"/>
    </font>
    <font>
      <b/>
      <sz val="9"/>
      <name val="Arial Cyr"/>
      <charset val="204"/>
    </font>
    <font>
      <sz val="9"/>
      <name val="Arial Cyr"/>
      <charset val="204"/>
    </font>
    <font>
      <b/>
      <sz val="11"/>
      <name val="Times New Roman"/>
      <family val="1"/>
      <charset val="204"/>
    </font>
    <font>
      <sz val="11"/>
      <name val="Times New Roman"/>
      <family val="1"/>
      <charset val="204"/>
    </font>
    <font>
      <b/>
      <sz val="14"/>
      <color rgb="FF000000"/>
      <name val="Times New Roman"/>
      <family val="1"/>
      <charset val="204"/>
    </font>
    <font>
      <sz val="12"/>
      <color theme="1"/>
      <name val="Times New Roman"/>
      <family val="1"/>
    </font>
    <font>
      <sz val="9"/>
      <name val="Times New Roman"/>
      <family val="1"/>
    </font>
    <font>
      <sz val="12"/>
      <name val="Times New Roman"/>
      <family val="1"/>
    </font>
    <font>
      <sz val="9"/>
      <color theme="1"/>
      <name val="Times New Roman"/>
      <family val="1"/>
    </font>
    <font>
      <b/>
      <sz val="10"/>
      <name val="Times New Roman"/>
      <family val="1"/>
      <charset val="204"/>
    </font>
    <font>
      <sz val="10"/>
      <name val="Times New Roman"/>
      <family val="1"/>
      <charset val="204"/>
    </font>
    <font>
      <b/>
      <sz val="12"/>
      <name val="Times Roman"/>
      <family val="1"/>
    </font>
    <font>
      <b/>
      <sz val="12"/>
      <color rgb="FF000000"/>
      <name val="Times Roman"/>
      <family val="1"/>
    </font>
    <font>
      <sz val="12"/>
      <color rgb="FF000000"/>
      <name val="Times Roman"/>
      <family val="1"/>
    </font>
    <font>
      <sz val="12"/>
      <name val="Times Roman"/>
      <family val="1"/>
    </font>
  </fonts>
  <fills count="16">
    <fill>
      <patternFill patternType="none"/>
    </fill>
    <fill>
      <patternFill patternType="gray125"/>
    </fill>
    <fill>
      <patternFill patternType="solid">
        <fgColor rgb="FF00A73E"/>
        <bgColor indexed="64"/>
      </patternFill>
    </fill>
    <fill>
      <patternFill patternType="solid">
        <fgColor rgb="FF1BFFCF"/>
        <bgColor indexed="64"/>
      </patternFill>
    </fill>
    <fill>
      <patternFill patternType="solid">
        <fgColor rgb="FFFF6F6C"/>
        <bgColor indexed="64"/>
      </patternFill>
    </fill>
    <fill>
      <patternFill patternType="solid">
        <fgColor rgb="FFC190E7"/>
        <bgColor indexed="64"/>
      </patternFill>
    </fill>
    <fill>
      <patternFill patternType="solid">
        <fgColor theme="7" tint="0.59999389629810485"/>
        <bgColor indexed="64"/>
      </patternFill>
    </fill>
    <fill>
      <patternFill patternType="solid">
        <fgColor rgb="FFFAB3F9"/>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indexed="41"/>
        <bgColor indexed="64"/>
      </patternFill>
    </fill>
    <fill>
      <patternFill patternType="solid">
        <fgColor indexed="44"/>
        <bgColor indexed="64"/>
      </patternFill>
    </fill>
    <fill>
      <patternFill patternType="solid">
        <fgColor theme="7"/>
        <bgColor indexed="64"/>
      </patternFill>
    </fill>
    <fill>
      <patternFill patternType="solid">
        <fgColor theme="0" tint="-4.9989318521683403E-2"/>
        <bgColor indexed="64"/>
      </patternFill>
    </fill>
  </fills>
  <borders count="65">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right/>
      <top/>
      <bottom style="medium">
        <color indexed="64"/>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double">
        <color indexed="64"/>
      </bottom>
      <diagonal/>
    </border>
    <border>
      <left style="thin">
        <color auto="1"/>
      </left>
      <right style="thin">
        <color auto="1"/>
      </right>
      <top style="thin">
        <color auto="1"/>
      </top>
      <bottom style="thin">
        <color auto="1"/>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43" fontId="17" fillId="0" borderId="0" applyFont="0" applyFill="0" applyBorder="0" applyAlignment="0" applyProtection="0"/>
    <xf numFmtId="0" fontId="18" fillId="0" borderId="0"/>
  </cellStyleXfs>
  <cellXfs count="390">
    <xf numFmtId="0" fontId="0" fillId="0" borderId="0" xfId="0"/>
    <xf numFmtId="164" fontId="0" fillId="0" borderId="1" xfId="0" applyNumberFormat="1" applyBorder="1" applyAlignment="1">
      <alignment horizontal="right"/>
    </xf>
    <xf numFmtId="165" fontId="1" fillId="0" borderId="2" xfId="0" applyNumberFormat="1" applyFont="1" applyBorder="1" applyAlignment="1">
      <alignment horizontal="right"/>
    </xf>
    <xf numFmtId="0" fontId="2" fillId="0" borderId="2" xfId="0" applyFont="1" applyBorder="1" applyAlignment="1">
      <alignment horizontal="right"/>
    </xf>
    <xf numFmtId="0" fontId="3" fillId="0" borderId="3" xfId="0" applyFont="1" applyBorder="1"/>
    <xf numFmtId="164" fontId="0" fillId="0" borderId="4" xfId="0" applyNumberFormat="1" applyBorder="1" applyAlignment="1">
      <alignment horizontal="right"/>
    </xf>
    <xf numFmtId="165" fontId="1" fillId="0" borderId="5" xfId="0" applyNumberFormat="1" applyFont="1" applyBorder="1" applyAlignment="1">
      <alignment horizontal="right"/>
    </xf>
    <xf numFmtId="0" fontId="2" fillId="0" borderId="5" xfId="0" applyFont="1" applyBorder="1" applyAlignment="1">
      <alignment horizontal="right"/>
    </xf>
    <xf numFmtId="0" fontId="3" fillId="0" borderId="6" xfId="0" applyFont="1" applyBorder="1"/>
    <xf numFmtId="0" fontId="3" fillId="0" borderId="6" xfId="0" applyFont="1" applyBorder="1" applyAlignment="1">
      <alignment wrapText="1"/>
    </xf>
    <xf numFmtId="0" fontId="4" fillId="0" borderId="6" xfId="0" applyFont="1" applyBorder="1"/>
    <xf numFmtId="165" fontId="0" fillId="0" borderId="5" xfId="0" applyNumberFormat="1" applyBorder="1" applyAlignment="1">
      <alignment horizontal="right"/>
    </xf>
    <xf numFmtId="164" fontId="0" fillId="0" borderId="7" xfId="0" applyNumberFormat="1" applyBorder="1" applyAlignment="1">
      <alignment horizontal="right"/>
    </xf>
    <xf numFmtId="165" fontId="0" fillId="0" borderId="8" xfId="0" applyNumberFormat="1" applyBorder="1" applyAlignment="1">
      <alignment horizontal="right"/>
    </xf>
    <xf numFmtId="0" fontId="2" fillId="0" borderId="8" xfId="0" applyFont="1" applyBorder="1" applyAlignment="1">
      <alignment horizontal="right"/>
    </xf>
    <xf numFmtId="0" fontId="3" fillId="0" borderId="9" xfId="0" applyFont="1" applyBorder="1"/>
    <xf numFmtId="0" fontId="5" fillId="2" borderId="10" xfId="0" applyFont="1" applyFill="1" applyBorder="1" applyAlignment="1">
      <alignment horizontal="centerContinuous" vertical="center" wrapText="1"/>
    </xf>
    <xf numFmtId="0" fontId="5" fillId="2" borderId="11" xfId="0" applyFont="1" applyFill="1" applyBorder="1" applyAlignment="1">
      <alignment horizontal="center" vertical="center" wrapText="1"/>
    </xf>
    <xf numFmtId="0" fontId="5" fillId="2" borderId="11" xfId="0" applyFont="1" applyFill="1" applyBorder="1" applyAlignment="1">
      <alignment horizontal="distributed" vertical="center"/>
    </xf>
    <xf numFmtId="0" fontId="5" fillId="2" borderId="12" xfId="0" applyFont="1" applyFill="1" applyBorder="1" applyAlignment="1">
      <alignment horizontal="center" vertical="center"/>
    </xf>
    <xf numFmtId="0" fontId="0" fillId="3" borderId="0" xfId="0" applyFill="1"/>
    <xf numFmtId="166" fontId="6" fillId="0" borderId="1" xfId="0" applyNumberFormat="1" applyFont="1" applyBorder="1" applyAlignment="1">
      <alignment horizontal="right" indent="1"/>
    </xf>
    <xf numFmtId="164" fontId="7" fillId="0" borderId="2" xfId="0" applyNumberFormat="1" applyFont="1" applyBorder="1"/>
    <xf numFmtId="166" fontId="6" fillId="0" borderId="4" xfId="0" applyNumberFormat="1" applyFont="1" applyBorder="1" applyAlignment="1">
      <alignment horizontal="right" indent="1"/>
    </xf>
    <xf numFmtId="164" fontId="7" fillId="0" borderId="5" xfId="0" applyNumberFormat="1" applyFont="1" applyBorder="1"/>
    <xf numFmtId="0" fontId="0" fillId="4" borderId="0" xfId="0" applyFill="1"/>
    <xf numFmtId="166" fontId="6" fillId="0" borderId="13" xfId="0" applyNumberFormat="1" applyFont="1" applyBorder="1" applyAlignment="1">
      <alignment horizontal="right" indent="1"/>
    </xf>
    <xf numFmtId="164" fontId="7" fillId="0" borderId="14" xfId="0" applyNumberFormat="1" applyFont="1" applyBorder="1"/>
    <xf numFmtId="0" fontId="8" fillId="0" borderId="0" xfId="0" applyFont="1"/>
    <xf numFmtId="0" fontId="0" fillId="0" borderId="0" xfId="0" applyAlignment="1">
      <alignment horizontal="left" vertical="center"/>
    </xf>
    <xf numFmtId="0" fontId="0" fillId="5" borderId="0" xfId="0" applyFill="1"/>
    <xf numFmtId="164" fontId="0" fillId="6" borderId="10" xfId="0" applyNumberFormat="1" applyFill="1" applyBorder="1" applyAlignment="1">
      <alignment horizontal="center" vertical="center"/>
    </xf>
    <xf numFmtId="164" fontId="0" fillId="6" borderId="11" xfId="0" applyNumberFormat="1" applyFill="1" applyBorder="1" applyAlignment="1">
      <alignment horizontal="center" vertical="center"/>
    </xf>
    <xf numFmtId="164" fontId="0" fillId="0" borderId="13" xfId="0" applyNumberFormat="1" applyBorder="1" applyAlignment="1">
      <alignment horizontal="center" vertical="center"/>
    </xf>
    <xf numFmtId="164" fontId="0" fillId="0" borderId="14" xfId="0" applyNumberFormat="1" applyBorder="1" applyAlignment="1">
      <alignment horizontal="center" vertical="center"/>
    </xf>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0" fontId="0" fillId="7" borderId="0" xfId="0" applyFill="1"/>
    <xf numFmtId="164" fontId="0" fillId="0" borderId="6" xfId="0" applyNumberFormat="1" applyBorder="1" applyAlignment="1">
      <alignment horizontal="center" vertical="center"/>
    </xf>
    <xf numFmtId="164" fontId="0" fillId="0" borderId="5" xfId="0" applyNumberFormat="1" applyBorder="1" applyAlignment="1">
      <alignment horizontal="center" vertical="center"/>
    </xf>
    <xf numFmtId="0" fontId="0" fillId="8" borderId="0" xfId="0" applyFill="1"/>
    <xf numFmtId="0" fontId="0" fillId="9" borderId="0" xfId="0" applyFill="1"/>
    <xf numFmtId="0" fontId="0" fillId="8" borderId="6" xfId="0" applyFill="1" applyBorder="1" applyAlignment="1">
      <alignment horizontal="left"/>
    </xf>
    <xf numFmtId="0" fontId="0" fillId="6" borderId="0" xfId="0" applyFill="1"/>
    <xf numFmtId="0" fontId="0" fillId="10" borderId="0" xfId="0" applyFill="1"/>
    <xf numFmtId="0" fontId="0" fillId="0" borderId="0" xfId="0" applyAlignment="1">
      <alignment vertical="center"/>
    </xf>
    <xf numFmtId="0" fontId="0" fillId="0" borderId="0" xfId="0" applyAlignment="1">
      <alignment vertical="distributed"/>
    </xf>
    <xf numFmtId="164" fontId="0" fillId="0" borderId="15" xfId="0" applyNumberFormat="1" applyBorder="1" applyAlignment="1">
      <alignment horizontal="center" vertical="center"/>
    </xf>
    <xf numFmtId="0" fontId="5" fillId="2" borderId="10"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11" xfId="0" applyFont="1" applyFill="1" applyBorder="1" applyAlignment="1">
      <alignment horizontal="centerContinuous" vertical="center" wrapText="1"/>
    </xf>
    <xf numFmtId="0" fontId="5" fillId="2" borderId="10" xfId="0" applyFont="1" applyFill="1" applyBorder="1" applyAlignment="1">
      <alignment horizontal="center" vertical="center" wrapText="1"/>
    </xf>
    <xf numFmtId="168" fontId="0" fillId="0" borderId="0" xfId="0" applyNumberFormat="1"/>
    <xf numFmtId="0" fontId="0" fillId="0" borderId="35" xfId="0" applyBorder="1" applyAlignment="1">
      <alignment vertical="center"/>
    </xf>
    <xf numFmtId="168" fontId="0" fillId="3" borderId="1" xfId="0" applyNumberFormat="1" applyFill="1" applyBorder="1" applyAlignment="1">
      <alignment horizontal="right" vertical="center"/>
    </xf>
    <xf numFmtId="168" fontId="0" fillId="3" borderId="2" xfId="0" applyNumberFormat="1" applyFill="1" applyBorder="1" applyAlignment="1">
      <alignment horizontal="right" vertical="center"/>
    </xf>
    <xf numFmtId="0" fontId="0" fillId="3" borderId="3" xfId="0" applyFill="1" applyBorder="1" applyAlignment="1">
      <alignment vertical="center"/>
    </xf>
    <xf numFmtId="168" fontId="0" fillId="3" borderId="4" xfId="0" applyNumberFormat="1" applyFill="1" applyBorder="1" applyAlignment="1">
      <alignment horizontal="right" vertical="center"/>
    </xf>
    <xf numFmtId="168" fontId="0" fillId="3" borderId="5" xfId="0" applyNumberFormat="1" applyFill="1" applyBorder="1" applyAlignment="1">
      <alignment horizontal="right" vertical="center"/>
    </xf>
    <xf numFmtId="0" fontId="0" fillId="3" borderId="6" xfId="0" applyFill="1" applyBorder="1" applyAlignment="1">
      <alignment vertical="center"/>
    </xf>
    <xf numFmtId="168" fontId="0" fillId="3" borderId="4" xfId="0" applyNumberFormat="1" applyFill="1" applyBorder="1" applyAlignment="1">
      <alignment horizontal="right" vertical="center" wrapText="1"/>
    </xf>
    <xf numFmtId="168" fontId="0" fillId="3" borderId="5" xfId="0" applyNumberFormat="1" applyFill="1" applyBorder="1" applyAlignment="1">
      <alignment horizontal="right" vertical="center" wrapText="1"/>
    </xf>
    <xf numFmtId="0" fontId="0" fillId="3" borderId="6" xfId="0" applyFill="1" applyBorder="1" applyAlignment="1">
      <alignment vertical="center" wrapText="1"/>
    </xf>
    <xf numFmtId="168" fontId="0" fillId="4" borderId="1" xfId="0" applyNumberFormat="1" applyFill="1" applyBorder="1" applyAlignment="1">
      <alignment horizontal="right" vertical="center"/>
    </xf>
    <xf numFmtId="168" fontId="0" fillId="4" borderId="2" xfId="0" applyNumberFormat="1" applyFill="1" applyBorder="1" applyAlignment="1">
      <alignment horizontal="right" vertical="center"/>
    </xf>
    <xf numFmtId="0" fontId="0" fillId="4" borderId="3" xfId="0" applyFill="1" applyBorder="1" applyAlignment="1">
      <alignment vertical="center"/>
    </xf>
    <xf numFmtId="168" fontId="0" fillId="4" borderId="4" xfId="0" applyNumberFormat="1" applyFill="1" applyBorder="1" applyAlignment="1">
      <alignment horizontal="right" vertical="center"/>
    </xf>
    <xf numFmtId="168" fontId="0" fillId="4" borderId="5" xfId="0" applyNumberFormat="1" applyFill="1" applyBorder="1" applyAlignment="1">
      <alignment horizontal="right" vertical="center"/>
    </xf>
    <xf numFmtId="0" fontId="0" fillId="4" borderId="6" xfId="0" applyFill="1" applyBorder="1" applyAlignment="1">
      <alignment vertical="center"/>
    </xf>
    <xf numFmtId="168" fontId="0" fillId="7" borderId="4" xfId="0" applyNumberFormat="1" applyFill="1" applyBorder="1" applyAlignment="1">
      <alignment horizontal="right" vertical="center"/>
    </xf>
    <xf numFmtId="168" fontId="0" fillId="7" borderId="5" xfId="0" applyNumberFormat="1" applyFill="1" applyBorder="1" applyAlignment="1">
      <alignment horizontal="right" vertical="center"/>
    </xf>
    <xf numFmtId="0" fontId="0" fillId="7" borderId="6" xfId="0" applyFill="1" applyBorder="1" applyAlignment="1">
      <alignment vertical="center"/>
    </xf>
    <xf numFmtId="168" fontId="0" fillId="7" borderId="13" xfId="0" applyNumberFormat="1" applyFill="1" applyBorder="1" applyAlignment="1">
      <alignment horizontal="right" vertical="center"/>
    </xf>
    <xf numFmtId="168" fontId="0" fillId="7" borderId="14" xfId="0" applyNumberFormat="1" applyFill="1" applyBorder="1" applyAlignment="1">
      <alignment horizontal="right" vertical="center"/>
    </xf>
    <xf numFmtId="0" fontId="0" fillId="7" borderId="15" xfId="0" applyFill="1" applyBorder="1" applyAlignment="1">
      <alignment vertical="center"/>
    </xf>
    <xf numFmtId="168" fontId="0" fillId="8" borderId="4" xfId="0" applyNumberFormat="1" applyFill="1" applyBorder="1" applyAlignment="1">
      <alignment horizontal="right" vertical="center"/>
    </xf>
    <xf numFmtId="168" fontId="0" fillId="8" borderId="5" xfId="0" applyNumberFormat="1" applyFill="1" applyBorder="1" applyAlignment="1">
      <alignment horizontal="right" vertical="center"/>
    </xf>
    <xf numFmtId="0" fontId="0" fillId="8" borderId="6" xfId="0" applyFill="1" applyBorder="1"/>
    <xf numFmtId="168" fontId="0" fillId="8" borderId="13" xfId="0" applyNumberFormat="1" applyFill="1" applyBorder="1" applyAlignment="1">
      <alignment horizontal="right" vertical="center"/>
    </xf>
    <xf numFmtId="168" fontId="0" fillId="8" borderId="14" xfId="0" applyNumberFormat="1" applyFill="1" applyBorder="1" applyAlignment="1">
      <alignment horizontal="right" vertical="center"/>
    </xf>
    <xf numFmtId="0" fontId="0" fillId="8" borderId="15" xfId="0" applyFill="1" applyBorder="1"/>
    <xf numFmtId="168" fontId="0" fillId="6" borderId="1" xfId="0" applyNumberFormat="1" applyFill="1" applyBorder="1" applyAlignment="1">
      <alignment horizontal="right" vertical="center"/>
    </xf>
    <xf numFmtId="168" fontId="0" fillId="6" borderId="2" xfId="0" applyNumberFormat="1" applyFill="1" applyBorder="1" applyAlignment="1">
      <alignment horizontal="right" vertical="center"/>
    </xf>
    <xf numFmtId="0" fontId="0" fillId="6" borderId="3" xfId="0" applyFill="1" applyBorder="1"/>
    <xf numFmtId="168" fontId="0" fillId="6" borderId="4" xfId="0" applyNumberFormat="1" applyFill="1" applyBorder="1" applyAlignment="1">
      <alignment horizontal="right" vertical="center"/>
    </xf>
    <xf numFmtId="168" fontId="0" fillId="6" borderId="5" xfId="0" applyNumberFormat="1" applyFill="1" applyBorder="1" applyAlignment="1">
      <alignment horizontal="right" vertical="center"/>
    </xf>
    <xf numFmtId="0" fontId="0" fillId="6" borderId="6" xfId="0" applyFill="1" applyBorder="1"/>
    <xf numFmtId="168" fontId="0" fillId="6" borderId="13" xfId="0" applyNumberFormat="1" applyFill="1" applyBorder="1" applyAlignment="1">
      <alignment horizontal="right" vertical="center"/>
    </xf>
    <xf numFmtId="168" fontId="0" fillId="6" borderId="14" xfId="0" applyNumberFormat="1" applyFill="1" applyBorder="1" applyAlignment="1">
      <alignment horizontal="right" vertical="center"/>
    </xf>
    <xf numFmtId="0" fontId="0" fillId="6" borderId="15" xfId="0" applyFill="1" applyBorder="1"/>
    <xf numFmtId="167" fontId="9" fillId="0" borderId="5" xfId="0" applyNumberFormat="1" applyFont="1" applyBorder="1" applyAlignment="1">
      <alignment horizontal="center" vertical="center"/>
    </xf>
    <xf numFmtId="0" fontId="14" fillId="0" borderId="0" xfId="0" applyFont="1" applyBorder="1" applyAlignment="1">
      <alignment vertical="center"/>
    </xf>
    <xf numFmtId="164" fontId="0" fillId="0" borderId="9" xfId="0" applyNumberFormat="1" applyBorder="1" applyAlignment="1">
      <alignment horizontal="center" vertical="center"/>
    </xf>
    <xf numFmtId="164" fontId="0" fillId="0" borderId="8" xfId="0" applyNumberFormat="1" applyBorder="1" applyAlignment="1">
      <alignment horizontal="center" vertical="center"/>
    </xf>
    <xf numFmtId="164" fontId="0" fillId="0" borderId="7" xfId="0" applyNumberFormat="1" applyBorder="1" applyAlignment="1">
      <alignment horizontal="center" vertical="center"/>
    </xf>
    <xf numFmtId="0" fontId="0" fillId="0" borderId="0" xfId="0" applyBorder="1"/>
    <xf numFmtId="0" fontId="3" fillId="0" borderId="15" xfId="0" applyFont="1" applyBorder="1" applyAlignment="1">
      <alignment horizontal="left" vertical="center"/>
    </xf>
    <xf numFmtId="167" fontId="9" fillId="0" borderId="14" xfId="0" applyNumberFormat="1" applyFont="1" applyBorder="1" applyAlignment="1">
      <alignment horizontal="center" vertical="center"/>
    </xf>
    <xf numFmtId="0" fontId="3" fillId="0" borderId="6" xfId="0" applyFont="1" applyBorder="1" applyAlignment="1">
      <alignment horizontal="left" vertical="center"/>
    </xf>
    <xf numFmtId="164" fontId="0" fillId="0" borderId="4" xfId="0" applyNumberFormat="1" applyBorder="1" applyAlignment="1">
      <alignment horizontal="center" vertical="center"/>
    </xf>
    <xf numFmtId="0" fontId="3" fillId="0" borderId="6" xfId="0" applyFont="1" applyBorder="1" applyAlignment="1">
      <alignment horizontal="left" vertical="center" wrapText="1"/>
    </xf>
    <xf numFmtId="0" fontId="4" fillId="0" borderId="6" xfId="0" applyFont="1" applyBorder="1" applyAlignment="1">
      <alignment horizontal="left" vertical="center"/>
    </xf>
    <xf numFmtId="0" fontId="3" fillId="0" borderId="36" xfId="0" applyFont="1" applyBorder="1" applyAlignment="1">
      <alignment horizontal="left" vertical="center"/>
    </xf>
    <xf numFmtId="167" fontId="9" fillId="0" borderId="37" xfId="0" applyNumberFormat="1" applyFont="1" applyBorder="1" applyAlignment="1">
      <alignment horizontal="center" vertical="center"/>
    </xf>
    <xf numFmtId="164" fontId="0" fillId="0" borderId="38" xfId="0" applyNumberFormat="1" applyBorder="1" applyAlignment="1">
      <alignment horizontal="center" vertical="center"/>
    </xf>
    <xf numFmtId="0" fontId="3" fillId="6" borderId="12" xfId="0" applyFont="1" applyFill="1" applyBorder="1" applyAlignment="1">
      <alignment horizontal="center" vertical="center"/>
    </xf>
    <xf numFmtId="164" fontId="0" fillId="0" borderId="36" xfId="0" applyNumberFormat="1" applyBorder="1" applyAlignment="1">
      <alignment horizontal="center" vertical="center"/>
    </xf>
    <xf numFmtId="164" fontId="0" fillId="0" borderId="37" xfId="0" applyNumberFormat="1" applyBorder="1" applyAlignment="1">
      <alignment horizontal="center" vertical="center"/>
    </xf>
    <xf numFmtId="164" fontId="0" fillId="6" borderId="12" xfId="0" applyNumberFormat="1" applyFill="1" applyBorder="1" applyAlignment="1">
      <alignment horizontal="center" vertical="center"/>
    </xf>
    <xf numFmtId="0" fontId="0" fillId="6" borderId="9" xfId="0" applyFill="1" applyBorder="1"/>
    <xf numFmtId="168" fontId="0" fillId="6" borderId="8" xfId="0" applyNumberFormat="1" applyFill="1" applyBorder="1" applyAlignment="1">
      <alignment horizontal="right" vertical="center"/>
    </xf>
    <xf numFmtId="168" fontId="0" fillId="6" borderId="7" xfId="0" applyNumberFormat="1" applyFill="1" applyBorder="1" applyAlignment="1">
      <alignment horizontal="right" vertical="center"/>
    </xf>
    <xf numFmtId="164" fontId="0" fillId="0" borderId="5" xfId="0" applyNumberFormat="1" applyBorder="1"/>
    <xf numFmtId="164" fontId="0" fillId="0" borderId="6" xfId="0" applyNumberFormat="1" applyBorder="1"/>
    <xf numFmtId="164" fontId="0" fillId="0" borderId="4" xfId="0" applyNumberFormat="1" applyBorder="1"/>
    <xf numFmtId="164" fontId="0" fillId="0" borderId="3" xfId="0" applyNumberFormat="1" applyBorder="1"/>
    <xf numFmtId="164" fontId="0" fillId="0" borderId="2" xfId="0" applyNumberFormat="1" applyBorder="1"/>
    <xf numFmtId="164" fontId="0" fillId="0" borderId="1" xfId="0" applyNumberFormat="1" applyBorder="1"/>
    <xf numFmtId="164" fontId="0" fillId="0" borderId="9" xfId="0" applyNumberFormat="1" applyBorder="1"/>
    <xf numFmtId="164" fontId="0" fillId="0" borderId="8" xfId="0" applyNumberFormat="1" applyBorder="1"/>
    <xf numFmtId="164" fontId="0" fillId="0" borderId="7" xfId="0" applyNumberFormat="1" applyBorder="1"/>
    <xf numFmtId="164" fontId="0" fillId="0" borderId="14" xfId="0" applyNumberFormat="1" applyBorder="1"/>
    <xf numFmtId="0" fontId="0" fillId="8" borderId="15" xfId="0" applyFill="1" applyBorder="1" applyAlignment="1">
      <alignment horizontal="left"/>
    </xf>
    <xf numFmtId="168" fontId="0" fillId="8" borderId="10" xfId="0" applyNumberFormat="1" applyFill="1" applyBorder="1" applyAlignment="1">
      <alignment horizontal="center" vertical="center"/>
    </xf>
    <xf numFmtId="0" fontId="11" fillId="0" borderId="34" xfId="0" applyFont="1" applyBorder="1" applyAlignment="1">
      <alignment horizontal="center" vertical="center"/>
    </xf>
    <xf numFmtId="0" fontId="0" fillId="3" borderId="3" xfId="0" applyFill="1" applyBorder="1" applyAlignment="1">
      <alignment vertical="center" wrapText="1"/>
    </xf>
    <xf numFmtId="0" fontId="0" fillId="7" borderId="6" xfId="0" applyFill="1" applyBorder="1" applyAlignment="1">
      <alignment vertical="center" wrapText="1"/>
    </xf>
    <xf numFmtId="164" fontId="0" fillId="0" borderId="0" xfId="0" applyNumberFormat="1" applyAlignment="1">
      <alignment vertical="center"/>
    </xf>
    <xf numFmtId="164" fontId="0" fillId="0" borderId="40" xfId="0" applyNumberFormat="1" applyBorder="1"/>
    <xf numFmtId="0" fontId="0" fillId="9" borderId="40" xfId="0" applyFill="1" applyBorder="1"/>
    <xf numFmtId="164" fontId="0" fillId="0" borderId="41" xfId="0" applyNumberFormat="1" applyBorder="1"/>
    <xf numFmtId="0" fontId="0" fillId="9" borderId="41" xfId="0" applyFill="1" applyBorder="1"/>
    <xf numFmtId="164" fontId="0" fillId="0" borderId="42" xfId="0" applyNumberFormat="1" applyBorder="1"/>
    <xf numFmtId="0" fontId="0" fillId="9" borderId="42" xfId="0" applyFill="1" applyBorder="1"/>
    <xf numFmtId="0" fontId="0" fillId="7" borderId="9" xfId="0" applyFill="1" applyBorder="1" applyAlignment="1">
      <alignment vertical="center"/>
    </xf>
    <xf numFmtId="168" fontId="0" fillId="7" borderId="8" xfId="0" applyNumberFormat="1" applyFill="1" applyBorder="1" applyAlignment="1">
      <alignment horizontal="right" vertical="center"/>
    </xf>
    <xf numFmtId="168" fontId="0" fillId="7" borderId="7" xfId="0" applyNumberFormat="1" applyFill="1" applyBorder="1" applyAlignment="1">
      <alignment horizontal="right" vertical="center"/>
    </xf>
    <xf numFmtId="0" fontId="15" fillId="2" borderId="12" xfId="0" applyFont="1" applyFill="1" applyBorder="1" applyAlignment="1">
      <alignment horizontal="center" vertical="center"/>
    </xf>
    <xf numFmtId="0" fontId="15" fillId="2" borderId="11" xfId="0" applyFont="1" applyFill="1" applyBorder="1" applyAlignment="1">
      <alignment horizontal="center" vertical="center"/>
    </xf>
    <xf numFmtId="0" fontId="15" fillId="2" borderId="10" xfId="0" applyFont="1" applyFill="1" applyBorder="1" applyAlignment="1">
      <alignment horizontal="center" vertical="center"/>
    </xf>
    <xf numFmtId="164" fontId="0" fillId="0" borderId="36" xfId="0" applyNumberFormat="1" applyBorder="1"/>
    <xf numFmtId="164" fontId="0" fillId="0" borderId="37" xfId="0" applyNumberFormat="1" applyBorder="1"/>
    <xf numFmtId="164" fontId="0" fillId="0" borderId="38" xfId="0" applyNumberFormat="1" applyBorder="1"/>
    <xf numFmtId="0" fontId="0" fillId="0" borderId="0" xfId="0" applyFill="1" applyBorder="1" applyAlignment="1"/>
    <xf numFmtId="0" fontId="0" fillId="0" borderId="25" xfId="0" applyFill="1" applyBorder="1" applyAlignment="1"/>
    <xf numFmtId="0" fontId="16" fillId="0" borderId="43" xfId="0" applyFont="1" applyFill="1" applyBorder="1" applyAlignment="1">
      <alignment horizontal="center"/>
    </xf>
    <xf numFmtId="0" fontId="16" fillId="0" borderId="23" xfId="0" applyFont="1" applyFill="1" applyBorder="1" applyAlignment="1">
      <alignment horizontal="center"/>
    </xf>
    <xf numFmtId="0" fontId="16" fillId="0" borderId="44" xfId="0" applyFont="1" applyFill="1" applyBorder="1" applyAlignment="1">
      <alignment horizontal="center"/>
    </xf>
    <xf numFmtId="0" fontId="0" fillId="0" borderId="29" xfId="0" applyFill="1" applyBorder="1" applyAlignment="1"/>
    <xf numFmtId="0" fontId="0" fillId="0" borderId="28" xfId="0" applyFill="1" applyBorder="1" applyAlignment="1"/>
    <xf numFmtId="0" fontId="0" fillId="0" borderId="16" xfId="0" applyFill="1" applyBorder="1" applyAlignment="1"/>
    <xf numFmtId="0" fontId="0" fillId="0" borderId="17" xfId="0" applyFill="1" applyBorder="1" applyAlignment="1"/>
    <xf numFmtId="0" fontId="16" fillId="0" borderId="23" xfId="0" applyFont="1" applyFill="1" applyBorder="1" applyAlignment="1">
      <alignment horizontal="centerContinuous"/>
    </xf>
    <xf numFmtId="0" fontId="16" fillId="0" borderId="44" xfId="0" applyFont="1" applyFill="1" applyBorder="1" applyAlignment="1">
      <alignment horizontal="centerContinuous"/>
    </xf>
    <xf numFmtId="0" fontId="0" fillId="8" borderId="0" xfId="0" applyFill="1" applyBorder="1" applyAlignment="1"/>
    <xf numFmtId="0" fontId="0" fillId="8" borderId="25" xfId="0" applyFill="1" applyBorder="1" applyAlignment="1"/>
    <xf numFmtId="0" fontId="0" fillId="8" borderId="28" xfId="0" applyFill="1" applyBorder="1" applyAlignment="1"/>
    <xf numFmtId="168" fontId="0" fillId="0" borderId="1" xfId="0" applyNumberFormat="1" applyBorder="1"/>
    <xf numFmtId="168" fontId="0" fillId="6" borderId="3" xfId="0" applyNumberFormat="1" applyFill="1" applyBorder="1" applyAlignment="1">
      <alignment horizontal="right" vertical="center"/>
    </xf>
    <xf numFmtId="168" fontId="0" fillId="0" borderId="4" xfId="0" applyNumberFormat="1" applyBorder="1"/>
    <xf numFmtId="168" fontId="0" fillId="6" borderId="6" xfId="0" applyNumberFormat="1" applyFill="1" applyBorder="1" applyAlignment="1">
      <alignment horizontal="right" vertical="center"/>
    </xf>
    <xf numFmtId="168" fontId="0" fillId="3" borderId="6" xfId="0" applyNumberFormat="1" applyFill="1" applyBorder="1" applyAlignment="1">
      <alignment horizontal="right" vertical="center"/>
    </xf>
    <xf numFmtId="168" fontId="0" fillId="4" borderId="6" xfId="0" applyNumberFormat="1" applyFill="1" applyBorder="1" applyAlignment="1">
      <alignment horizontal="right" vertical="center"/>
    </xf>
    <xf numFmtId="168" fontId="0" fillId="8" borderId="6" xfId="0" applyNumberFormat="1" applyFill="1" applyBorder="1" applyAlignment="1">
      <alignment horizontal="right" vertical="center"/>
    </xf>
    <xf numFmtId="168" fontId="0" fillId="7" borderId="6" xfId="0" applyNumberFormat="1" applyFill="1" applyBorder="1" applyAlignment="1">
      <alignment horizontal="right" vertical="center"/>
    </xf>
    <xf numFmtId="168" fontId="0" fillId="3" borderId="6" xfId="0" applyNumberFormat="1" applyFill="1" applyBorder="1" applyAlignment="1">
      <alignment horizontal="right" vertical="center" wrapText="1"/>
    </xf>
    <xf numFmtId="168" fontId="0" fillId="0" borderId="13" xfId="0" applyNumberFormat="1" applyBorder="1"/>
    <xf numFmtId="168" fontId="0" fillId="7" borderId="15" xfId="0" applyNumberFormat="1" applyFill="1" applyBorder="1" applyAlignment="1">
      <alignment horizontal="right" vertical="center"/>
    </xf>
    <xf numFmtId="0" fontId="15" fillId="2" borderId="45" xfId="0" applyFont="1" applyFill="1" applyBorder="1" applyAlignment="1">
      <alignment horizontal="center" vertical="center"/>
    </xf>
    <xf numFmtId="0" fontId="5" fillId="2" borderId="46" xfId="0" applyFont="1" applyFill="1" applyBorder="1" applyAlignment="1">
      <alignment horizontal="centerContinuous" vertical="center" wrapText="1"/>
    </xf>
    <xf numFmtId="164" fontId="0" fillId="6" borderId="1" xfId="0" applyNumberFormat="1" applyFill="1" applyBorder="1" applyAlignment="1">
      <alignment horizontal="right" vertical="center"/>
    </xf>
    <xf numFmtId="164" fontId="0" fillId="6" borderId="2" xfId="0" applyNumberFormat="1" applyFill="1" applyBorder="1" applyAlignment="1">
      <alignment horizontal="right" vertical="center"/>
    </xf>
    <xf numFmtId="164" fontId="0" fillId="6" borderId="4" xfId="0" applyNumberFormat="1" applyFill="1" applyBorder="1" applyAlignment="1">
      <alignment horizontal="right" vertical="center"/>
    </xf>
    <xf numFmtId="164" fontId="0" fillId="6" borderId="5" xfId="0" applyNumberFormat="1" applyFill="1" applyBorder="1" applyAlignment="1">
      <alignment horizontal="right" vertical="center"/>
    </xf>
    <xf numFmtId="164" fontId="0" fillId="3" borderId="4" xfId="0" applyNumberFormat="1" applyFill="1" applyBorder="1" applyAlignment="1">
      <alignment horizontal="right" vertical="center"/>
    </xf>
    <xf numFmtId="164" fontId="0" fillId="3" borderId="5" xfId="0" applyNumberFormat="1" applyFill="1" applyBorder="1" applyAlignment="1">
      <alignment horizontal="right" vertical="center"/>
    </xf>
    <xf numFmtId="164" fontId="0" fillId="4" borderId="4" xfId="0" applyNumberFormat="1" applyFill="1" applyBorder="1" applyAlignment="1">
      <alignment horizontal="right" vertical="center"/>
    </xf>
    <xf numFmtId="164" fontId="0" fillId="4" borderId="5" xfId="0" applyNumberFormat="1" applyFill="1" applyBorder="1" applyAlignment="1">
      <alignment horizontal="right" vertical="center"/>
    </xf>
    <xf numFmtId="164" fontId="0" fillId="8" borderId="4" xfId="0" applyNumberFormat="1" applyFill="1" applyBorder="1" applyAlignment="1">
      <alignment horizontal="right" vertical="center"/>
    </xf>
    <xf numFmtId="164" fontId="0" fillId="8" borderId="5" xfId="0" applyNumberFormat="1" applyFill="1" applyBorder="1" applyAlignment="1">
      <alignment horizontal="right" vertical="center"/>
    </xf>
    <xf numFmtId="164" fontId="0" fillId="8" borderId="10" xfId="0" applyNumberFormat="1" applyFill="1" applyBorder="1" applyAlignment="1">
      <alignment horizontal="center" vertical="center"/>
    </xf>
    <xf numFmtId="164" fontId="0" fillId="7" borderId="4" xfId="0" applyNumberFormat="1" applyFill="1" applyBorder="1" applyAlignment="1">
      <alignment horizontal="right" vertical="center"/>
    </xf>
    <xf numFmtId="164" fontId="0" fillId="7" borderId="5" xfId="0" applyNumberFormat="1" applyFill="1" applyBorder="1" applyAlignment="1">
      <alignment horizontal="right" vertical="center"/>
    </xf>
    <xf numFmtId="164" fontId="0" fillId="3" borderId="4" xfId="0" applyNumberFormat="1" applyFill="1" applyBorder="1" applyAlignment="1">
      <alignment horizontal="right" vertical="center" wrapText="1"/>
    </xf>
    <xf numFmtId="164" fontId="0" fillId="3" borderId="5" xfId="0" applyNumberFormat="1" applyFill="1" applyBorder="1" applyAlignment="1">
      <alignment horizontal="right" vertical="center" wrapText="1"/>
    </xf>
    <xf numFmtId="164" fontId="0" fillId="7" borderId="7" xfId="0" applyNumberFormat="1" applyFill="1" applyBorder="1" applyAlignment="1">
      <alignment horizontal="right" vertical="center"/>
    </xf>
    <xf numFmtId="164" fontId="0" fillId="7" borderId="8" xfId="0" applyNumberFormat="1" applyFill="1" applyBorder="1" applyAlignment="1">
      <alignment horizontal="right" vertical="center"/>
    </xf>
    <xf numFmtId="0" fontId="5" fillId="2" borderId="39" xfId="0" applyFont="1" applyFill="1" applyBorder="1" applyAlignment="1">
      <alignment horizontal="center" vertical="center" wrapText="1"/>
    </xf>
    <xf numFmtId="0" fontId="0" fillId="0" borderId="12" xfId="0" applyBorder="1"/>
    <xf numFmtId="164" fontId="0" fillId="7" borderId="13" xfId="0" applyNumberFormat="1" applyFill="1" applyBorder="1" applyAlignment="1">
      <alignment horizontal="right" vertical="center"/>
    </xf>
    <xf numFmtId="164" fontId="0" fillId="7" borderId="14" xfId="0" applyNumberFormat="1" applyFill="1" applyBorder="1" applyAlignment="1">
      <alignment horizontal="right" vertical="center"/>
    </xf>
    <xf numFmtId="0" fontId="0" fillId="0" borderId="17" xfId="0" applyBorder="1"/>
    <xf numFmtId="0" fontId="0" fillId="0" borderId="25" xfId="0" applyBorder="1"/>
    <xf numFmtId="0" fontId="0" fillId="8" borderId="25" xfId="0" applyFill="1" applyBorder="1"/>
    <xf numFmtId="0" fontId="0" fillId="0" borderId="16" xfId="0" applyBorder="1"/>
    <xf numFmtId="0" fontId="0" fillId="0" borderId="28" xfId="0" applyBorder="1"/>
    <xf numFmtId="0" fontId="0" fillId="0" borderId="29" xfId="0" applyBorder="1"/>
    <xf numFmtId="0" fontId="16" fillId="10" borderId="44" xfId="0" applyFont="1" applyFill="1" applyBorder="1" applyAlignment="1">
      <alignment horizontal="center"/>
    </xf>
    <xf numFmtId="0" fontId="16" fillId="10" borderId="43" xfId="0" applyFont="1" applyFill="1" applyBorder="1" applyAlignment="1">
      <alignment horizontal="center"/>
    </xf>
    <xf numFmtId="0" fontId="16" fillId="0" borderId="23" xfId="0" applyFont="1" applyBorder="1" applyAlignment="1">
      <alignment horizontal="center"/>
    </xf>
    <xf numFmtId="0" fontId="16" fillId="9" borderId="44" xfId="0" applyFont="1" applyFill="1" applyBorder="1" applyAlignment="1">
      <alignment horizontal="center"/>
    </xf>
    <xf numFmtId="0" fontId="16" fillId="9" borderId="43" xfId="0" applyFont="1" applyFill="1" applyBorder="1" applyAlignment="1">
      <alignment horizontal="center"/>
    </xf>
    <xf numFmtId="0" fontId="0" fillId="8" borderId="28" xfId="0" applyFill="1" applyBorder="1"/>
    <xf numFmtId="0" fontId="16" fillId="11" borderId="44" xfId="0" applyFont="1" applyFill="1" applyBorder="1" applyAlignment="1">
      <alignment horizontal="centerContinuous"/>
    </xf>
    <xf numFmtId="0" fontId="16" fillId="11" borderId="43" xfId="0" applyFont="1" applyFill="1" applyBorder="1" applyAlignment="1">
      <alignment horizontal="centerContinuous"/>
    </xf>
    <xf numFmtId="0" fontId="16" fillId="11" borderId="23" xfId="0" applyFont="1" applyFill="1" applyBorder="1" applyAlignment="1">
      <alignment horizontal="centerContinuous"/>
    </xf>
    <xf numFmtId="164" fontId="0" fillId="0" borderId="1" xfId="0" applyNumberFormat="1" applyBorder="1" applyAlignment="1">
      <alignment horizontal="center" vertical="center"/>
    </xf>
    <xf numFmtId="0" fontId="14" fillId="9" borderId="40" xfId="0" applyFont="1" applyFill="1" applyBorder="1" applyAlignment="1">
      <alignment horizontal="center" vertical="center"/>
    </xf>
    <xf numFmtId="0" fontId="14" fillId="6" borderId="42" xfId="0" applyFont="1" applyFill="1" applyBorder="1"/>
    <xf numFmtId="0" fontId="14" fillId="0" borderId="10" xfId="0" applyFont="1" applyBorder="1" applyAlignment="1">
      <alignment horizontal="center" vertical="center"/>
    </xf>
    <xf numFmtId="0" fontId="14" fillId="0" borderId="11" xfId="0" applyFont="1" applyBorder="1" applyAlignment="1">
      <alignment horizontal="center" vertical="center"/>
    </xf>
    <xf numFmtId="0" fontId="14" fillId="0" borderId="12" xfId="0" applyFont="1" applyBorder="1" applyAlignment="1">
      <alignment horizontal="center" vertical="center"/>
    </xf>
    <xf numFmtId="0" fontId="0" fillId="0" borderId="0" xfId="0" applyAlignment="1">
      <alignment horizontal="center" wrapText="1"/>
    </xf>
    <xf numFmtId="0" fontId="0" fillId="0" borderId="0" xfId="0" applyAlignment="1">
      <alignment horizontal="center"/>
    </xf>
    <xf numFmtId="0" fontId="0" fillId="4" borderId="6" xfId="0" applyFill="1" applyBorder="1" applyAlignment="1">
      <alignment horizontal="left" vertical="center"/>
    </xf>
    <xf numFmtId="0" fontId="0" fillId="4" borderId="5" xfId="0" applyFill="1" applyBorder="1" applyAlignment="1">
      <alignment horizontal="left" vertical="center"/>
    </xf>
    <xf numFmtId="0" fontId="0" fillId="4" borderId="15" xfId="0" applyFill="1" applyBorder="1" applyAlignment="1">
      <alignment horizontal="left" vertical="center"/>
    </xf>
    <xf numFmtId="0" fontId="0" fillId="4" borderId="14" xfId="0" applyFill="1" applyBorder="1" applyAlignment="1">
      <alignment horizontal="left" vertical="center"/>
    </xf>
    <xf numFmtId="0" fontId="0" fillId="7" borderId="3" xfId="0" applyFill="1" applyBorder="1" applyAlignment="1">
      <alignment horizontal="left" vertical="center"/>
    </xf>
    <xf numFmtId="0" fontId="0" fillId="7" borderId="2" xfId="0" applyFill="1" applyBorder="1" applyAlignment="1">
      <alignment horizontal="left" vertical="center"/>
    </xf>
    <xf numFmtId="0" fontId="0" fillId="7" borderId="6" xfId="0" applyFill="1" applyBorder="1" applyAlignment="1">
      <alignment horizontal="left" vertical="center"/>
    </xf>
    <xf numFmtId="0" fontId="0" fillId="7" borderId="5" xfId="0" applyFill="1" applyBorder="1" applyAlignment="1">
      <alignment horizontal="left" vertical="center"/>
    </xf>
    <xf numFmtId="0" fontId="0" fillId="5" borderId="6" xfId="0" applyFill="1" applyBorder="1" applyAlignment="1">
      <alignment horizontal="left" vertical="center"/>
    </xf>
    <xf numFmtId="0" fontId="0" fillId="5" borderId="5" xfId="0" applyFill="1" applyBorder="1" applyAlignment="1">
      <alignment horizontal="left" vertical="center"/>
    </xf>
    <xf numFmtId="0" fontId="0" fillId="6" borderId="0" xfId="0" applyFill="1" applyAlignment="1">
      <alignment horizontal="center"/>
    </xf>
    <xf numFmtId="0" fontId="0" fillId="3" borderId="0" xfId="0" applyFill="1" applyAlignment="1">
      <alignment horizontal="center" vertical="center"/>
    </xf>
    <xf numFmtId="0" fontId="0" fillId="4" borderId="0" xfId="0" applyFill="1" applyAlignment="1">
      <alignment horizontal="center" vertical="center"/>
    </xf>
    <xf numFmtId="0" fontId="0" fillId="7" borderId="15" xfId="0" applyFill="1" applyBorder="1" applyAlignment="1">
      <alignment horizontal="left" vertical="center"/>
    </xf>
    <xf numFmtId="0" fontId="0" fillId="7" borderId="14" xfId="0" applyFill="1" applyBorder="1" applyAlignment="1">
      <alignment horizontal="left" vertical="center"/>
    </xf>
    <xf numFmtId="0" fontId="0" fillId="7" borderId="0" xfId="0" applyFill="1" applyAlignment="1">
      <alignment horizontal="center"/>
    </xf>
    <xf numFmtId="0" fontId="0" fillId="3" borderId="6" xfId="0" applyFill="1" applyBorder="1" applyAlignment="1">
      <alignment horizontal="left" vertical="center"/>
    </xf>
    <xf numFmtId="0" fontId="0" fillId="3" borderId="5" xfId="0" applyFill="1" applyBorder="1" applyAlignment="1">
      <alignment horizontal="left" vertical="center"/>
    </xf>
    <xf numFmtId="0" fontId="0" fillId="4" borderId="3" xfId="0" applyFill="1" applyBorder="1" applyAlignment="1">
      <alignment horizontal="left" vertical="center"/>
    </xf>
    <xf numFmtId="0" fontId="0" fillId="4" borderId="2" xfId="0" applyFill="1" applyBorder="1" applyAlignment="1">
      <alignment horizontal="left" vertical="center"/>
    </xf>
    <xf numFmtId="0" fontId="0" fillId="3" borderId="3" xfId="0" applyFill="1" applyBorder="1" applyAlignment="1">
      <alignment horizontal="left" vertical="center"/>
    </xf>
    <xf numFmtId="0" fontId="0" fillId="3" borderId="2" xfId="0" applyFill="1" applyBorder="1" applyAlignment="1">
      <alignment horizontal="left" vertical="center"/>
    </xf>
    <xf numFmtId="0" fontId="0" fillId="5" borderId="3" xfId="0" applyFill="1" applyBorder="1" applyAlignment="1">
      <alignment horizontal="left" vertical="center"/>
    </xf>
    <xf numFmtId="0" fontId="0" fillId="5" borderId="2" xfId="0" applyFill="1" applyBorder="1" applyAlignment="1">
      <alignment horizontal="left" vertical="center"/>
    </xf>
    <xf numFmtId="0" fontId="0" fillId="8" borderId="6" xfId="0" applyFill="1" applyBorder="1" applyAlignment="1">
      <alignment horizontal="left"/>
    </xf>
    <xf numFmtId="0" fontId="0" fillId="8" borderId="5" xfId="0" applyFill="1" applyBorder="1" applyAlignment="1">
      <alignment horizontal="left"/>
    </xf>
    <xf numFmtId="0" fontId="0" fillId="8" borderId="3" xfId="0" applyFill="1" applyBorder="1" applyAlignment="1">
      <alignment horizontal="left"/>
    </xf>
    <xf numFmtId="0" fontId="0" fillId="8" borderId="2" xfId="0" applyFill="1" applyBorder="1" applyAlignment="1">
      <alignment horizontal="left"/>
    </xf>
    <xf numFmtId="0" fontId="0" fillId="3" borderId="6" xfId="0" applyFill="1" applyBorder="1" applyAlignment="1">
      <alignment horizontal="left" vertical="center" wrapText="1"/>
    </xf>
    <xf numFmtId="0" fontId="0" fillId="3" borderId="5" xfId="0" applyFill="1" applyBorder="1" applyAlignment="1">
      <alignment horizontal="left" vertical="center" wrapText="1"/>
    </xf>
    <xf numFmtId="0" fontId="0" fillId="10" borderId="23" xfId="0" applyFill="1" applyBorder="1" applyAlignment="1">
      <alignment horizontal="left" vertical="center"/>
    </xf>
    <xf numFmtId="0" fontId="0" fillId="10" borderId="22" xfId="0" applyFill="1" applyBorder="1" applyAlignment="1">
      <alignment horizontal="left" vertical="center"/>
    </xf>
    <xf numFmtId="0" fontId="0" fillId="9" borderId="15" xfId="0" applyFill="1" applyBorder="1" applyAlignment="1">
      <alignment horizontal="left" vertical="center"/>
    </xf>
    <xf numFmtId="0" fontId="0" fillId="9" borderId="14" xfId="0" applyFill="1" applyBorder="1" applyAlignment="1">
      <alignment horizontal="left" vertical="center"/>
    </xf>
    <xf numFmtId="0" fontId="0" fillId="9" borderId="6" xfId="0" applyFill="1" applyBorder="1" applyAlignment="1">
      <alignment horizontal="left" vertical="center"/>
    </xf>
    <xf numFmtId="0" fontId="0" fillId="9" borderId="5" xfId="0" applyFill="1" applyBorder="1" applyAlignment="1">
      <alignment horizontal="left" vertical="center"/>
    </xf>
    <xf numFmtId="0" fontId="0" fillId="3" borderId="15" xfId="0" applyFill="1" applyBorder="1" applyAlignment="1">
      <alignment horizontal="left" vertical="center"/>
    </xf>
    <xf numFmtId="0" fontId="0" fillId="3" borderId="14" xfId="0" applyFill="1" applyBorder="1" applyAlignment="1">
      <alignment horizontal="left" vertical="center"/>
    </xf>
    <xf numFmtId="0" fontId="0" fillId="6" borderId="6" xfId="0" applyFill="1" applyBorder="1" applyAlignment="1">
      <alignment horizontal="left"/>
    </xf>
    <xf numFmtId="0" fontId="0" fillId="6" borderId="5" xfId="0" applyFill="1" applyBorder="1" applyAlignment="1">
      <alignment horizontal="left"/>
    </xf>
    <xf numFmtId="0" fontId="0" fillId="9" borderId="0" xfId="0" applyFill="1" applyAlignment="1">
      <alignment horizontal="center"/>
    </xf>
    <xf numFmtId="0" fontId="0" fillId="8" borderId="0" xfId="0" applyFill="1" applyAlignment="1">
      <alignment horizontal="center"/>
    </xf>
    <xf numFmtId="0" fontId="0" fillId="8" borderId="19" xfId="0" applyFill="1" applyBorder="1" applyAlignment="1">
      <alignment horizontal="left"/>
    </xf>
    <xf numFmtId="0" fontId="0" fillId="8" borderId="21" xfId="0" applyFill="1" applyBorder="1" applyAlignment="1">
      <alignment horizontal="left"/>
    </xf>
    <xf numFmtId="0" fontId="0" fillId="6" borderId="3" xfId="0" applyFill="1" applyBorder="1" applyAlignment="1">
      <alignment horizontal="left"/>
    </xf>
    <xf numFmtId="0" fontId="0" fillId="6" borderId="2" xfId="0" applyFill="1" applyBorder="1" applyAlignment="1">
      <alignment horizontal="left"/>
    </xf>
    <xf numFmtId="0" fontId="0" fillId="8" borderId="15" xfId="0" applyFill="1" applyBorder="1" applyAlignment="1">
      <alignment horizontal="left"/>
    </xf>
    <xf numFmtId="0" fontId="0" fillId="8" borderId="14" xfId="0" applyFill="1" applyBorder="1" applyAlignment="1">
      <alignment horizontal="left"/>
    </xf>
    <xf numFmtId="0" fontId="0" fillId="5" borderId="15" xfId="0" applyFill="1" applyBorder="1" applyAlignment="1">
      <alignment horizontal="left" vertical="center"/>
    </xf>
    <xf numFmtId="0" fontId="0" fillId="5" borderId="14" xfId="0" applyFill="1" applyBorder="1" applyAlignment="1">
      <alignment horizontal="left" vertical="center"/>
    </xf>
    <xf numFmtId="0" fontId="0" fillId="9" borderId="3" xfId="0" applyFill="1" applyBorder="1" applyAlignment="1">
      <alignment horizontal="left" vertical="center"/>
    </xf>
    <xf numFmtId="0" fontId="0" fillId="9" borderId="2" xfId="0" applyFill="1" applyBorder="1" applyAlignment="1">
      <alignment horizontal="left" vertical="center"/>
    </xf>
    <xf numFmtId="0" fontId="0" fillId="5" borderId="0" xfId="0" applyFill="1" applyAlignment="1">
      <alignment horizontal="center"/>
    </xf>
    <xf numFmtId="0" fontId="11" fillId="9" borderId="27" xfId="0" applyFont="1" applyFill="1" applyBorder="1" applyAlignment="1">
      <alignment horizontal="center" vertical="center"/>
    </xf>
    <xf numFmtId="0" fontId="11" fillId="9" borderId="16" xfId="0" applyFont="1" applyFill="1" applyBorder="1" applyAlignment="1">
      <alignment horizontal="center" vertical="center"/>
    </xf>
    <xf numFmtId="164" fontId="0" fillId="0" borderId="26" xfId="0" applyNumberFormat="1" applyBorder="1" applyAlignment="1">
      <alignment horizontal="center" vertical="center"/>
    </xf>
    <xf numFmtId="164" fontId="0" fillId="0" borderId="24" xfId="0" applyNumberFormat="1" applyBorder="1" applyAlignment="1">
      <alignment horizontal="center" vertical="center"/>
    </xf>
    <xf numFmtId="0" fontId="0" fillId="0" borderId="0" xfId="0" applyAlignment="1">
      <alignment horizontal="distributed" vertical="center"/>
    </xf>
    <xf numFmtId="0" fontId="10" fillId="0" borderId="0" xfId="0" applyFont="1" applyAlignment="1">
      <alignment horizontal="left"/>
    </xf>
    <xf numFmtId="0" fontId="0" fillId="10" borderId="0" xfId="0" applyFill="1" applyAlignment="1">
      <alignment horizontal="center"/>
    </xf>
    <xf numFmtId="0" fontId="0" fillId="6" borderId="15" xfId="0" applyFill="1" applyBorder="1" applyAlignment="1">
      <alignment horizontal="left"/>
    </xf>
    <xf numFmtId="0" fontId="0" fillId="6" borderId="14" xfId="0" applyFill="1" applyBorder="1" applyAlignment="1">
      <alignment horizontal="left"/>
    </xf>
    <xf numFmtId="0" fontId="0" fillId="10" borderId="19" xfId="0" applyFill="1" applyBorder="1" applyAlignment="1">
      <alignment horizontal="left" vertical="center"/>
    </xf>
    <xf numFmtId="0" fontId="0" fillId="10" borderId="21" xfId="0" applyFill="1" applyBorder="1" applyAlignment="1">
      <alignment horizontal="left" vertical="center"/>
    </xf>
    <xf numFmtId="168" fontId="0" fillId="0" borderId="26" xfId="0" applyNumberFormat="1" applyBorder="1" applyAlignment="1">
      <alignment horizontal="center" vertical="center"/>
    </xf>
    <xf numFmtId="168" fontId="0" fillId="0" borderId="24" xfId="0" applyNumberFormat="1" applyBorder="1" applyAlignment="1">
      <alignment horizontal="center" vertical="center"/>
    </xf>
    <xf numFmtId="0" fontId="12" fillId="9" borderId="27" xfId="0" applyFont="1" applyFill="1" applyBorder="1" applyAlignment="1">
      <alignment horizontal="distributed" vertical="center"/>
    </xf>
    <xf numFmtId="0" fontId="12" fillId="9" borderId="30" xfId="0" applyFont="1" applyFill="1" applyBorder="1" applyAlignment="1">
      <alignment horizontal="distributed" vertical="center"/>
    </xf>
    <xf numFmtId="0" fontId="12" fillId="9" borderId="29" xfId="0" applyFont="1" applyFill="1" applyBorder="1" applyAlignment="1">
      <alignment horizontal="distributed" vertical="center"/>
    </xf>
    <xf numFmtId="0" fontId="12" fillId="9" borderId="28" xfId="0" applyFont="1" applyFill="1" applyBorder="1" applyAlignment="1">
      <alignment horizontal="distributed" vertical="center"/>
    </xf>
    <xf numFmtId="0" fontId="12" fillId="9" borderId="16" xfId="0" applyFont="1" applyFill="1" applyBorder="1" applyAlignment="1">
      <alignment horizontal="distributed" vertical="center"/>
    </xf>
    <xf numFmtId="0" fontId="12" fillId="9" borderId="17" xfId="0" applyFont="1" applyFill="1" applyBorder="1" applyAlignment="1">
      <alignment horizontal="distributed" vertical="center"/>
    </xf>
    <xf numFmtId="0" fontId="0" fillId="0" borderId="34" xfId="0"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0" fontId="0" fillId="0" borderId="27" xfId="0" applyBorder="1" applyAlignment="1">
      <alignment horizontal="center"/>
    </xf>
    <xf numFmtId="0" fontId="0" fillId="0" borderId="31" xfId="0" applyBorder="1" applyAlignment="1">
      <alignment horizontal="center"/>
    </xf>
    <xf numFmtId="0" fontId="0" fillId="0" borderId="30" xfId="0" applyBorder="1" applyAlignment="1">
      <alignment horizontal="center"/>
    </xf>
    <xf numFmtId="0" fontId="0" fillId="0" borderId="29" xfId="0" applyBorder="1" applyAlignment="1">
      <alignment horizontal="center"/>
    </xf>
    <xf numFmtId="0" fontId="0" fillId="0" borderId="28" xfId="0" applyBorder="1" applyAlignment="1">
      <alignment horizontal="center"/>
    </xf>
    <xf numFmtId="0" fontId="0" fillId="0" borderId="16" xfId="0" applyBorder="1" applyAlignment="1">
      <alignment horizontal="center"/>
    </xf>
    <xf numFmtId="0" fontId="0" fillId="0" borderId="25" xfId="0" applyBorder="1" applyAlignment="1">
      <alignment horizontal="center"/>
    </xf>
    <xf numFmtId="0" fontId="0" fillId="0" borderId="17" xfId="0" applyBorder="1" applyAlignment="1">
      <alignment horizontal="center"/>
    </xf>
    <xf numFmtId="0" fontId="14" fillId="0" borderId="0" xfId="0" applyFont="1" applyBorder="1" applyAlignment="1">
      <alignment horizontal="center" vertical="center"/>
    </xf>
    <xf numFmtId="0" fontId="14" fillId="0" borderId="0" xfId="0" applyFont="1" applyAlignment="1">
      <alignment horizontal="center" vertical="center"/>
    </xf>
    <xf numFmtId="0" fontId="0" fillId="10" borderId="18" xfId="0" applyFill="1" applyBorder="1" applyAlignment="1">
      <alignment horizontal="left" vertical="center"/>
    </xf>
    <xf numFmtId="0" fontId="0" fillId="10" borderId="20" xfId="0" applyFill="1" applyBorder="1" applyAlignment="1">
      <alignment horizontal="left" vertical="center"/>
    </xf>
    <xf numFmtId="0" fontId="0" fillId="6" borderId="27" xfId="0" applyFill="1" applyBorder="1" applyAlignment="1">
      <alignment horizontal="center"/>
    </xf>
    <xf numFmtId="0" fontId="0" fillId="6" borderId="16" xfId="0" applyFill="1" applyBorder="1" applyAlignment="1">
      <alignment horizontal="center"/>
    </xf>
    <xf numFmtId="0" fontId="13" fillId="0" borderId="0" xfId="0" applyFont="1" applyAlignment="1">
      <alignment horizontal="left" vertical="center"/>
    </xf>
    <xf numFmtId="0" fontId="0" fillId="0" borderId="0" xfId="0" applyAlignment="1">
      <alignment horizontal="center" vertical="distributed"/>
    </xf>
    <xf numFmtId="0" fontId="10" fillId="0" borderId="0" xfId="0" applyFont="1" applyAlignment="1">
      <alignment horizontal="left" vertical="center"/>
    </xf>
    <xf numFmtId="0" fontId="0" fillId="0" borderId="34"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12" fillId="6" borderId="27" xfId="0" applyFont="1" applyFill="1" applyBorder="1" applyAlignment="1">
      <alignment horizontal="center" vertical="center" wrapText="1"/>
    </xf>
    <xf numFmtId="0" fontId="12" fillId="6" borderId="30" xfId="0" applyFont="1" applyFill="1" applyBorder="1" applyAlignment="1">
      <alignment horizontal="center" vertical="center" wrapText="1"/>
    </xf>
    <xf numFmtId="0" fontId="12" fillId="6" borderId="29" xfId="0" applyFont="1" applyFill="1" applyBorder="1" applyAlignment="1">
      <alignment horizontal="center" vertical="center" wrapText="1"/>
    </xf>
    <xf numFmtId="0" fontId="12" fillId="6" borderId="28"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2" fillId="6" borderId="17" xfId="0" applyFont="1" applyFill="1" applyBorder="1" applyAlignment="1">
      <alignment horizontal="center" vertical="center" wrapText="1"/>
    </xf>
    <xf numFmtId="0" fontId="10" fillId="0" borderId="0" xfId="0" applyFont="1" applyAlignment="1">
      <alignment horizontal="left" vertical="distributed"/>
    </xf>
    <xf numFmtId="0" fontId="11" fillId="9" borderId="27" xfId="0" applyFont="1" applyFill="1" applyBorder="1" applyAlignment="1">
      <alignment horizontal="center"/>
    </xf>
    <xf numFmtId="0" fontId="11" fillId="9" borderId="16" xfId="0" applyFont="1" applyFill="1" applyBorder="1" applyAlignment="1">
      <alignment horizontal="center"/>
    </xf>
    <xf numFmtId="164" fontId="0" fillId="0" borderId="26" xfId="0" applyNumberFormat="1" applyBorder="1" applyAlignment="1">
      <alignment horizontal="center"/>
    </xf>
    <xf numFmtId="164" fontId="0" fillId="0" borderId="24" xfId="0" applyNumberFormat="1" applyBorder="1" applyAlignment="1">
      <alignment horizontal="center"/>
    </xf>
    <xf numFmtId="168" fontId="0" fillId="0" borderId="26" xfId="0" applyNumberFormat="1" applyBorder="1" applyAlignment="1">
      <alignment horizontal="center"/>
    </xf>
    <xf numFmtId="168" fontId="0" fillId="0" borderId="24" xfId="0" applyNumberFormat="1" applyBorder="1" applyAlignment="1">
      <alignment horizontal="center"/>
    </xf>
    <xf numFmtId="0" fontId="13" fillId="0" borderId="0" xfId="0" applyFont="1" applyAlignment="1">
      <alignment horizontal="left"/>
    </xf>
    <xf numFmtId="0" fontId="14" fillId="0" borderId="0" xfId="0" applyFont="1" applyAlignment="1">
      <alignment horizontal="left" vertical="center"/>
    </xf>
    <xf numFmtId="164" fontId="0" fillId="8" borderId="26" xfId="0" applyNumberFormat="1" applyFill="1" applyBorder="1" applyAlignment="1">
      <alignment horizontal="center" vertical="center"/>
    </xf>
    <xf numFmtId="164" fontId="0" fillId="8" borderId="24" xfId="0" applyNumberFormat="1" applyFill="1" applyBorder="1" applyAlignment="1">
      <alignment horizontal="center" vertical="center"/>
    </xf>
    <xf numFmtId="0" fontId="0" fillId="0" borderId="39" xfId="0" applyBorder="1" applyAlignment="1">
      <alignment horizont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164" fontId="0" fillId="0" borderId="0" xfId="0" applyNumberFormat="1" applyAlignment="1">
      <alignment horizontal="center" vertical="center"/>
    </xf>
    <xf numFmtId="0" fontId="0" fillId="0" borderId="0" xfId="0" applyAlignment="1">
      <alignment horizontal="center" vertical="center"/>
    </xf>
    <xf numFmtId="0" fontId="14" fillId="0" borderId="25" xfId="0" applyFont="1" applyBorder="1" applyAlignment="1">
      <alignment horizontal="center" vertical="center"/>
    </xf>
    <xf numFmtId="0" fontId="14" fillId="0" borderId="0" xfId="0" applyFont="1" applyAlignment="1">
      <alignment horizontal="center"/>
    </xf>
    <xf numFmtId="0" fontId="0" fillId="0" borderId="0" xfId="0" applyAlignment="1">
      <alignment horizontal="center" vertical="distributed" wrapText="1"/>
    </xf>
    <xf numFmtId="1" fontId="19" fillId="0" borderId="37" xfId="2" applyNumberFormat="1" applyFont="1" applyBorder="1"/>
    <xf numFmtId="1" fontId="19" fillId="12" borderId="47" xfId="2" applyNumberFormat="1" applyFont="1" applyFill="1" applyBorder="1"/>
    <xf numFmtId="1" fontId="20" fillId="0" borderId="47" xfId="2" applyNumberFormat="1" applyFont="1" applyBorder="1" applyAlignment="1">
      <alignment horizontal="left" wrapText="1"/>
    </xf>
    <xf numFmtId="1" fontId="20" fillId="0" borderId="47" xfId="2" applyNumberFormat="1" applyFont="1" applyBorder="1"/>
    <xf numFmtId="1" fontId="19" fillId="12" borderId="47" xfId="2" applyNumberFormat="1" applyFont="1" applyFill="1" applyBorder="1" applyAlignment="1">
      <alignment horizontal="left" wrapText="1"/>
    </xf>
    <xf numFmtId="1" fontId="20" fillId="0" borderId="47" xfId="2" applyNumberFormat="1" applyFont="1" applyBorder="1" applyAlignment="1">
      <alignment horizontal="left" wrapText="1" indent="1"/>
    </xf>
    <xf numFmtId="1" fontId="19" fillId="12" borderId="47" xfId="2" applyNumberFormat="1" applyFont="1" applyFill="1" applyBorder="1" applyAlignment="1">
      <alignment wrapText="1"/>
    </xf>
    <xf numFmtId="169" fontId="21" fillId="0" borderId="50" xfId="2" applyNumberFormat="1" applyFont="1" applyBorder="1" applyAlignment="1">
      <alignment horizontal="right" indent="3"/>
    </xf>
    <xf numFmtId="169" fontId="21" fillId="12" borderId="48" xfId="2" applyNumberFormat="1" applyFont="1" applyFill="1" applyBorder="1" applyAlignment="1">
      <alignment horizontal="right" indent="3"/>
    </xf>
    <xf numFmtId="169" fontId="1" fillId="0" borderId="48" xfId="2" applyNumberFormat="1" applyFont="1" applyBorder="1" applyAlignment="1">
      <alignment horizontal="right" indent="3"/>
    </xf>
    <xf numFmtId="169" fontId="1" fillId="0" borderId="49" xfId="2" applyNumberFormat="1" applyFont="1" applyBorder="1" applyAlignment="1">
      <alignment horizontal="right" indent="3"/>
    </xf>
    <xf numFmtId="0" fontId="22" fillId="13" borderId="51" xfId="2" applyFont="1" applyFill="1" applyBorder="1" applyAlignment="1">
      <alignment horizontal="center" vertical="center" wrapText="1"/>
    </xf>
    <xf numFmtId="0" fontId="22" fillId="13" borderId="21" xfId="2" applyFont="1" applyFill="1" applyBorder="1" applyAlignment="1">
      <alignment horizontal="center" vertical="center" wrapText="1"/>
    </xf>
    <xf numFmtId="169" fontId="23" fillId="0" borderId="52" xfId="0" applyNumberFormat="1" applyFont="1" applyBorder="1" applyAlignment="1">
      <alignment horizontal="right" indent="1"/>
    </xf>
    <xf numFmtId="169" fontId="23" fillId="12" borderId="53" xfId="0" applyNumberFormat="1" applyFont="1" applyFill="1" applyBorder="1" applyAlignment="1">
      <alignment horizontal="right" indent="1"/>
    </xf>
    <xf numFmtId="169" fontId="24" fillId="0" borderId="53" xfId="0" applyNumberFormat="1" applyFont="1" applyBorder="1" applyAlignment="1">
      <alignment horizontal="right" indent="1"/>
    </xf>
    <xf numFmtId="169" fontId="22" fillId="0" borderId="53" xfId="0" applyNumberFormat="1" applyFont="1" applyBorder="1" applyAlignment="1">
      <alignment horizontal="right" wrapText="1" indent="1"/>
    </xf>
    <xf numFmtId="169" fontId="24" fillId="0" borderId="54" xfId="0" applyNumberFormat="1" applyFont="1" applyBorder="1" applyAlignment="1">
      <alignment horizontal="right" indent="1"/>
    </xf>
    <xf numFmtId="175" fontId="25" fillId="0" borderId="55" xfId="1" applyNumberFormat="1" applyFont="1" applyFill="1" applyBorder="1" applyAlignment="1" applyProtection="1">
      <alignment horizontal="left" vertical="center" wrapText="1"/>
    </xf>
    <xf numFmtId="175" fontId="26" fillId="0" borderId="55" xfId="1" applyNumberFormat="1" applyFont="1" applyFill="1" applyBorder="1" applyAlignment="1" applyProtection="1">
      <alignment horizontal="left" vertical="center" wrapText="1"/>
    </xf>
    <xf numFmtId="4" fontId="29" fillId="0" borderId="14" xfId="0" applyNumberFormat="1" applyFont="1" applyBorder="1" applyAlignment="1">
      <alignment horizontal="center" vertical="center"/>
    </xf>
    <xf numFmtId="4" fontId="29" fillId="0" borderId="5" xfId="0" applyNumberFormat="1" applyFont="1" applyBorder="1" applyAlignment="1">
      <alignment horizontal="center" vertical="center"/>
    </xf>
    <xf numFmtId="4" fontId="29" fillId="0" borderId="2" xfId="0" applyNumberFormat="1" applyFont="1" applyBorder="1" applyAlignment="1">
      <alignment horizontal="center" vertical="center"/>
    </xf>
    <xf numFmtId="0" fontId="27" fillId="0" borderId="0" xfId="0" applyFont="1" applyAlignment="1">
      <alignment vertical="center" wrapText="1"/>
    </xf>
    <xf numFmtId="0" fontId="30" fillId="14" borderId="46" xfId="2" applyFont="1" applyFill="1" applyBorder="1" applyAlignment="1">
      <alignment horizontal="center" vertical="center" wrapText="1"/>
    </xf>
    <xf numFmtId="0" fontId="28" fillId="14" borderId="46" xfId="0" applyFont="1" applyFill="1" applyBorder="1" applyAlignment="1">
      <alignment horizontal="center" vertical="center" wrapText="1"/>
    </xf>
    <xf numFmtId="4" fontId="31" fillId="0" borderId="14" xfId="0" applyNumberFormat="1" applyFont="1" applyBorder="1" applyAlignment="1">
      <alignment horizontal="center" vertical="center"/>
    </xf>
    <xf numFmtId="4" fontId="31" fillId="0" borderId="5" xfId="0" applyNumberFormat="1" applyFont="1" applyBorder="1" applyAlignment="1">
      <alignment horizontal="center" vertical="center"/>
    </xf>
    <xf numFmtId="4" fontId="31" fillId="0" borderId="2" xfId="0" applyNumberFormat="1" applyFont="1" applyBorder="1" applyAlignment="1">
      <alignment horizontal="center" vertical="center"/>
    </xf>
    <xf numFmtId="166" fontId="32" fillId="15" borderId="57" xfId="0" applyNumberFormat="1" applyFont="1" applyFill="1" applyBorder="1" applyAlignment="1">
      <alignment horizontal="right" vertical="center"/>
    </xf>
    <xf numFmtId="166" fontId="33" fillId="0" borderId="57" xfId="0" applyNumberFormat="1" applyFont="1" applyBorder="1"/>
    <xf numFmtId="166" fontId="33" fillId="0" borderId="58" xfId="0" applyNumberFormat="1" applyFont="1" applyBorder="1"/>
    <xf numFmtId="0" fontId="32" fillId="15" borderId="60" xfId="0" applyFont="1" applyFill="1" applyBorder="1" applyAlignment="1">
      <alignment horizontal="center" wrapText="1"/>
    </xf>
    <xf numFmtId="2" fontId="33" fillId="0" borderId="60" xfId="0" applyNumberFormat="1" applyFont="1" applyBorder="1" applyAlignment="1">
      <alignment horizontal="left" wrapText="1" indent="1"/>
    </xf>
    <xf numFmtId="0" fontId="33" fillId="0" borderId="60" xfId="0" applyFont="1" applyBorder="1" applyAlignment="1">
      <alignment horizontal="left" wrapText="1" indent="1"/>
    </xf>
    <xf numFmtId="0" fontId="33" fillId="0" borderId="60" xfId="0" applyFont="1" applyBorder="1" applyAlignment="1">
      <alignment horizontal="left" wrapText="1" indent="2"/>
    </xf>
    <xf numFmtId="0" fontId="33" fillId="0" borderId="60" xfId="0" applyFont="1" applyBorder="1" applyAlignment="1">
      <alignment horizontal="left" indent="1"/>
    </xf>
    <xf numFmtId="0" fontId="34" fillId="0" borderId="47" xfId="2" applyFont="1" applyBorder="1" applyAlignment="1">
      <alignment horizontal="left" wrapText="1" indent="2"/>
    </xf>
    <xf numFmtId="3" fontId="36" fillId="0" borderId="63" xfId="0" applyNumberFormat="1" applyFont="1" applyBorder="1" applyAlignment="1">
      <alignment horizontal="right" indent="2"/>
    </xf>
    <xf numFmtId="0" fontId="37" fillId="0" borderId="47" xfId="2" applyFont="1" applyBorder="1" applyAlignment="1">
      <alignment horizontal="left" wrapText="1" indent="1"/>
    </xf>
    <xf numFmtId="0" fontId="34" fillId="0" borderId="47" xfId="2" applyFont="1" applyBorder="1" applyAlignment="1">
      <alignment horizontal="left" vertical="center" wrapText="1" indent="2"/>
    </xf>
    <xf numFmtId="0" fontId="37" fillId="0" borderId="47" xfId="2" applyFont="1" applyBorder="1" applyAlignment="1">
      <alignment horizontal="left" wrapText="1" indent="2"/>
    </xf>
    <xf numFmtId="166" fontId="36" fillId="0" borderId="63" xfId="0" applyNumberFormat="1" applyFont="1" applyBorder="1" applyAlignment="1">
      <alignment horizontal="right" indent="2"/>
    </xf>
    <xf numFmtId="1" fontId="36" fillId="0" borderId="63" xfId="0" applyNumberFormat="1" applyFont="1" applyBorder="1" applyAlignment="1">
      <alignment horizontal="right" indent="2"/>
    </xf>
    <xf numFmtId="0" fontId="37" fillId="0" borderId="8" xfId="2" applyFont="1" applyBorder="1" applyAlignment="1">
      <alignment horizontal="left" wrapText="1" indent="1"/>
    </xf>
    <xf numFmtId="3" fontId="36" fillId="0" borderId="64" xfId="0" applyNumberFormat="1" applyFont="1" applyBorder="1" applyAlignment="1">
      <alignment horizontal="right" indent="2"/>
    </xf>
    <xf numFmtId="0" fontId="33" fillId="0" borderId="59" xfId="0" applyFont="1" applyBorder="1" applyAlignment="1">
      <alignment horizontal="left" wrapText="1" indent="1"/>
    </xf>
    <xf numFmtId="2" fontId="33" fillId="0" borderId="61" xfId="0" applyNumberFormat="1" applyFont="1" applyBorder="1" applyAlignment="1">
      <alignment horizontal="left" wrapText="1" indent="1"/>
    </xf>
    <xf numFmtId="0" fontId="32" fillId="0" borderId="60" xfId="0" applyFont="1" applyBorder="1" applyAlignment="1">
      <alignment horizontal="left" vertical="center" wrapText="1"/>
    </xf>
    <xf numFmtId="166" fontId="33" fillId="0" borderId="56" xfId="0" applyNumberFormat="1" applyFont="1" applyBorder="1"/>
    <xf numFmtId="166" fontId="32" fillId="0" borderId="57" xfId="0" applyNumberFormat="1" applyFont="1" applyBorder="1" applyAlignment="1">
      <alignment horizontal="right" vertical="center"/>
    </xf>
    <xf numFmtId="0" fontId="37" fillId="0" borderId="37" xfId="2" applyFont="1" applyBorder="1" applyAlignment="1">
      <alignment horizontal="left" wrapText="1" indent="3"/>
    </xf>
    <xf numFmtId="0" fontId="34" fillId="0" borderId="47" xfId="2" applyFont="1" applyBorder="1" applyAlignment="1">
      <alignment horizontal="left" wrapText="1" indent="4"/>
    </xf>
    <xf numFmtId="3" fontId="36" fillId="0" borderId="62" xfId="0" applyNumberFormat="1" applyFont="1" applyBorder="1" applyAlignment="1">
      <alignment horizontal="right" indent="2"/>
    </xf>
    <xf numFmtId="3" fontId="35" fillId="0" borderId="63" xfId="0" applyNumberFormat="1" applyFont="1" applyBorder="1" applyAlignment="1">
      <alignment horizontal="right" indent="2"/>
    </xf>
  </cellXfs>
  <cellStyles count="3">
    <cellStyle name="Обычный" xfId="0" builtinId="0"/>
    <cellStyle name="Обычный 2" xfId="2" xr:uid="{D60C5583-ECCC-0F4F-BB43-A795C5A947BD}"/>
    <cellStyle name="Финансовый"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Зависимость</a:t>
            </a:r>
            <a:r>
              <a:rPr lang="ru-RU" baseline="0"/>
              <a:t> количества преступлений от средних расходов на алкоголь, табачные изделия и наркотики</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v>Линия тренда</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'Анализ выбросов'!$B$5:$B$89</c:f>
              <c:numCache>
                <c:formatCode>#\ ##0.000</c:formatCode>
                <c:ptCount val="85"/>
                <c:pt idx="0">
                  <c:v>5.6206986761570994E-2</c:v>
                </c:pt>
                <c:pt idx="1">
                  <c:v>0.41053761673177241</c:v>
                </c:pt>
                <c:pt idx="2">
                  <c:v>1.1760557941103467</c:v>
                </c:pt>
                <c:pt idx="3">
                  <c:v>3.288942067087993</c:v>
                </c:pt>
                <c:pt idx="4">
                  <c:v>1.3855222699205771</c:v>
                </c:pt>
                <c:pt idx="5">
                  <c:v>2.676935385149235</c:v>
                </c:pt>
                <c:pt idx="6">
                  <c:v>3.8686390502437655</c:v>
                </c:pt>
                <c:pt idx="7">
                  <c:v>1.8896718006294</c:v>
                </c:pt>
                <c:pt idx="8">
                  <c:v>1.1382516921639896</c:v>
                </c:pt>
                <c:pt idx="9">
                  <c:v>1.6790957957033017</c:v>
                </c:pt>
                <c:pt idx="10">
                  <c:v>2.2797888409770306</c:v>
                </c:pt>
                <c:pt idx="11">
                  <c:v>4.0940979299989193</c:v>
                </c:pt>
                <c:pt idx="12">
                  <c:v>3.5860118576967026</c:v>
                </c:pt>
                <c:pt idx="13">
                  <c:v>2.4272923468179779</c:v>
                </c:pt>
                <c:pt idx="14">
                  <c:v>3.8801615390321307</c:v>
                </c:pt>
                <c:pt idx="15">
                  <c:v>2.7304424473013236</c:v>
                </c:pt>
                <c:pt idx="16">
                  <c:v>2.8704207425547668</c:v>
                </c:pt>
                <c:pt idx="17">
                  <c:v>2.682787479197025</c:v>
                </c:pt>
                <c:pt idx="18">
                  <c:v>2.4958715737737025</c:v>
                </c:pt>
                <c:pt idx="19">
                  <c:v>3.0760470606109398</c:v>
                </c:pt>
                <c:pt idx="20">
                  <c:v>2.4655084161430585</c:v>
                </c:pt>
                <c:pt idx="21">
                  <c:v>2.379354308991509</c:v>
                </c:pt>
                <c:pt idx="22">
                  <c:v>1.0384460405803682</c:v>
                </c:pt>
                <c:pt idx="23">
                  <c:v>2.8284840025793323</c:v>
                </c:pt>
                <c:pt idx="24">
                  <c:v>3.2162433509931141</c:v>
                </c:pt>
                <c:pt idx="25">
                  <c:v>3.2651685610637644</c:v>
                </c:pt>
                <c:pt idx="26">
                  <c:v>2.9909503696026221</c:v>
                </c:pt>
                <c:pt idx="27">
                  <c:v>4.884504828279864</c:v>
                </c:pt>
                <c:pt idx="28">
                  <c:v>3.2308924193842312</c:v>
                </c:pt>
                <c:pt idx="29">
                  <c:v>3.949217937600539</c:v>
                </c:pt>
                <c:pt idx="30">
                  <c:v>2.4872602349441064</c:v>
                </c:pt>
                <c:pt idx="31">
                  <c:v>2.9352528396931992</c:v>
                </c:pt>
                <c:pt idx="32">
                  <c:v>3.5096544998306065</c:v>
                </c:pt>
                <c:pt idx="33">
                  <c:v>2.1387590478022562</c:v>
                </c:pt>
                <c:pt idx="34">
                  <c:v>3.5647607885646755</c:v>
                </c:pt>
                <c:pt idx="35">
                  <c:v>3.0118138043324718</c:v>
                </c:pt>
                <c:pt idx="36">
                  <c:v>3.6692081302873181</c:v>
                </c:pt>
                <c:pt idx="37">
                  <c:v>2.0293252492667282</c:v>
                </c:pt>
                <c:pt idx="38">
                  <c:v>2.1849188268563013</c:v>
                </c:pt>
                <c:pt idx="39">
                  <c:v>3.6772719656476669</c:v>
                </c:pt>
                <c:pt idx="40">
                  <c:v>4.3034700985673782</c:v>
                </c:pt>
                <c:pt idx="41">
                  <c:v>2.9186415507898427</c:v>
                </c:pt>
                <c:pt idx="42">
                  <c:v>2.2897182153687048</c:v>
                </c:pt>
                <c:pt idx="43">
                  <c:v>3.3292359981676949</c:v>
                </c:pt>
                <c:pt idx="44">
                  <c:v>1.945930793501786</c:v>
                </c:pt>
                <c:pt idx="45">
                  <c:v>3.9548811636826184</c:v>
                </c:pt>
                <c:pt idx="46">
                  <c:v>2.6737757564001829</c:v>
                </c:pt>
                <c:pt idx="47">
                  <c:v>2.4396542924309541</c:v>
                </c:pt>
                <c:pt idx="48">
                  <c:v>4.5440853476910208</c:v>
                </c:pt>
                <c:pt idx="49">
                  <c:v>2.5059669436589367</c:v>
                </c:pt>
                <c:pt idx="50">
                  <c:v>3.1880157555603632</c:v>
                </c:pt>
                <c:pt idx="51">
                  <c:v>3.9411668350463698</c:v>
                </c:pt>
                <c:pt idx="52">
                  <c:v>2.2019798533720838</c:v>
                </c:pt>
                <c:pt idx="53">
                  <c:v>2.7402983222923112</c:v>
                </c:pt>
                <c:pt idx="54">
                  <c:v>4.8916836768054299</c:v>
                </c:pt>
                <c:pt idx="55">
                  <c:v>2.3845676327135834</c:v>
                </c:pt>
                <c:pt idx="56">
                  <c:v>3.9174253528396972</c:v>
                </c:pt>
                <c:pt idx="57">
                  <c:v>3.7052905439894972</c:v>
                </c:pt>
                <c:pt idx="58">
                  <c:v>1.4433630977573155</c:v>
                </c:pt>
                <c:pt idx="59">
                  <c:v>2.9758077841631603</c:v>
                </c:pt>
                <c:pt idx="60">
                  <c:v>2.0580016267069201</c:v>
                </c:pt>
                <c:pt idx="61">
                  <c:v>3.6644072026978844</c:v>
                </c:pt>
                <c:pt idx="62">
                  <c:v>3.7952298268776135</c:v>
                </c:pt>
                <c:pt idx="63">
                  <c:v>3.2754249918169229</c:v>
                </c:pt>
                <c:pt idx="64">
                  <c:v>4.2220000023731874</c:v>
                </c:pt>
                <c:pt idx="65">
                  <c:v>5.5047615965874641</c:v>
                </c:pt>
                <c:pt idx="66">
                  <c:v>2.7975929898779799</c:v>
                </c:pt>
                <c:pt idx="67">
                  <c:v>2.3632280107750612</c:v>
                </c:pt>
                <c:pt idx="68">
                  <c:v>5.133622178499512</c:v>
                </c:pt>
                <c:pt idx="69">
                  <c:v>2.8205425255064944</c:v>
                </c:pt>
                <c:pt idx="70">
                  <c:v>5.1023810388543058</c:v>
                </c:pt>
                <c:pt idx="71">
                  <c:v>2.4734877600761935</c:v>
                </c:pt>
                <c:pt idx="72">
                  <c:v>4.5947165645128614</c:v>
                </c:pt>
                <c:pt idx="73">
                  <c:v>2.4847605872701357</c:v>
                </c:pt>
                <c:pt idx="74">
                  <c:v>2.3922775411991046</c:v>
                </c:pt>
                <c:pt idx="75">
                  <c:v>1.9412362048621685</c:v>
                </c:pt>
                <c:pt idx="76">
                  <c:v>4.2672685506757526</c:v>
                </c:pt>
                <c:pt idx="77">
                  <c:v>3.0137764926983746</c:v>
                </c:pt>
                <c:pt idx="78">
                  <c:v>4.0484467740158685</c:v>
                </c:pt>
                <c:pt idx="79">
                  <c:v>1.9697196323595436</c:v>
                </c:pt>
                <c:pt idx="80">
                  <c:v>3.2567951187194093</c:v>
                </c:pt>
                <c:pt idx="81">
                  <c:v>3.1846950495615429</c:v>
                </c:pt>
                <c:pt idx="82">
                  <c:v>6.0102600485141862</c:v>
                </c:pt>
                <c:pt idx="83">
                  <c:v>3.5831508418039624</c:v>
                </c:pt>
                <c:pt idx="84">
                  <c:v>2.7203902884373936</c:v>
                </c:pt>
              </c:numCache>
            </c:numRef>
          </c:xVal>
          <c:yVal>
            <c:numRef>
              <c:f>'Анализ выбросов'!$C$5:$C$89</c:f>
              <c:numCache>
                <c:formatCode>0.000</c:formatCode>
                <c:ptCount val="85"/>
                <c:pt idx="0">
                  <c:v>15.932608232594978</c:v>
                </c:pt>
                <c:pt idx="1">
                  <c:v>42.60978746627282</c:v>
                </c:pt>
                <c:pt idx="2">
                  <c:v>45.522038570550279</c:v>
                </c:pt>
                <c:pt idx="3">
                  <c:v>84.356845861224969</c:v>
                </c:pt>
                <c:pt idx="4">
                  <c:v>85.193690428461309</c:v>
                </c:pt>
                <c:pt idx="5">
                  <c:v>93.692616475210315</c:v>
                </c:pt>
                <c:pt idx="6">
                  <c:v>95.227091284971706</c:v>
                </c:pt>
                <c:pt idx="7">
                  <c:v>95.321357858882578</c:v>
                </c:pt>
                <c:pt idx="8">
                  <c:v>95.558346383926548</c:v>
                </c:pt>
                <c:pt idx="9">
                  <c:v>100.57664440759497</c:v>
                </c:pt>
                <c:pt idx="10">
                  <c:v>100.99097235892286</c:v>
                </c:pt>
                <c:pt idx="11">
                  <c:v>104.18645246463673</c:v>
                </c:pt>
                <c:pt idx="12">
                  <c:v>105.19377219650876</c:v>
                </c:pt>
                <c:pt idx="13">
                  <c:v>106.22239615363112</c:v>
                </c:pt>
                <c:pt idx="14">
                  <c:v>109.3588475486381</c:v>
                </c:pt>
                <c:pt idx="15">
                  <c:v>109.57117011083673</c:v>
                </c:pt>
                <c:pt idx="16">
                  <c:v>110.47278667011037</c:v>
                </c:pt>
                <c:pt idx="17">
                  <c:v>112.97021996510404</c:v>
                </c:pt>
                <c:pt idx="18">
                  <c:v>115.28695147105911</c:v>
                </c:pt>
                <c:pt idx="19">
                  <c:v>115.43298221242581</c:v>
                </c:pt>
                <c:pt idx="20">
                  <c:v>115.92518979338125</c:v>
                </c:pt>
                <c:pt idx="21">
                  <c:v>117.10081798187747</c:v>
                </c:pt>
                <c:pt idx="22">
                  <c:v>117.20271346443374</c:v>
                </c:pt>
                <c:pt idx="23">
                  <c:v>117.21925978307885</c:v>
                </c:pt>
                <c:pt idx="24">
                  <c:v>119.701099727418</c:v>
                </c:pt>
                <c:pt idx="25">
                  <c:v>120.08267296482951</c:v>
                </c:pt>
                <c:pt idx="26">
                  <c:v>120.57227000798744</c:v>
                </c:pt>
                <c:pt idx="27">
                  <c:v>120.69590282910131</c:v>
                </c:pt>
                <c:pt idx="28">
                  <c:v>120.74293828798174</c:v>
                </c:pt>
                <c:pt idx="29">
                  <c:v>121.5240811004751</c:v>
                </c:pt>
                <c:pt idx="30">
                  <c:v>122.76355804693469</c:v>
                </c:pt>
                <c:pt idx="31">
                  <c:v>122.79597690946082</c:v>
                </c:pt>
                <c:pt idx="32">
                  <c:v>123.04437771364182</c:v>
                </c:pt>
                <c:pt idx="33">
                  <c:v>123.67855604438705</c:v>
                </c:pt>
                <c:pt idx="34">
                  <c:v>124.10666824168685</c:v>
                </c:pt>
                <c:pt idx="35">
                  <c:v>125.1706055599454</c:v>
                </c:pt>
                <c:pt idx="36">
                  <c:v>125.32066429747724</c:v>
                </c:pt>
                <c:pt idx="37">
                  <c:v>126.82429720732154</c:v>
                </c:pt>
                <c:pt idx="38">
                  <c:v>131.03319675642442</c:v>
                </c:pt>
                <c:pt idx="39">
                  <c:v>131.89942910164052</c:v>
                </c:pt>
                <c:pt idx="40">
                  <c:v>133.14810913074305</c:v>
                </c:pt>
                <c:pt idx="41">
                  <c:v>134.28640166529649</c:v>
                </c:pt>
                <c:pt idx="42">
                  <c:v>135.60730445558568</c:v>
                </c:pt>
                <c:pt idx="43">
                  <c:v>137.81720334068169</c:v>
                </c:pt>
                <c:pt idx="44">
                  <c:v>140.6648834231751</c:v>
                </c:pt>
                <c:pt idx="45">
                  <c:v>142.07083651256366</c:v>
                </c:pt>
                <c:pt idx="46">
                  <c:v>144.70145451816865</c:v>
                </c:pt>
                <c:pt idx="47">
                  <c:v>147.07845313519863</c:v>
                </c:pt>
                <c:pt idx="48">
                  <c:v>149.45181644979613</c:v>
                </c:pt>
                <c:pt idx="49">
                  <c:v>149.6517386993302</c:v>
                </c:pt>
                <c:pt idx="50">
                  <c:v>149.97813375662062</c:v>
                </c:pt>
                <c:pt idx="51">
                  <c:v>150.26886183950035</c:v>
                </c:pt>
                <c:pt idx="52">
                  <c:v>151.9893721475014</c:v>
                </c:pt>
                <c:pt idx="53">
                  <c:v>152.79521965354951</c:v>
                </c:pt>
                <c:pt idx="54">
                  <c:v>154.01885945217782</c:v>
                </c:pt>
                <c:pt idx="55">
                  <c:v>156.91047334877572</c:v>
                </c:pt>
                <c:pt idx="56">
                  <c:v>159.90978422129399</c:v>
                </c:pt>
                <c:pt idx="57">
                  <c:v>160.45903321740954</c:v>
                </c:pt>
                <c:pt idx="58">
                  <c:v>160.58585094784229</c:v>
                </c:pt>
                <c:pt idx="59">
                  <c:v>160.64848243672188</c:v>
                </c:pt>
                <c:pt idx="60">
                  <c:v>164.06744379042601</c:v>
                </c:pt>
                <c:pt idx="61">
                  <c:v>165.60230656265577</c:v>
                </c:pt>
                <c:pt idx="62">
                  <c:v>166.67770949628132</c:v>
                </c:pt>
                <c:pt idx="63">
                  <c:v>167.04944693424042</c:v>
                </c:pt>
                <c:pt idx="64">
                  <c:v>168.37799770671569</c:v>
                </c:pt>
                <c:pt idx="65">
                  <c:v>170.46362909672263</c:v>
                </c:pt>
                <c:pt idx="66">
                  <c:v>172.72446310454333</c:v>
                </c:pt>
                <c:pt idx="67">
                  <c:v>173.19096735793042</c:v>
                </c:pt>
                <c:pt idx="68">
                  <c:v>173.56668482104391</c:v>
                </c:pt>
                <c:pt idx="69">
                  <c:v>173.90181072054398</c:v>
                </c:pt>
                <c:pt idx="70">
                  <c:v>174.28622595169873</c:v>
                </c:pt>
                <c:pt idx="71">
                  <c:v>175.78282322373843</c:v>
                </c:pt>
                <c:pt idx="72">
                  <c:v>179.67664638924325</c:v>
                </c:pt>
                <c:pt idx="73">
                  <c:v>180.37467304272494</c:v>
                </c:pt>
                <c:pt idx="74">
                  <c:v>180.74532921292399</c:v>
                </c:pt>
                <c:pt idx="75">
                  <c:v>181.10347722088483</c:v>
                </c:pt>
                <c:pt idx="76">
                  <c:v>183.82931522380761</c:v>
                </c:pt>
                <c:pt idx="77">
                  <c:v>184.16208553574029</c:v>
                </c:pt>
                <c:pt idx="78">
                  <c:v>196.49558009309081</c:v>
                </c:pt>
                <c:pt idx="79">
                  <c:v>199.00243228535606</c:v>
                </c:pt>
                <c:pt idx="80">
                  <c:v>199.48881948351027</c:v>
                </c:pt>
                <c:pt idx="81">
                  <c:v>203.07766206777939</c:v>
                </c:pt>
                <c:pt idx="82">
                  <c:v>205.68025950556131</c:v>
                </c:pt>
                <c:pt idx="83">
                  <c:v>206.98775495466219</c:v>
                </c:pt>
                <c:pt idx="84">
                  <c:v>210.38801333290183</c:v>
                </c:pt>
              </c:numCache>
            </c:numRef>
          </c:yVal>
          <c:smooth val="0"/>
          <c:extLst>
            <c:ext xmlns:c16="http://schemas.microsoft.com/office/drawing/2014/chart" uri="{C3380CC4-5D6E-409C-BE32-E72D297353CC}">
              <c16:uniqueId val="{00000001-6BEB-0543-9E59-D569BBBE5941}"/>
            </c:ext>
          </c:extLst>
        </c:ser>
        <c:dLbls>
          <c:showLegendKey val="0"/>
          <c:showVal val="0"/>
          <c:showCatName val="0"/>
          <c:showSerName val="0"/>
          <c:showPercent val="0"/>
          <c:showBubbleSize val="0"/>
        </c:dLbls>
        <c:axId val="1517988384"/>
        <c:axId val="1539064368"/>
      </c:scatterChart>
      <c:valAx>
        <c:axId val="151798838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mn-lt"/>
                    <a:ea typeface="+mn-ea"/>
                    <a:cs typeface="+mn-cs"/>
                  </a:defRPr>
                </a:pPr>
                <a:r>
                  <a:rPr lang="ru-RU" sz="1100" b="0" i="0" baseline="0">
                    <a:effectLst/>
                  </a:rPr>
                  <a:t>Средние расходы на алкоголь, табачные изделия и наркотики, %</a:t>
                </a:r>
                <a:endParaRPr lang="ru-RU"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a:solidFill>
                      <a:sysClr val="windowText" lastClr="000000">
                        <a:lumMod val="65000"/>
                        <a:lumOff val="35000"/>
                      </a:sysClr>
                    </a:solidFill>
                  </a:defRPr>
                </a:pPr>
                <a:endParaRPr lang="ru-RU" sz="11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mn-lt"/>
                  <a:ea typeface="+mn-ea"/>
                  <a:cs typeface="+mn-cs"/>
                </a:defRPr>
              </a:pPr>
              <a:endParaRPr lang="ru-RU"/>
            </a:p>
          </c:txPr>
        </c:title>
        <c:numFmt formatCode="#\ ##0.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39064368"/>
        <c:crosses val="autoZero"/>
        <c:crossBetween val="midCat"/>
      </c:valAx>
      <c:valAx>
        <c:axId val="15390643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ru-RU" sz="1100" b="0" i="0" u="none" strike="noStrike" baseline="0">
                    <a:effectLst/>
                  </a:rPr>
                  <a:t>Количество преступлений на 10000 человек</a:t>
                </a:r>
                <a:r>
                  <a:rPr lang="en-US" sz="1100" b="0" i="0" u="none" strike="noStrike" baseline="0">
                    <a:effectLst/>
                  </a:rPr>
                  <a:t> </a:t>
                </a:r>
                <a:endParaRPr lang="ru-RU"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ru-RU"/>
            </a:p>
          </c:txPr>
        </c:title>
        <c:numFmt formatCode="0.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17988384"/>
        <c:crosses val="autoZero"/>
        <c:crossBetween val="midCat"/>
      </c:valAx>
      <c:spPr>
        <a:noFill/>
        <a:ln>
          <a:noFill/>
        </a:ln>
        <a:effectLst/>
      </c:spPr>
    </c:plotArea>
    <c:legend>
      <c:legendPos val="r"/>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50000"/>
          <a:lumOff val="50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400" b="0" i="0" baseline="0">
                <a:effectLst/>
              </a:rPr>
              <a:t>Зависимость количества преступлений от средних расходов на алкоголь, табачные изделия и наркотики</a:t>
            </a:r>
            <a:endParaRPr lang="ru-RU"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'1. Корреляционное облако'!$B$5:$B$50</c:f>
              <c:numCache>
                <c:formatCode>0.0000</c:formatCode>
                <c:ptCount val="46"/>
                <c:pt idx="0">
                  <c:v>5.3857564913391656</c:v>
                </c:pt>
                <c:pt idx="1">
                  <c:v>2.048773792213447</c:v>
                </c:pt>
                <c:pt idx="2">
                  <c:v>2.4343313481966118</c:v>
                </c:pt>
                <c:pt idx="3">
                  <c:v>2.1485020010532785</c:v>
                </c:pt>
                <c:pt idx="4">
                  <c:v>3.015834918483812</c:v>
                </c:pt>
                <c:pt idx="5">
                  <c:v>2.4720186640960771</c:v>
                </c:pt>
                <c:pt idx="6">
                  <c:v>2.5210914919792398</c:v>
                </c:pt>
                <c:pt idx="7">
                  <c:v>4.9726736328729633</c:v>
                </c:pt>
                <c:pt idx="8">
                  <c:v>3.1204117432995662</c:v>
                </c:pt>
                <c:pt idx="9">
                  <c:v>5.8356861162752116</c:v>
                </c:pt>
                <c:pt idx="10">
                  <c:v>2.6111671547054525</c:v>
                </c:pt>
                <c:pt idx="11">
                  <c:v>3.2402833208058492</c:v>
                </c:pt>
                <c:pt idx="12">
                  <c:v>3.2719795335807591</c:v>
                </c:pt>
                <c:pt idx="13">
                  <c:v>2.6755860744169526</c:v>
                </c:pt>
                <c:pt idx="14">
                  <c:v>1.6220388387335281</c:v>
                </c:pt>
                <c:pt idx="15">
                  <c:v>2.4692818591772285</c:v>
                </c:pt>
                <c:pt idx="16">
                  <c:v>2.2679154105781154</c:v>
                </c:pt>
                <c:pt idx="17">
                  <c:v>2.3867466337735044</c:v>
                </c:pt>
                <c:pt idx="18">
                  <c:v>2.9756008306929744</c:v>
                </c:pt>
                <c:pt idx="19">
                  <c:v>5.3637309211466339E-2</c:v>
                </c:pt>
                <c:pt idx="20">
                  <c:v>3.2120656941458345</c:v>
                </c:pt>
                <c:pt idx="21">
                  <c:v>1.1716623695517954</c:v>
                </c:pt>
                <c:pt idx="22">
                  <c:v>0.40711148572288935</c:v>
                </c:pt>
                <c:pt idx="23">
                  <c:v>1.1576093135396675</c:v>
                </c:pt>
                <c:pt idx="24">
                  <c:v>1.0705146229413496</c:v>
                </c:pt>
                <c:pt idx="25">
                  <c:v>1.3174154325572023</c:v>
                </c:pt>
                <c:pt idx="26">
                  <c:v>2.3187038292837023</c:v>
                </c:pt>
                <c:pt idx="27">
                  <c:v>2.1563109889313736</c:v>
                </c:pt>
                <c:pt idx="28">
                  <c:v>3.5290103909065196</c:v>
                </c:pt>
                <c:pt idx="29">
                  <c:v>2.0853013097559288</c:v>
                </c:pt>
                <c:pt idx="30">
                  <c:v>3.8964756710103194</c:v>
                </c:pt>
                <c:pt idx="31">
                  <c:v>2.7912074935849258</c:v>
                </c:pt>
                <c:pt idx="32">
                  <c:v>3.4103496092121288</c:v>
                </c:pt>
                <c:pt idx="33">
                  <c:v>2.3940201793533955</c:v>
                </c:pt>
                <c:pt idx="34">
                  <c:v>1.9379225305918564</c:v>
                </c:pt>
                <c:pt idx="35">
                  <c:v>3.6336175764848293</c:v>
                </c:pt>
                <c:pt idx="36">
                  <c:v>3.9534911411284526</c:v>
                </c:pt>
                <c:pt idx="37">
                  <c:v>2.5336326529891968</c:v>
                </c:pt>
                <c:pt idx="38">
                  <c:v>3.5114910154619081</c:v>
                </c:pt>
                <c:pt idx="39">
                  <c:v>3.0571475763382145</c:v>
                </c:pt>
                <c:pt idx="40">
                  <c:v>3.0041101833012989</c:v>
                </c:pt>
                <c:pt idx="41">
                  <c:v>4.2437368548353431</c:v>
                </c:pt>
                <c:pt idx="42">
                  <c:v>3.1585499372578871</c:v>
                </c:pt>
                <c:pt idx="43">
                  <c:v>2.1729639257564743</c:v>
                </c:pt>
                <c:pt idx="44">
                  <c:v>3.8899991546270956</c:v>
                </c:pt>
                <c:pt idx="45">
                  <c:v>2.9404381123265892</c:v>
                </c:pt>
              </c:numCache>
            </c:numRef>
          </c:xVal>
          <c:yVal>
            <c:numRef>
              <c:f>'1. Корреляционное облако'!$C$5:$C$50</c:f>
              <c:numCache>
                <c:formatCode>0.0000</c:formatCode>
                <c:ptCount val="46"/>
                <c:pt idx="0">
                  <c:v>170.46362909672263</c:v>
                </c:pt>
                <c:pt idx="1">
                  <c:v>164.06744379042601</c:v>
                </c:pt>
                <c:pt idx="2">
                  <c:v>175.78282322373843</c:v>
                </c:pt>
                <c:pt idx="3">
                  <c:v>131.03319675642442</c:v>
                </c:pt>
                <c:pt idx="4">
                  <c:v>203.07766206777939</c:v>
                </c:pt>
                <c:pt idx="5">
                  <c:v>180.37467304272494</c:v>
                </c:pt>
                <c:pt idx="6">
                  <c:v>173.19096735793042</c:v>
                </c:pt>
                <c:pt idx="7">
                  <c:v>174.28622595169873</c:v>
                </c:pt>
                <c:pt idx="8">
                  <c:v>199.48881948351027</c:v>
                </c:pt>
                <c:pt idx="9">
                  <c:v>205.68025950556131</c:v>
                </c:pt>
                <c:pt idx="10">
                  <c:v>210.38801333290183</c:v>
                </c:pt>
                <c:pt idx="11">
                  <c:v>120.08267296482951</c:v>
                </c:pt>
                <c:pt idx="12">
                  <c:v>137.81720334068169</c:v>
                </c:pt>
                <c:pt idx="13">
                  <c:v>109.57117011083673</c:v>
                </c:pt>
                <c:pt idx="14">
                  <c:v>100.57664440759497</c:v>
                </c:pt>
                <c:pt idx="15">
                  <c:v>93.692616475210315</c:v>
                </c:pt>
                <c:pt idx="16">
                  <c:v>135.60730445558568</c:v>
                </c:pt>
                <c:pt idx="17">
                  <c:v>147.07845313519863</c:v>
                </c:pt>
                <c:pt idx="18">
                  <c:v>117.21925978307885</c:v>
                </c:pt>
                <c:pt idx="19">
                  <c:v>15.932608232594978</c:v>
                </c:pt>
                <c:pt idx="20">
                  <c:v>120.74293828798174</c:v>
                </c:pt>
                <c:pt idx="21">
                  <c:v>117.20271346443374</c:v>
                </c:pt>
                <c:pt idx="22">
                  <c:v>42.60978746627282</c:v>
                </c:pt>
                <c:pt idx="23">
                  <c:v>45.522038570550279</c:v>
                </c:pt>
                <c:pt idx="24">
                  <c:v>95.558346383926548</c:v>
                </c:pt>
                <c:pt idx="25">
                  <c:v>85.193690428461309</c:v>
                </c:pt>
                <c:pt idx="26">
                  <c:v>106.22239615363112</c:v>
                </c:pt>
                <c:pt idx="27">
                  <c:v>100.99097235892286</c:v>
                </c:pt>
                <c:pt idx="28">
                  <c:v>165.60230656265577</c:v>
                </c:pt>
                <c:pt idx="29">
                  <c:v>123.67855604438705</c:v>
                </c:pt>
                <c:pt idx="30">
                  <c:v>150.26886183950035</c:v>
                </c:pt>
                <c:pt idx="31">
                  <c:v>134.28640166529649</c:v>
                </c:pt>
                <c:pt idx="32">
                  <c:v>105.19377219650876</c:v>
                </c:pt>
                <c:pt idx="33">
                  <c:v>115.28695147105911</c:v>
                </c:pt>
                <c:pt idx="34">
                  <c:v>126.82429720732154</c:v>
                </c:pt>
                <c:pt idx="35">
                  <c:v>160.45903321740954</c:v>
                </c:pt>
                <c:pt idx="36">
                  <c:v>104.18645246463673</c:v>
                </c:pt>
                <c:pt idx="37">
                  <c:v>112.97021996510404</c:v>
                </c:pt>
                <c:pt idx="38">
                  <c:v>125.32066429747724</c:v>
                </c:pt>
                <c:pt idx="39">
                  <c:v>149.97813375662062</c:v>
                </c:pt>
                <c:pt idx="40">
                  <c:v>120.57227000798744</c:v>
                </c:pt>
                <c:pt idx="41">
                  <c:v>183.82931522380761</c:v>
                </c:pt>
                <c:pt idx="42">
                  <c:v>119.701099727418</c:v>
                </c:pt>
                <c:pt idx="43">
                  <c:v>151.9893721475014</c:v>
                </c:pt>
                <c:pt idx="44">
                  <c:v>121.5240811004751</c:v>
                </c:pt>
                <c:pt idx="45">
                  <c:v>167.04944693424042</c:v>
                </c:pt>
              </c:numCache>
            </c:numRef>
          </c:yVal>
          <c:smooth val="0"/>
          <c:extLst>
            <c:ext xmlns:c16="http://schemas.microsoft.com/office/drawing/2014/chart" uri="{C3380CC4-5D6E-409C-BE32-E72D297353CC}">
              <c16:uniqueId val="{00000001-E247-8540-B3F8-0BA4A33E19FF}"/>
            </c:ext>
          </c:extLst>
        </c:ser>
        <c:dLbls>
          <c:showLegendKey val="0"/>
          <c:showVal val="0"/>
          <c:showCatName val="0"/>
          <c:showSerName val="0"/>
          <c:showPercent val="0"/>
          <c:showBubbleSize val="0"/>
        </c:dLbls>
        <c:axId val="1389589392"/>
        <c:axId val="1513128864"/>
      </c:scatterChart>
      <c:valAx>
        <c:axId val="1389589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mn-lt"/>
                    <a:ea typeface="+mn-ea"/>
                    <a:cs typeface="+mn-cs"/>
                  </a:defRPr>
                </a:pPr>
                <a:r>
                  <a:rPr lang="ru-RU" sz="1100" b="0" i="0" baseline="0">
                    <a:effectLst/>
                  </a:rPr>
                  <a:t>Средние расходы на алкоголь, табачные изделия и наркотики, %</a:t>
                </a:r>
                <a:endParaRPr lang="ru-RU"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a:solidFill>
                      <a:sysClr val="windowText" lastClr="000000">
                        <a:lumMod val="65000"/>
                        <a:lumOff val="35000"/>
                      </a:sysClr>
                    </a:solidFill>
                  </a:defRPr>
                </a:pPr>
                <a:endParaRPr lang="ru-RU" sz="11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mn-lt"/>
                  <a:ea typeface="+mn-ea"/>
                  <a:cs typeface="+mn-cs"/>
                </a:defRPr>
              </a:pPr>
              <a:endParaRPr lang="ru-RU"/>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13128864"/>
        <c:crosses val="autoZero"/>
        <c:crossBetween val="midCat"/>
      </c:valAx>
      <c:valAx>
        <c:axId val="15131288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ru-RU" sz="1100" b="0" i="0" u="none" strike="noStrike" baseline="0">
                    <a:effectLst/>
                  </a:rPr>
                  <a:t>Количество преступлений на 10000 человек</a:t>
                </a:r>
                <a:r>
                  <a:rPr lang="en-US" sz="1100" b="0" i="0" u="none" strike="noStrike" baseline="0">
                    <a:effectLst/>
                  </a:rPr>
                  <a:t> </a:t>
                </a:r>
                <a:endParaRPr lang="ru-RU" sz="1100">
                  <a:effectLst/>
                </a:endParaRP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ru-RU"/>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89589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Модель</a:t>
            </a:r>
            <a:r>
              <a:rPr lang="ru-RU" baseline="0"/>
              <a:t> линейной регрессии для аппроксимации зависимости уровня преступности от расходов на алк.,таб.изд.,нарк. </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v>Средние расходы на алк.,таб.,нарк.</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'Регрессионный анализ линия'!$B$5:$B$50</c:f>
              <c:numCache>
                <c:formatCode>0.0000</c:formatCode>
                <c:ptCount val="46"/>
                <c:pt idx="0">
                  <c:v>5.3637309211466339E-2</c:v>
                </c:pt>
                <c:pt idx="1">
                  <c:v>0.40711148572288935</c:v>
                </c:pt>
                <c:pt idx="2">
                  <c:v>1.1576093135396675</c:v>
                </c:pt>
                <c:pt idx="3">
                  <c:v>1.3174154325572023</c:v>
                </c:pt>
                <c:pt idx="4">
                  <c:v>2.4692818591772285</c:v>
                </c:pt>
                <c:pt idx="5">
                  <c:v>1.0705146229413496</c:v>
                </c:pt>
                <c:pt idx="6">
                  <c:v>1.6220388387335281</c:v>
                </c:pt>
                <c:pt idx="7">
                  <c:v>2.1563109889313736</c:v>
                </c:pt>
                <c:pt idx="8">
                  <c:v>3.9534911411284526</c:v>
                </c:pt>
                <c:pt idx="9">
                  <c:v>3.4103496092121288</c:v>
                </c:pt>
                <c:pt idx="10">
                  <c:v>2.3187038292837023</c:v>
                </c:pt>
                <c:pt idx="11">
                  <c:v>2.6755860744169526</c:v>
                </c:pt>
                <c:pt idx="12">
                  <c:v>2.5336326529891968</c:v>
                </c:pt>
                <c:pt idx="13">
                  <c:v>2.3940201793533955</c:v>
                </c:pt>
                <c:pt idx="14">
                  <c:v>1.1716623695517954</c:v>
                </c:pt>
                <c:pt idx="15">
                  <c:v>2.9756008306929744</c:v>
                </c:pt>
                <c:pt idx="16">
                  <c:v>3.1585499372578871</c:v>
                </c:pt>
                <c:pt idx="17">
                  <c:v>3.2402833208058492</c:v>
                </c:pt>
                <c:pt idx="18">
                  <c:v>3.0041101833012989</c:v>
                </c:pt>
                <c:pt idx="19">
                  <c:v>3.2120656941458345</c:v>
                </c:pt>
                <c:pt idx="20">
                  <c:v>3.8899991546270956</c:v>
                </c:pt>
                <c:pt idx="21">
                  <c:v>2.0853013097559288</c:v>
                </c:pt>
                <c:pt idx="22">
                  <c:v>3.5114910154619081</c:v>
                </c:pt>
                <c:pt idx="23">
                  <c:v>1.9379225305918564</c:v>
                </c:pt>
                <c:pt idx="24">
                  <c:v>2.1485020010532785</c:v>
                </c:pt>
                <c:pt idx="25">
                  <c:v>2.7912074935849258</c:v>
                </c:pt>
                <c:pt idx="26">
                  <c:v>2.2679154105781154</c:v>
                </c:pt>
                <c:pt idx="27">
                  <c:v>3.2719795335807591</c:v>
                </c:pt>
                <c:pt idx="28">
                  <c:v>2.3867466337735044</c:v>
                </c:pt>
                <c:pt idx="29">
                  <c:v>3.0571475763382145</c:v>
                </c:pt>
                <c:pt idx="30">
                  <c:v>3.8964756710103194</c:v>
                </c:pt>
                <c:pt idx="31">
                  <c:v>2.1729639257564743</c:v>
                </c:pt>
                <c:pt idx="32">
                  <c:v>3.6336175764848293</c:v>
                </c:pt>
                <c:pt idx="33">
                  <c:v>2.048773792213447</c:v>
                </c:pt>
                <c:pt idx="34">
                  <c:v>3.5290103909065196</c:v>
                </c:pt>
                <c:pt idx="35">
                  <c:v>2.9404381123265892</c:v>
                </c:pt>
                <c:pt idx="36">
                  <c:v>5.3857564913391656</c:v>
                </c:pt>
                <c:pt idx="37">
                  <c:v>2.5210914919792398</c:v>
                </c:pt>
                <c:pt idx="38">
                  <c:v>4.9726736328729633</c:v>
                </c:pt>
                <c:pt idx="39">
                  <c:v>2.4343313481966118</c:v>
                </c:pt>
                <c:pt idx="40">
                  <c:v>2.4720186640960771</c:v>
                </c:pt>
                <c:pt idx="41">
                  <c:v>4.2437368548353431</c:v>
                </c:pt>
                <c:pt idx="42">
                  <c:v>3.1204117432995662</c:v>
                </c:pt>
                <c:pt idx="43">
                  <c:v>3.015834918483812</c:v>
                </c:pt>
                <c:pt idx="44">
                  <c:v>5.8356861162752116</c:v>
                </c:pt>
                <c:pt idx="45">
                  <c:v>2.6111671547054525</c:v>
                </c:pt>
              </c:numCache>
            </c:numRef>
          </c:xVal>
          <c:yVal>
            <c:numRef>
              <c:f>'Регрессионный анализ линия'!$C$5:$C$50</c:f>
              <c:numCache>
                <c:formatCode>0.0000</c:formatCode>
                <c:ptCount val="46"/>
                <c:pt idx="0">
                  <c:v>15.932608232594978</c:v>
                </c:pt>
                <c:pt idx="1">
                  <c:v>42.60978746627282</c:v>
                </c:pt>
                <c:pt idx="2">
                  <c:v>45.522038570550279</c:v>
                </c:pt>
                <c:pt idx="3">
                  <c:v>85.193690428461309</c:v>
                </c:pt>
                <c:pt idx="4">
                  <c:v>93.692616475210315</c:v>
                </c:pt>
                <c:pt idx="5">
                  <c:v>95.558346383926548</c:v>
                </c:pt>
                <c:pt idx="6">
                  <c:v>100.57664440759497</c:v>
                </c:pt>
                <c:pt idx="7">
                  <c:v>100.99097235892286</c:v>
                </c:pt>
                <c:pt idx="8">
                  <c:v>104.18645246463673</c:v>
                </c:pt>
                <c:pt idx="9">
                  <c:v>105.19377219650876</c:v>
                </c:pt>
                <c:pt idx="10">
                  <c:v>106.22239615363112</c:v>
                </c:pt>
                <c:pt idx="11">
                  <c:v>109.57117011083673</c:v>
                </c:pt>
                <c:pt idx="12">
                  <c:v>112.97021996510404</c:v>
                </c:pt>
                <c:pt idx="13">
                  <c:v>115.28695147105911</c:v>
                </c:pt>
                <c:pt idx="14">
                  <c:v>117.20271346443374</c:v>
                </c:pt>
                <c:pt idx="15">
                  <c:v>117.21925978307885</c:v>
                </c:pt>
                <c:pt idx="16">
                  <c:v>119.701099727418</c:v>
                </c:pt>
                <c:pt idx="17">
                  <c:v>120.08267296482951</c:v>
                </c:pt>
                <c:pt idx="18">
                  <c:v>120.57227000798744</c:v>
                </c:pt>
                <c:pt idx="19">
                  <c:v>120.74293828798174</c:v>
                </c:pt>
                <c:pt idx="20">
                  <c:v>121.5240811004751</c:v>
                </c:pt>
                <c:pt idx="21">
                  <c:v>123.67855604438705</c:v>
                </c:pt>
                <c:pt idx="22">
                  <c:v>125.32066429747724</c:v>
                </c:pt>
                <c:pt idx="23">
                  <c:v>126.82429720732154</c:v>
                </c:pt>
                <c:pt idx="24">
                  <c:v>131.03319675642442</c:v>
                </c:pt>
                <c:pt idx="25">
                  <c:v>134.28640166529649</c:v>
                </c:pt>
                <c:pt idx="26">
                  <c:v>135.60730445558568</c:v>
                </c:pt>
                <c:pt idx="27">
                  <c:v>137.81720334068169</c:v>
                </c:pt>
                <c:pt idx="28">
                  <c:v>147.07845313519863</c:v>
                </c:pt>
                <c:pt idx="29">
                  <c:v>149.97813375662062</c:v>
                </c:pt>
                <c:pt idx="30">
                  <c:v>150.26886183950035</c:v>
                </c:pt>
                <c:pt idx="31">
                  <c:v>151.9893721475014</c:v>
                </c:pt>
                <c:pt idx="32">
                  <c:v>160.45903321740954</c:v>
                </c:pt>
                <c:pt idx="33">
                  <c:v>164.06744379042601</c:v>
                </c:pt>
                <c:pt idx="34">
                  <c:v>165.60230656265577</c:v>
                </c:pt>
                <c:pt idx="35">
                  <c:v>167.04944693424042</c:v>
                </c:pt>
                <c:pt idx="36">
                  <c:v>170.46362909672263</c:v>
                </c:pt>
                <c:pt idx="37">
                  <c:v>173.19096735793042</c:v>
                </c:pt>
                <c:pt idx="38">
                  <c:v>174.28622595169873</c:v>
                </c:pt>
                <c:pt idx="39">
                  <c:v>175.78282322373843</c:v>
                </c:pt>
                <c:pt idx="40">
                  <c:v>180.37467304272494</c:v>
                </c:pt>
                <c:pt idx="41">
                  <c:v>183.82931522380761</c:v>
                </c:pt>
                <c:pt idx="42">
                  <c:v>199.48881948351027</c:v>
                </c:pt>
                <c:pt idx="43">
                  <c:v>203.07766206777939</c:v>
                </c:pt>
                <c:pt idx="44">
                  <c:v>205.68025950556131</c:v>
                </c:pt>
                <c:pt idx="45">
                  <c:v>210.38801333290183</c:v>
                </c:pt>
              </c:numCache>
            </c:numRef>
          </c:yVal>
          <c:smooth val="0"/>
          <c:extLst>
            <c:ext xmlns:c16="http://schemas.microsoft.com/office/drawing/2014/chart" uri="{C3380CC4-5D6E-409C-BE32-E72D297353CC}">
              <c16:uniqueId val="{00000001-768D-AA48-A2B3-CDE9157191CD}"/>
            </c:ext>
          </c:extLst>
        </c:ser>
        <c:dLbls>
          <c:showLegendKey val="0"/>
          <c:showVal val="0"/>
          <c:showCatName val="0"/>
          <c:showSerName val="0"/>
          <c:showPercent val="0"/>
          <c:showBubbleSize val="0"/>
        </c:dLbls>
        <c:axId val="1223027616"/>
        <c:axId val="1223454304"/>
      </c:scatterChart>
      <c:scatterChart>
        <c:scatterStyle val="lineMarker"/>
        <c:varyColors val="0"/>
        <c:ser>
          <c:idx val="1"/>
          <c:order val="1"/>
          <c:tx>
            <c:v>Линейная регрессия</c:v>
          </c:tx>
          <c:spPr>
            <a:ln w="25400" cap="rnd">
              <a:noFill/>
              <a:round/>
            </a:ln>
            <a:effectLst/>
          </c:spPr>
          <c:marker>
            <c:symbol val="circle"/>
            <c:size val="5"/>
            <c:spPr>
              <a:solidFill>
                <a:schemeClr val="accent2"/>
              </a:solidFill>
              <a:ln w="9525">
                <a:solidFill>
                  <a:schemeClr val="accent2"/>
                </a:solidFill>
              </a:ln>
              <a:effectLst/>
            </c:spPr>
          </c:marker>
          <c:xVal>
            <c:numRef>
              <c:f>'Регрессионный анализ линия'!$B$5:$B$50</c:f>
              <c:numCache>
                <c:formatCode>0.0000</c:formatCode>
                <c:ptCount val="46"/>
                <c:pt idx="0">
                  <c:v>5.3637309211466339E-2</c:v>
                </c:pt>
                <c:pt idx="1">
                  <c:v>0.40711148572288935</c:v>
                </c:pt>
                <c:pt idx="2">
                  <c:v>1.1576093135396675</c:v>
                </c:pt>
                <c:pt idx="3">
                  <c:v>1.3174154325572023</c:v>
                </c:pt>
                <c:pt idx="4">
                  <c:v>2.4692818591772285</c:v>
                </c:pt>
                <c:pt idx="5">
                  <c:v>1.0705146229413496</c:v>
                </c:pt>
                <c:pt idx="6">
                  <c:v>1.6220388387335281</c:v>
                </c:pt>
                <c:pt idx="7">
                  <c:v>2.1563109889313736</c:v>
                </c:pt>
                <c:pt idx="8">
                  <c:v>3.9534911411284526</c:v>
                </c:pt>
                <c:pt idx="9">
                  <c:v>3.4103496092121288</c:v>
                </c:pt>
                <c:pt idx="10">
                  <c:v>2.3187038292837023</c:v>
                </c:pt>
                <c:pt idx="11">
                  <c:v>2.6755860744169526</c:v>
                </c:pt>
                <c:pt idx="12">
                  <c:v>2.5336326529891968</c:v>
                </c:pt>
                <c:pt idx="13">
                  <c:v>2.3940201793533955</c:v>
                </c:pt>
                <c:pt idx="14">
                  <c:v>1.1716623695517954</c:v>
                </c:pt>
                <c:pt idx="15">
                  <c:v>2.9756008306929744</c:v>
                </c:pt>
                <c:pt idx="16">
                  <c:v>3.1585499372578871</c:v>
                </c:pt>
                <c:pt idx="17">
                  <c:v>3.2402833208058492</c:v>
                </c:pt>
                <c:pt idx="18">
                  <c:v>3.0041101833012989</c:v>
                </c:pt>
                <c:pt idx="19">
                  <c:v>3.2120656941458345</c:v>
                </c:pt>
                <c:pt idx="20">
                  <c:v>3.8899991546270956</c:v>
                </c:pt>
                <c:pt idx="21">
                  <c:v>2.0853013097559288</c:v>
                </c:pt>
                <c:pt idx="22">
                  <c:v>3.5114910154619081</c:v>
                </c:pt>
                <c:pt idx="23">
                  <c:v>1.9379225305918564</c:v>
                </c:pt>
                <c:pt idx="24">
                  <c:v>2.1485020010532785</c:v>
                </c:pt>
                <c:pt idx="25">
                  <c:v>2.7912074935849258</c:v>
                </c:pt>
                <c:pt idx="26">
                  <c:v>2.2679154105781154</c:v>
                </c:pt>
                <c:pt idx="27">
                  <c:v>3.2719795335807591</c:v>
                </c:pt>
                <c:pt idx="28">
                  <c:v>2.3867466337735044</c:v>
                </c:pt>
                <c:pt idx="29">
                  <c:v>3.0571475763382145</c:v>
                </c:pt>
                <c:pt idx="30">
                  <c:v>3.8964756710103194</c:v>
                </c:pt>
                <c:pt idx="31">
                  <c:v>2.1729639257564743</c:v>
                </c:pt>
                <c:pt idx="32">
                  <c:v>3.6336175764848293</c:v>
                </c:pt>
                <c:pt idx="33">
                  <c:v>2.048773792213447</c:v>
                </c:pt>
                <c:pt idx="34">
                  <c:v>3.5290103909065196</c:v>
                </c:pt>
                <c:pt idx="35">
                  <c:v>2.9404381123265892</c:v>
                </c:pt>
                <c:pt idx="36">
                  <c:v>5.3857564913391656</c:v>
                </c:pt>
                <c:pt idx="37">
                  <c:v>2.5210914919792398</c:v>
                </c:pt>
                <c:pt idx="38">
                  <c:v>4.9726736328729633</c:v>
                </c:pt>
                <c:pt idx="39">
                  <c:v>2.4343313481966118</c:v>
                </c:pt>
                <c:pt idx="40">
                  <c:v>2.4720186640960771</c:v>
                </c:pt>
                <c:pt idx="41">
                  <c:v>4.2437368548353431</c:v>
                </c:pt>
                <c:pt idx="42">
                  <c:v>3.1204117432995662</c:v>
                </c:pt>
                <c:pt idx="43">
                  <c:v>3.015834918483812</c:v>
                </c:pt>
                <c:pt idx="44">
                  <c:v>5.8356861162752116</c:v>
                </c:pt>
                <c:pt idx="45">
                  <c:v>2.6111671547054525</c:v>
                </c:pt>
              </c:numCache>
            </c:numRef>
          </c:xVal>
          <c:yVal>
            <c:numRef>
              <c:f>'Регрессионный анализ линия'!$H$5:$H$50</c:f>
              <c:numCache>
                <c:formatCode>0.000</c:formatCode>
                <c:ptCount val="46"/>
                <c:pt idx="0">
                  <c:v>86.078821644973758</c:v>
                </c:pt>
                <c:pt idx="1">
                  <c:v>79.011120391395735</c:v>
                </c:pt>
                <c:pt idx="2">
                  <c:v>96.309150028522524</c:v>
                </c:pt>
                <c:pt idx="3">
                  <c:v>99.992479787118967</c:v>
                </c:pt>
                <c:pt idx="4">
                  <c:v>126.54155008042954</c:v>
                </c:pt>
                <c:pt idx="5">
                  <c:v>94.301727110872321</c:v>
                </c:pt>
                <c:pt idx="6">
                  <c:v>107.01366560924106</c:v>
                </c:pt>
                <c:pt idx="7">
                  <c:v>119.32796572560333</c:v>
                </c:pt>
                <c:pt idx="8">
                  <c:v>160.75070458468321</c:v>
                </c:pt>
                <c:pt idx="9">
                  <c:v>148.23197639119309</c:v>
                </c:pt>
                <c:pt idx="10">
                  <c:v>123.07091615284637</c:v>
                </c:pt>
                <c:pt idx="11">
                  <c:v>131.29660238999085</c:v>
                </c:pt>
                <c:pt idx="12">
                  <c:v>128.02475482436628</c:v>
                </c:pt>
                <c:pt idx="13">
                  <c:v>124.80686315679137</c:v>
                </c:pt>
                <c:pt idx="14">
                  <c:v>96.633055268990901</c:v>
                </c:pt>
                <c:pt idx="15">
                  <c:v>138.21156463676363</c:v>
                </c:pt>
                <c:pt idx="16">
                  <c:v>142.42831110843807</c:v>
                </c:pt>
                <c:pt idx="17">
                  <c:v>144.31216265144408</c:v>
                </c:pt>
                <c:pt idx="18">
                  <c:v>138.86866930525906</c:v>
                </c:pt>
                <c:pt idx="19">
                  <c:v>143.66178189861199</c:v>
                </c:pt>
                <c:pt idx="20">
                  <c:v>159.28729426754015</c:v>
                </c:pt>
                <c:pt idx="21">
                  <c:v>117.69128206127755</c:v>
                </c:pt>
                <c:pt idx="22">
                  <c:v>150.56315841198432</c:v>
                </c:pt>
                <c:pt idx="23">
                  <c:v>114.29438683337281</c:v>
                </c:pt>
                <c:pt idx="24">
                  <c:v>119.14797839087086</c:v>
                </c:pt>
                <c:pt idx="25">
                  <c:v>133.96153047015918</c:v>
                </c:pt>
                <c:pt idx="26">
                  <c:v>121.90030707254064</c:v>
                </c:pt>
                <c:pt idx="27">
                  <c:v>145.04272043275046</c:v>
                </c:pt>
                <c:pt idx="28">
                  <c:v>124.63921709261294</c:v>
                </c:pt>
                <c:pt idx="29">
                  <c:v>140.09111441119279</c:v>
                </c:pt>
                <c:pt idx="30">
                  <c:v>159.43656981263831</c:v>
                </c:pt>
                <c:pt idx="31">
                  <c:v>119.71179494411524</c:v>
                </c:pt>
                <c:pt idx="32">
                  <c:v>153.37802181831867</c:v>
                </c:pt>
                <c:pt idx="33">
                  <c:v>116.84936879037761</c:v>
                </c:pt>
                <c:pt idx="34">
                  <c:v>150.96695794934797</c:v>
                </c:pt>
                <c:pt idx="35">
                  <c:v>137.40110826783172</c:v>
                </c:pt>
                <c:pt idx="36">
                  <c:v>193.76261688860956</c:v>
                </c:pt>
                <c:pt idx="37">
                  <c:v>127.73569685938149</c:v>
                </c:pt>
                <c:pt idx="38">
                  <c:v>184.24157730196083</c:v>
                </c:pt>
                <c:pt idx="39">
                  <c:v>125.7359848244525</c:v>
                </c:pt>
                <c:pt idx="40">
                  <c:v>126.60462998664991</c:v>
                </c:pt>
                <c:pt idx="41">
                  <c:v>167.44050270489379</c:v>
                </c:pt>
                <c:pt idx="42">
                  <c:v>141.5492737748902</c:v>
                </c:pt>
                <c:pt idx="43">
                  <c:v>139.13890968325535</c:v>
                </c:pt>
                <c:pt idx="44">
                  <c:v>204.13292803182196</c:v>
                </c:pt>
                <c:pt idx="45">
                  <c:v>129.81182742987829</c:v>
                </c:pt>
              </c:numCache>
            </c:numRef>
          </c:yVal>
          <c:smooth val="0"/>
          <c:extLst>
            <c:ext xmlns:c16="http://schemas.microsoft.com/office/drawing/2014/chart" uri="{C3380CC4-5D6E-409C-BE32-E72D297353CC}">
              <c16:uniqueId val="{00000002-768D-AA48-A2B3-CDE9157191CD}"/>
            </c:ext>
          </c:extLst>
        </c:ser>
        <c:dLbls>
          <c:showLegendKey val="0"/>
          <c:showVal val="0"/>
          <c:showCatName val="0"/>
          <c:showSerName val="0"/>
          <c:showPercent val="0"/>
          <c:showBubbleSize val="0"/>
        </c:dLbls>
        <c:axId val="1232271968"/>
        <c:axId val="1806798048"/>
      </c:scatterChart>
      <c:valAx>
        <c:axId val="12230276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sz="1400" b="0" i="0" baseline="0">
                    <a:effectLst/>
                  </a:rPr>
                  <a:t>Средние расходы на алкогольную продукция,</a:t>
                </a:r>
                <a:endParaRPr lang="ru-RU" sz="1400">
                  <a:effectLst/>
                </a:endParaRPr>
              </a:p>
              <a:p>
                <a:pPr>
                  <a:defRPr/>
                </a:pPr>
                <a:r>
                  <a:rPr lang="ru-RU" sz="1400" b="0" i="0" baseline="0">
                    <a:effectLst/>
                  </a:rPr>
                  <a:t> табачные изделия и наркотики, за 2022 год,% (</a:t>
                </a:r>
                <a:r>
                  <a:rPr lang="en-US" sz="1400" b="0" i="0" baseline="0">
                    <a:effectLst/>
                  </a:rPr>
                  <a:t>X)</a:t>
                </a:r>
                <a:endParaRPr lang="ru-RU" sz="1400">
                  <a:effectLst/>
                </a:endParaRPr>
              </a:p>
              <a:p>
                <a:pPr>
                  <a:defRPr/>
                </a:pPr>
                <a:endParaRPr lang="ru-RU" sz="14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23454304"/>
        <c:crosses val="autoZero"/>
        <c:crossBetween val="midCat"/>
      </c:valAx>
      <c:valAx>
        <c:axId val="1223454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sz="1400" b="0" i="0" baseline="0">
                    <a:effectLst/>
                  </a:rPr>
                  <a:t>Зарегистрированно преступлений</a:t>
                </a:r>
                <a:endParaRPr lang="ru-RU" sz="1400">
                  <a:effectLst/>
                </a:endParaRPr>
              </a:p>
              <a:p>
                <a:pPr>
                  <a:defRPr/>
                </a:pPr>
                <a:r>
                  <a:rPr lang="ru-RU" sz="1400" b="0" i="0" baseline="0">
                    <a:effectLst/>
                  </a:rPr>
                  <a:t>на 10000 чел., за 2022 год,%(</a:t>
                </a:r>
                <a:r>
                  <a:rPr lang="en" sz="1400" b="0" i="0" baseline="0">
                    <a:effectLst/>
                  </a:rPr>
                  <a:t>Y)</a:t>
                </a:r>
                <a:r>
                  <a:rPr lang="en" sz="1400"/>
                  <a:t> </a:t>
                </a:r>
                <a:endParaRPr lang="ru-RU" sz="14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23027616"/>
        <c:crosses val="autoZero"/>
        <c:crossBetween val="midCat"/>
      </c:valAx>
      <c:valAx>
        <c:axId val="1806798048"/>
        <c:scaling>
          <c:orientation val="minMax"/>
        </c:scaling>
        <c:delete val="1"/>
        <c:axPos val="r"/>
        <c:numFmt formatCode="0.000" sourceLinked="1"/>
        <c:majorTickMark val="out"/>
        <c:minorTickMark val="none"/>
        <c:tickLblPos val="nextTo"/>
        <c:crossAx val="1232271968"/>
        <c:crosses val="max"/>
        <c:crossBetween val="midCat"/>
      </c:valAx>
      <c:valAx>
        <c:axId val="1232271968"/>
        <c:scaling>
          <c:orientation val="minMax"/>
        </c:scaling>
        <c:delete val="1"/>
        <c:axPos val="t"/>
        <c:numFmt formatCode="0.0000" sourceLinked="1"/>
        <c:majorTickMark val="out"/>
        <c:minorTickMark val="none"/>
        <c:tickLblPos val="nextTo"/>
        <c:crossAx val="1806798048"/>
        <c:crosses val="max"/>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Г</a:t>
            </a:r>
            <a:r>
              <a:rPr lang="ru-RU" sz="1400" b="0" i="0" baseline="0">
                <a:effectLst/>
              </a:rPr>
              <a:t>иперболическая модель регрессии для аппроксимации зависимости уровня преступности от расходов на алк.,таб.изд.,нарк. </a:t>
            </a:r>
            <a:endParaRPr lang="ru-RU"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v>Уровень преступности</c:v>
          </c:tx>
          <c:spPr>
            <a:ln w="19050" cap="rnd">
              <a:noFill/>
              <a:round/>
            </a:ln>
            <a:effectLst/>
          </c:spPr>
          <c:marker>
            <c:symbol val="circle"/>
            <c:size val="5"/>
            <c:spPr>
              <a:solidFill>
                <a:schemeClr val="accent1"/>
              </a:solidFill>
              <a:ln w="9525">
                <a:solidFill>
                  <a:schemeClr val="accent1"/>
                </a:solidFill>
              </a:ln>
              <a:effectLst/>
            </c:spPr>
          </c:marker>
          <c:xVal>
            <c:numRef>
              <c:f>'Гиперболическая модель'!$B$5:$B$50</c:f>
              <c:numCache>
                <c:formatCode>0.000</c:formatCode>
                <c:ptCount val="46"/>
                <c:pt idx="0">
                  <c:v>5.3637309211466339E-2</c:v>
                </c:pt>
                <c:pt idx="1">
                  <c:v>0.40711148572288935</c:v>
                </c:pt>
                <c:pt idx="2">
                  <c:v>1.1576093135396675</c:v>
                </c:pt>
                <c:pt idx="3">
                  <c:v>1.3174154325572023</c:v>
                </c:pt>
                <c:pt idx="4">
                  <c:v>2.4692818591772285</c:v>
                </c:pt>
                <c:pt idx="5">
                  <c:v>1.0705146229413496</c:v>
                </c:pt>
                <c:pt idx="6">
                  <c:v>1.6220388387335281</c:v>
                </c:pt>
                <c:pt idx="7">
                  <c:v>2.1563109889313736</c:v>
                </c:pt>
                <c:pt idx="8">
                  <c:v>3.9534911411284526</c:v>
                </c:pt>
                <c:pt idx="9">
                  <c:v>3.4103496092121288</c:v>
                </c:pt>
                <c:pt idx="10">
                  <c:v>2.3187038292837023</c:v>
                </c:pt>
                <c:pt idx="11">
                  <c:v>2.6755860744169526</c:v>
                </c:pt>
                <c:pt idx="12">
                  <c:v>2.5336326529891968</c:v>
                </c:pt>
                <c:pt idx="13">
                  <c:v>2.3940201793533955</c:v>
                </c:pt>
                <c:pt idx="14">
                  <c:v>1.1716623695517954</c:v>
                </c:pt>
                <c:pt idx="15">
                  <c:v>2.9756008306929744</c:v>
                </c:pt>
                <c:pt idx="16">
                  <c:v>3.1585499372578871</c:v>
                </c:pt>
                <c:pt idx="17">
                  <c:v>3.2402833208058492</c:v>
                </c:pt>
                <c:pt idx="18">
                  <c:v>3.0041101833012989</c:v>
                </c:pt>
                <c:pt idx="19">
                  <c:v>3.2120656941458345</c:v>
                </c:pt>
                <c:pt idx="20">
                  <c:v>3.8899991546270956</c:v>
                </c:pt>
                <c:pt idx="21">
                  <c:v>2.0853013097559288</c:v>
                </c:pt>
                <c:pt idx="22">
                  <c:v>3.5114910154619081</c:v>
                </c:pt>
                <c:pt idx="23">
                  <c:v>1.9379225305918564</c:v>
                </c:pt>
                <c:pt idx="24">
                  <c:v>2.1485020010532785</c:v>
                </c:pt>
                <c:pt idx="25">
                  <c:v>2.7912074935849258</c:v>
                </c:pt>
                <c:pt idx="26">
                  <c:v>2.2679154105781154</c:v>
                </c:pt>
                <c:pt idx="27">
                  <c:v>3.2719795335807591</c:v>
                </c:pt>
                <c:pt idx="28">
                  <c:v>2.3867466337735044</c:v>
                </c:pt>
                <c:pt idx="29">
                  <c:v>3.0571475763382145</c:v>
                </c:pt>
                <c:pt idx="30">
                  <c:v>3.8964756710103194</c:v>
                </c:pt>
                <c:pt idx="31">
                  <c:v>2.1729639257564743</c:v>
                </c:pt>
                <c:pt idx="32">
                  <c:v>3.6336175764848293</c:v>
                </c:pt>
                <c:pt idx="33">
                  <c:v>2.048773792213447</c:v>
                </c:pt>
                <c:pt idx="34">
                  <c:v>3.5290103909065196</c:v>
                </c:pt>
                <c:pt idx="35">
                  <c:v>2.9404381123265892</c:v>
                </c:pt>
                <c:pt idx="36">
                  <c:v>5.3857564913391656</c:v>
                </c:pt>
                <c:pt idx="37">
                  <c:v>2.5210914919792398</c:v>
                </c:pt>
                <c:pt idx="38">
                  <c:v>4.9726736328729633</c:v>
                </c:pt>
                <c:pt idx="39">
                  <c:v>2.4343313481966118</c:v>
                </c:pt>
                <c:pt idx="40">
                  <c:v>2.4720186640960771</c:v>
                </c:pt>
                <c:pt idx="41">
                  <c:v>4.2437368548353431</c:v>
                </c:pt>
                <c:pt idx="42">
                  <c:v>3.1204117432995662</c:v>
                </c:pt>
                <c:pt idx="43">
                  <c:v>3.015834918483812</c:v>
                </c:pt>
                <c:pt idx="44">
                  <c:v>5.8356861162752116</c:v>
                </c:pt>
                <c:pt idx="45">
                  <c:v>2.6111671547054525</c:v>
                </c:pt>
              </c:numCache>
            </c:numRef>
          </c:xVal>
          <c:yVal>
            <c:numRef>
              <c:f>'Гиперболическая модель'!$C$5:$C$50</c:f>
              <c:numCache>
                <c:formatCode>0.000</c:formatCode>
                <c:ptCount val="46"/>
                <c:pt idx="0">
                  <c:v>15.932608232594978</c:v>
                </c:pt>
                <c:pt idx="1">
                  <c:v>42.60978746627282</c:v>
                </c:pt>
                <c:pt idx="2">
                  <c:v>45.522038570550279</c:v>
                </c:pt>
                <c:pt idx="3">
                  <c:v>85.193690428461309</c:v>
                </c:pt>
                <c:pt idx="4">
                  <c:v>93.692616475210315</c:v>
                </c:pt>
                <c:pt idx="5">
                  <c:v>95.558346383926548</c:v>
                </c:pt>
                <c:pt idx="6">
                  <c:v>100.57664440759497</c:v>
                </c:pt>
                <c:pt idx="7">
                  <c:v>100.99097235892286</c:v>
                </c:pt>
                <c:pt idx="8">
                  <c:v>104.18645246463673</c:v>
                </c:pt>
                <c:pt idx="9">
                  <c:v>105.19377219650876</c:v>
                </c:pt>
                <c:pt idx="10">
                  <c:v>106.22239615363112</c:v>
                </c:pt>
                <c:pt idx="11">
                  <c:v>109.57117011083673</c:v>
                </c:pt>
                <c:pt idx="12">
                  <c:v>112.97021996510404</c:v>
                </c:pt>
                <c:pt idx="13">
                  <c:v>115.28695147105911</c:v>
                </c:pt>
                <c:pt idx="14">
                  <c:v>117.20271346443374</c:v>
                </c:pt>
                <c:pt idx="15">
                  <c:v>117.21925978307885</c:v>
                </c:pt>
                <c:pt idx="16">
                  <c:v>119.701099727418</c:v>
                </c:pt>
                <c:pt idx="17">
                  <c:v>120.08267296482951</c:v>
                </c:pt>
                <c:pt idx="18">
                  <c:v>120.57227000798744</c:v>
                </c:pt>
                <c:pt idx="19">
                  <c:v>120.74293828798174</c:v>
                </c:pt>
                <c:pt idx="20">
                  <c:v>121.5240811004751</c:v>
                </c:pt>
                <c:pt idx="21">
                  <c:v>123.67855604438705</c:v>
                </c:pt>
                <c:pt idx="22">
                  <c:v>125.32066429747724</c:v>
                </c:pt>
                <c:pt idx="23">
                  <c:v>126.82429720732154</c:v>
                </c:pt>
                <c:pt idx="24">
                  <c:v>131.03319675642442</c:v>
                </c:pt>
                <c:pt idx="25">
                  <c:v>134.28640166529649</c:v>
                </c:pt>
                <c:pt idx="26">
                  <c:v>135.60730445558568</c:v>
                </c:pt>
                <c:pt idx="27">
                  <c:v>137.81720334068169</c:v>
                </c:pt>
                <c:pt idx="28">
                  <c:v>147.07845313519863</c:v>
                </c:pt>
                <c:pt idx="29">
                  <c:v>149.97813375662062</c:v>
                </c:pt>
                <c:pt idx="30">
                  <c:v>150.26886183950035</c:v>
                </c:pt>
                <c:pt idx="31">
                  <c:v>151.9893721475014</c:v>
                </c:pt>
                <c:pt idx="32">
                  <c:v>160.45903321740954</c:v>
                </c:pt>
                <c:pt idx="33">
                  <c:v>164.06744379042601</c:v>
                </c:pt>
                <c:pt idx="34">
                  <c:v>165.60230656265577</c:v>
                </c:pt>
                <c:pt idx="35">
                  <c:v>167.04944693424042</c:v>
                </c:pt>
                <c:pt idx="36">
                  <c:v>170.46362909672263</c:v>
                </c:pt>
                <c:pt idx="37">
                  <c:v>173.19096735793042</c:v>
                </c:pt>
                <c:pt idx="38">
                  <c:v>174.28622595169873</c:v>
                </c:pt>
                <c:pt idx="39">
                  <c:v>175.78282322373843</c:v>
                </c:pt>
                <c:pt idx="40">
                  <c:v>180.37467304272494</c:v>
                </c:pt>
                <c:pt idx="41">
                  <c:v>183.82931522380761</c:v>
                </c:pt>
                <c:pt idx="42">
                  <c:v>199.48881948351027</c:v>
                </c:pt>
                <c:pt idx="43">
                  <c:v>203.07766206777939</c:v>
                </c:pt>
                <c:pt idx="44">
                  <c:v>205.68025950556131</c:v>
                </c:pt>
                <c:pt idx="45">
                  <c:v>210.38801333290183</c:v>
                </c:pt>
              </c:numCache>
            </c:numRef>
          </c:yVal>
          <c:smooth val="0"/>
          <c:extLst>
            <c:ext xmlns:c16="http://schemas.microsoft.com/office/drawing/2014/chart" uri="{C3380CC4-5D6E-409C-BE32-E72D297353CC}">
              <c16:uniqueId val="{00000000-3C68-2B46-998A-08CC80C157D7}"/>
            </c:ext>
          </c:extLst>
        </c:ser>
        <c:ser>
          <c:idx val="1"/>
          <c:order val="1"/>
          <c:tx>
            <c:v>Гиперболическая модель</c:v>
          </c:tx>
          <c:spPr>
            <a:ln w="25400" cap="rnd">
              <a:noFill/>
              <a:round/>
            </a:ln>
            <a:effectLst/>
          </c:spPr>
          <c:marker>
            <c:symbol val="circle"/>
            <c:size val="5"/>
            <c:spPr>
              <a:solidFill>
                <a:schemeClr val="accent2"/>
              </a:solidFill>
              <a:ln w="9525">
                <a:solidFill>
                  <a:schemeClr val="accent2"/>
                </a:solidFill>
              </a:ln>
              <a:effectLst/>
            </c:spPr>
          </c:marker>
          <c:xVal>
            <c:numRef>
              <c:f>'Гиперболическая модель'!$B$5:$B$50</c:f>
              <c:numCache>
                <c:formatCode>0.000</c:formatCode>
                <c:ptCount val="46"/>
                <c:pt idx="0">
                  <c:v>5.3637309211466339E-2</c:v>
                </c:pt>
                <c:pt idx="1">
                  <c:v>0.40711148572288935</c:v>
                </c:pt>
                <c:pt idx="2">
                  <c:v>1.1576093135396675</c:v>
                </c:pt>
                <c:pt idx="3">
                  <c:v>1.3174154325572023</c:v>
                </c:pt>
                <c:pt idx="4">
                  <c:v>2.4692818591772285</c:v>
                </c:pt>
                <c:pt idx="5">
                  <c:v>1.0705146229413496</c:v>
                </c:pt>
                <c:pt idx="6">
                  <c:v>1.6220388387335281</c:v>
                </c:pt>
                <c:pt idx="7">
                  <c:v>2.1563109889313736</c:v>
                </c:pt>
                <c:pt idx="8">
                  <c:v>3.9534911411284526</c:v>
                </c:pt>
                <c:pt idx="9">
                  <c:v>3.4103496092121288</c:v>
                </c:pt>
                <c:pt idx="10">
                  <c:v>2.3187038292837023</c:v>
                </c:pt>
                <c:pt idx="11">
                  <c:v>2.6755860744169526</c:v>
                </c:pt>
                <c:pt idx="12">
                  <c:v>2.5336326529891968</c:v>
                </c:pt>
                <c:pt idx="13">
                  <c:v>2.3940201793533955</c:v>
                </c:pt>
                <c:pt idx="14">
                  <c:v>1.1716623695517954</c:v>
                </c:pt>
                <c:pt idx="15">
                  <c:v>2.9756008306929744</c:v>
                </c:pt>
                <c:pt idx="16">
                  <c:v>3.1585499372578871</c:v>
                </c:pt>
                <c:pt idx="17">
                  <c:v>3.2402833208058492</c:v>
                </c:pt>
                <c:pt idx="18">
                  <c:v>3.0041101833012989</c:v>
                </c:pt>
                <c:pt idx="19">
                  <c:v>3.2120656941458345</c:v>
                </c:pt>
                <c:pt idx="20">
                  <c:v>3.8899991546270956</c:v>
                </c:pt>
                <c:pt idx="21">
                  <c:v>2.0853013097559288</c:v>
                </c:pt>
                <c:pt idx="22">
                  <c:v>3.5114910154619081</c:v>
                </c:pt>
                <c:pt idx="23">
                  <c:v>1.9379225305918564</c:v>
                </c:pt>
                <c:pt idx="24">
                  <c:v>2.1485020010532785</c:v>
                </c:pt>
                <c:pt idx="25">
                  <c:v>2.7912074935849258</c:v>
                </c:pt>
                <c:pt idx="26">
                  <c:v>2.2679154105781154</c:v>
                </c:pt>
                <c:pt idx="27">
                  <c:v>3.2719795335807591</c:v>
                </c:pt>
                <c:pt idx="28">
                  <c:v>2.3867466337735044</c:v>
                </c:pt>
                <c:pt idx="29">
                  <c:v>3.0571475763382145</c:v>
                </c:pt>
                <c:pt idx="30">
                  <c:v>3.8964756710103194</c:v>
                </c:pt>
                <c:pt idx="31">
                  <c:v>2.1729639257564743</c:v>
                </c:pt>
                <c:pt idx="32">
                  <c:v>3.6336175764848293</c:v>
                </c:pt>
                <c:pt idx="33">
                  <c:v>2.048773792213447</c:v>
                </c:pt>
                <c:pt idx="34">
                  <c:v>3.5290103909065196</c:v>
                </c:pt>
                <c:pt idx="35">
                  <c:v>2.9404381123265892</c:v>
                </c:pt>
                <c:pt idx="36">
                  <c:v>5.3857564913391656</c:v>
                </c:pt>
                <c:pt idx="37">
                  <c:v>2.5210914919792398</c:v>
                </c:pt>
                <c:pt idx="38">
                  <c:v>4.9726736328729633</c:v>
                </c:pt>
                <c:pt idx="39">
                  <c:v>2.4343313481966118</c:v>
                </c:pt>
                <c:pt idx="40">
                  <c:v>2.4720186640960771</c:v>
                </c:pt>
                <c:pt idx="41">
                  <c:v>4.2437368548353431</c:v>
                </c:pt>
                <c:pt idx="42">
                  <c:v>3.1204117432995662</c:v>
                </c:pt>
                <c:pt idx="43">
                  <c:v>3.015834918483812</c:v>
                </c:pt>
                <c:pt idx="44">
                  <c:v>5.8356861162752116</c:v>
                </c:pt>
                <c:pt idx="45">
                  <c:v>2.6111671547054525</c:v>
                </c:pt>
              </c:numCache>
            </c:numRef>
          </c:xVal>
          <c:yVal>
            <c:numRef>
              <c:f>'Гиперболическая модель'!$I$5:$I$50</c:f>
              <c:numCache>
                <c:formatCode>0.000</c:formatCode>
                <c:ptCount val="46"/>
                <c:pt idx="0">
                  <c:v>-0.1986594418972345</c:v>
                </c:pt>
                <c:pt idx="1">
                  <c:v>120.92910391641843</c:v>
                </c:pt>
                <c:pt idx="2">
                  <c:v>132.84537616014629</c:v>
                </c:pt>
                <c:pt idx="3">
                  <c:v>133.6294825450162</c:v>
                </c:pt>
                <c:pt idx="4">
                  <c:v>136.27905043684274</c:v>
                </c:pt>
                <c:pt idx="5">
                  <c:v>132.31947587176177</c:v>
                </c:pt>
                <c:pt idx="6">
                  <c:v>134.69619070905188</c:v>
                </c:pt>
                <c:pt idx="7">
                  <c:v>135.83921704252819</c:v>
                </c:pt>
                <c:pt idx="8">
                  <c:v>137.41670405397687</c:v>
                </c:pt>
                <c:pt idx="9">
                  <c:v>137.11526488431758</c:v>
                </c:pt>
                <c:pt idx="10">
                  <c:v>136.08225636572203</c:v>
                </c:pt>
                <c:pt idx="11">
                  <c:v>136.51271069566812</c:v>
                </c:pt>
                <c:pt idx="12">
                  <c:v>136.35601768154066</c:v>
                </c:pt>
                <c:pt idx="13">
                  <c:v>136.18378359257366</c:v>
                </c:pt>
                <c:pt idx="14">
                  <c:v>132.92290666781145</c:v>
                </c:pt>
                <c:pt idx="15">
                  <c:v>136.79468878433914</c:v>
                </c:pt>
                <c:pt idx="16">
                  <c:v>136.94034674281673</c:v>
                </c:pt>
                <c:pt idx="17">
                  <c:v>137.00010461012985</c:v>
                </c:pt>
                <c:pt idx="18">
                  <c:v>136.81855387954434</c:v>
                </c:pt>
                <c:pt idx="19">
                  <c:v>136.97981753566259</c:v>
                </c:pt>
                <c:pt idx="20">
                  <c:v>137.38581141686728</c:v>
                </c:pt>
                <c:pt idx="21">
                  <c:v>135.72104800918513</c:v>
                </c:pt>
                <c:pt idx="22">
                  <c:v>137.17846310746702</c:v>
                </c:pt>
                <c:pt idx="23">
                  <c:v>135.44815269959392</c:v>
                </c:pt>
                <c:pt idx="24">
                  <c:v>135.82660417209101</c:v>
                </c:pt>
                <c:pt idx="25">
                  <c:v>136.62856004287292</c:v>
                </c:pt>
                <c:pt idx="26">
                  <c:v>136.00998622430606</c:v>
                </c:pt>
                <c:pt idx="27">
                  <c:v>137.02247534003627</c:v>
                </c:pt>
                <c:pt idx="28">
                  <c:v>136.17425829869194</c:v>
                </c:pt>
                <c:pt idx="29">
                  <c:v>136.86176706209295</c:v>
                </c:pt>
                <c:pt idx="30">
                  <c:v>137.38900873858157</c:v>
                </c:pt>
                <c:pt idx="31">
                  <c:v>135.86581163051287</c:v>
                </c:pt>
                <c:pt idx="32">
                  <c:v>137.25008498361612</c:v>
                </c:pt>
                <c:pt idx="33">
                  <c:v>135.65707103788833</c:v>
                </c:pt>
                <c:pt idx="34">
                  <c:v>137.18904200634105</c:v>
                </c:pt>
                <c:pt idx="35">
                  <c:v>136.76461680098629</c:v>
                </c:pt>
                <c:pt idx="36">
                  <c:v>137.9200450990179</c:v>
                </c:pt>
                <c:pt idx="37">
                  <c:v>136.34132598890741</c:v>
                </c:pt>
                <c:pt idx="38">
                  <c:v>137.804628878627</c:v>
                </c:pt>
                <c:pt idx="39">
                  <c:v>136.23554239710612</c:v>
                </c:pt>
                <c:pt idx="40">
                  <c:v>136.28240540015241</c:v>
                </c:pt>
                <c:pt idx="41">
                  <c:v>137.54615431875004</c:v>
                </c:pt>
                <c:pt idx="42">
                  <c:v>136.91139152632331</c:v>
                </c:pt>
                <c:pt idx="43">
                  <c:v>136.82823768295177</c:v>
                </c:pt>
                <c:pt idx="44">
                  <c:v>138.02716552623829</c:v>
                </c:pt>
                <c:pt idx="45">
                  <c:v>136.44371433544217</c:v>
                </c:pt>
              </c:numCache>
            </c:numRef>
          </c:yVal>
          <c:smooth val="0"/>
          <c:extLst>
            <c:ext xmlns:c16="http://schemas.microsoft.com/office/drawing/2014/chart" uri="{C3380CC4-5D6E-409C-BE32-E72D297353CC}">
              <c16:uniqueId val="{00000001-3C68-2B46-998A-08CC80C157D7}"/>
            </c:ext>
          </c:extLst>
        </c:ser>
        <c:dLbls>
          <c:showLegendKey val="0"/>
          <c:showVal val="0"/>
          <c:showCatName val="0"/>
          <c:showSerName val="0"/>
          <c:showPercent val="0"/>
          <c:showBubbleSize val="0"/>
        </c:dLbls>
        <c:axId val="1197379615"/>
        <c:axId val="1197381263"/>
      </c:scatterChart>
      <c:valAx>
        <c:axId val="11973796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sz="1000" b="0" i="0" baseline="0">
                    <a:effectLst/>
                  </a:rPr>
                  <a:t>Средние расходы на алкогольную продукция,</a:t>
                </a:r>
                <a:endParaRPr lang="ru-RU" sz="1000">
                  <a:effectLst/>
                </a:endParaRPr>
              </a:p>
              <a:p>
                <a:pPr>
                  <a:defRPr/>
                </a:pPr>
                <a:r>
                  <a:rPr lang="ru-RU" sz="1000" b="0" i="0" baseline="0">
                    <a:effectLst/>
                  </a:rPr>
                  <a:t> табачные изделия и наркотики, за 2022 год,% (</a:t>
                </a:r>
                <a:r>
                  <a:rPr lang="en-US" sz="1000" b="0" i="0" baseline="0">
                    <a:effectLst/>
                  </a:rPr>
                  <a:t>X)</a:t>
                </a:r>
                <a:endParaRPr lang="ru-RU"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97381263"/>
        <c:crosses val="autoZero"/>
        <c:crossBetween val="midCat"/>
      </c:valAx>
      <c:valAx>
        <c:axId val="119738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sz="1000" b="0" i="0" baseline="0">
                    <a:effectLst/>
                  </a:rPr>
                  <a:t>Зарегистрированно преступлений</a:t>
                </a:r>
                <a:endParaRPr lang="ru-RU" sz="1000">
                  <a:effectLst/>
                </a:endParaRPr>
              </a:p>
              <a:p>
                <a:pPr>
                  <a:defRPr/>
                </a:pPr>
                <a:r>
                  <a:rPr lang="ru-RU" sz="1000" b="0" i="0" baseline="0">
                    <a:effectLst/>
                  </a:rPr>
                  <a:t>на 10000 чел., за 2022 год,%(</a:t>
                </a:r>
                <a:r>
                  <a:rPr lang="en-US" sz="1000" b="0" i="0" baseline="0">
                    <a:effectLst/>
                  </a:rPr>
                  <a:t>X)</a:t>
                </a:r>
                <a:endParaRPr lang="ru-RU"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9737961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Г</a:t>
            </a:r>
            <a:r>
              <a:rPr lang="ru-RU" sz="1400" b="0" i="0" baseline="0">
                <a:effectLst/>
              </a:rPr>
              <a:t>иперболическая модель регрессии для аппроксимации зависимости уровня преступности от расходов на алк.,таб.изд.,нарк. </a:t>
            </a:r>
            <a:endParaRPr lang="ru-RU"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v>Уровень преступности</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'Гиперболическая модель'!$B$5:$B$50</c:f>
              <c:numCache>
                <c:formatCode>0.000</c:formatCode>
                <c:ptCount val="46"/>
                <c:pt idx="0">
                  <c:v>5.3637309211466339E-2</c:v>
                </c:pt>
                <c:pt idx="1">
                  <c:v>0.40711148572288935</c:v>
                </c:pt>
                <c:pt idx="2">
                  <c:v>1.1576093135396675</c:v>
                </c:pt>
                <c:pt idx="3">
                  <c:v>1.3174154325572023</c:v>
                </c:pt>
                <c:pt idx="4">
                  <c:v>2.4692818591772285</c:v>
                </c:pt>
                <c:pt idx="5">
                  <c:v>1.0705146229413496</c:v>
                </c:pt>
                <c:pt idx="6">
                  <c:v>1.6220388387335281</c:v>
                </c:pt>
                <c:pt idx="7">
                  <c:v>2.1563109889313736</c:v>
                </c:pt>
                <c:pt idx="8">
                  <c:v>3.9534911411284526</c:v>
                </c:pt>
                <c:pt idx="9">
                  <c:v>3.4103496092121288</c:v>
                </c:pt>
                <c:pt idx="10">
                  <c:v>2.3187038292837023</c:v>
                </c:pt>
                <c:pt idx="11">
                  <c:v>2.6755860744169526</c:v>
                </c:pt>
                <c:pt idx="12">
                  <c:v>2.5336326529891968</c:v>
                </c:pt>
                <c:pt idx="13">
                  <c:v>2.3940201793533955</c:v>
                </c:pt>
                <c:pt idx="14">
                  <c:v>1.1716623695517954</c:v>
                </c:pt>
                <c:pt idx="15">
                  <c:v>2.9756008306929744</c:v>
                </c:pt>
                <c:pt idx="16">
                  <c:v>3.1585499372578871</c:v>
                </c:pt>
                <c:pt idx="17">
                  <c:v>3.2402833208058492</c:v>
                </c:pt>
                <c:pt idx="18">
                  <c:v>3.0041101833012989</c:v>
                </c:pt>
                <c:pt idx="19">
                  <c:v>3.2120656941458345</c:v>
                </c:pt>
                <c:pt idx="20">
                  <c:v>3.8899991546270956</c:v>
                </c:pt>
                <c:pt idx="21">
                  <c:v>2.0853013097559288</c:v>
                </c:pt>
                <c:pt idx="22">
                  <c:v>3.5114910154619081</c:v>
                </c:pt>
                <c:pt idx="23">
                  <c:v>1.9379225305918564</c:v>
                </c:pt>
                <c:pt idx="24">
                  <c:v>2.1485020010532785</c:v>
                </c:pt>
                <c:pt idx="25">
                  <c:v>2.7912074935849258</c:v>
                </c:pt>
                <c:pt idx="26">
                  <c:v>2.2679154105781154</c:v>
                </c:pt>
                <c:pt idx="27">
                  <c:v>3.2719795335807591</c:v>
                </c:pt>
                <c:pt idx="28">
                  <c:v>2.3867466337735044</c:v>
                </c:pt>
                <c:pt idx="29">
                  <c:v>3.0571475763382145</c:v>
                </c:pt>
                <c:pt idx="30">
                  <c:v>3.8964756710103194</c:v>
                </c:pt>
                <c:pt idx="31">
                  <c:v>2.1729639257564743</c:v>
                </c:pt>
                <c:pt idx="32">
                  <c:v>3.6336175764848293</c:v>
                </c:pt>
                <c:pt idx="33">
                  <c:v>2.048773792213447</c:v>
                </c:pt>
                <c:pt idx="34">
                  <c:v>3.5290103909065196</c:v>
                </c:pt>
                <c:pt idx="35">
                  <c:v>2.9404381123265892</c:v>
                </c:pt>
                <c:pt idx="36">
                  <c:v>5.3857564913391656</c:v>
                </c:pt>
                <c:pt idx="37">
                  <c:v>2.5210914919792398</c:v>
                </c:pt>
                <c:pt idx="38">
                  <c:v>4.9726736328729633</c:v>
                </c:pt>
                <c:pt idx="39">
                  <c:v>2.4343313481966118</c:v>
                </c:pt>
                <c:pt idx="40">
                  <c:v>2.4720186640960771</c:v>
                </c:pt>
                <c:pt idx="41">
                  <c:v>4.2437368548353431</c:v>
                </c:pt>
                <c:pt idx="42">
                  <c:v>3.1204117432995662</c:v>
                </c:pt>
                <c:pt idx="43">
                  <c:v>3.015834918483812</c:v>
                </c:pt>
                <c:pt idx="44">
                  <c:v>5.8356861162752116</c:v>
                </c:pt>
                <c:pt idx="45">
                  <c:v>2.6111671547054525</c:v>
                </c:pt>
              </c:numCache>
            </c:numRef>
          </c:xVal>
          <c:yVal>
            <c:numRef>
              <c:f>'Гиперболическая модель'!$C$5:$C$50</c:f>
              <c:numCache>
                <c:formatCode>0.000</c:formatCode>
                <c:ptCount val="46"/>
                <c:pt idx="0">
                  <c:v>15.932608232594978</c:v>
                </c:pt>
                <c:pt idx="1">
                  <c:v>42.60978746627282</c:v>
                </c:pt>
                <c:pt idx="2">
                  <c:v>45.522038570550279</c:v>
                </c:pt>
                <c:pt idx="3">
                  <c:v>85.193690428461309</c:v>
                </c:pt>
                <c:pt idx="4">
                  <c:v>93.692616475210315</c:v>
                </c:pt>
                <c:pt idx="5">
                  <c:v>95.558346383926548</c:v>
                </c:pt>
                <c:pt idx="6">
                  <c:v>100.57664440759497</c:v>
                </c:pt>
                <c:pt idx="7">
                  <c:v>100.99097235892286</c:v>
                </c:pt>
                <c:pt idx="8">
                  <c:v>104.18645246463673</c:v>
                </c:pt>
                <c:pt idx="9">
                  <c:v>105.19377219650876</c:v>
                </c:pt>
                <c:pt idx="10">
                  <c:v>106.22239615363112</c:v>
                </c:pt>
                <c:pt idx="11">
                  <c:v>109.57117011083673</c:v>
                </c:pt>
                <c:pt idx="12">
                  <c:v>112.97021996510404</c:v>
                </c:pt>
                <c:pt idx="13">
                  <c:v>115.28695147105911</c:v>
                </c:pt>
                <c:pt idx="14">
                  <c:v>117.20271346443374</c:v>
                </c:pt>
                <c:pt idx="15">
                  <c:v>117.21925978307885</c:v>
                </c:pt>
                <c:pt idx="16">
                  <c:v>119.701099727418</c:v>
                </c:pt>
                <c:pt idx="17">
                  <c:v>120.08267296482951</c:v>
                </c:pt>
                <c:pt idx="18">
                  <c:v>120.57227000798744</c:v>
                </c:pt>
                <c:pt idx="19">
                  <c:v>120.74293828798174</c:v>
                </c:pt>
                <c:pt idx="20">
                  <c:v>121.5240811004751</c:v>
                </c:pt>
                <c:pt idx="21">
                  <c:v>123.67855604438705</c:v>
                </c:pt>
                <c:pt idx="22">
                  <c:v>125.32066429747724</c:v>
                </c:pt>
                <c:pt idx="23">
                  <c:v>126.82429720732154</c:v>
                </c:pt>
                <c:pt idx="24">
                  <c:v>131.03319675642442</c:v>
                </c:pt>
                <c:pt idx="25">
                  <c:v>134.28640166529649</c:v>
                </c:pt>
                <c:pt idx="26">
                  <c:v>135.60730445558568</c:v>
                </c:pt>
                <c:pt idx="27">
                  <c:v>137.81720334068169</c:v>
                </c:pt>
                <c:pt idx="28">
                  <c:v>147.07845313519863</c:v>
                </c:pt>
                <c:pt idx="29">
                  <c:v>149.97813375662062</c:v>
                </c:pt>
                <c:pt idx="30">
                  <c:v>150.26886183950035</c:v>
                </c:pt>
                <c:pt idx="31">
                  <c:v>151.9893721475014</c:v>
                </c:pt>
                <c:pt idx="32">
                  <c:v>160.45903321740954</c:v>
                </c:pt>
                <c:pt idx="33">
                  <c:v>164.06744379042601</c:v>
                </c:pt>
                <c:pt idx="34">
                  <c:v>165.60230656265577</c:v>
                </c:pt>
                <c:pt idx="35">
                  <c:v>167.04944693424042</c:v>
                </c:pt>
                <c:pt idx="36">
                  <c:v>170.46362909672263</c:v>
                </c:pt>
                <c:pt idx="37">
                  <c:v>173.19096735793042</c:v>
                </c:pt>
                <c:pt idx="38">
                  <c:v>174.28622595169873</c:v>
                </c:pt>
                <c:pt idx="39">
                  <c:v>175.78282322373843</c:v>
                </c:pt>
                <c:pt idx="40">
                  <c:v>180.37467304272494</c:v>
                </c:pt>
                <c:pt idx="41">
                  <c:v>183.82931522380761</c:v>
                </c:pt>
                <c:pt idx="42">
                  <c:v>199.48881948351027</c:v>
                </c:pt>
                <c:pt idx="43">
                  <c:v>203.07766206777939</c:v>
                </c:pt>
                <c:pt idx="44">
                  <c:v>205.68025950556131</c:v>
                </c:pt>
                <c:pt idx="45">
                  <c:v>210.38801333290183</c:v>
                </c:pt>
              </c:numCache>
            </c:numRef>
          </c:yVal>
          <c:smooth val="0"/>
          <c:extLst>
            <c:ext xmlns:c16="http://schemas.microsoft.com/office/drawing/2014/chart" uri="{C3380CC4-5D6E-409C-BE32-E72D297353CC}">
              <c16:uniqueId val="{00000001-6B68-0C49-B019-54A2A99C7899}"/>
            </c:ext>
          </c:extLst>
        </c:ser>
        <c:ser>
          <c:idx val="1"/>
          <c:order val="1"/>
          <c:tx>
            <c:v>Cтепенная модель</c:v>
          </c:tx>
          <c:spPr>
            <a:ln w="25400" cap="rnd">
              <a:noFill/>
              <a:round/>
            </a:ln>
            <a:effectLst/>
          </c:spPr>
          <c:marker>
            <c:symbol val="circle"/>
            <c:size val="5"/>
            <c:spPr>
              <a:solidFill>
                <a:schemeClr val="accent2"/>
              </a:solidFill>
              <a:ln w="9525">
                <a:solidFill>
                  <a:schemeClr val="accent2"/>
                </a:solidFill>
              </a:ln>
              <a:effectLst/>
            </c:spPr>
          </c:marker>
          <c:xVal>
            <c:numRef>
              <c:f>'Степенная модель'!$B$5:$B$50</c:f>
              <c:numCache>
                <c:formatCode>0.000</c:formatCode>
                <c:ptCount val="46"/>
                <c:pt idx="0">
                  <c:v>5.3637309211466339E-2</c:v>
                </c:pt>
                <c:pt idx="1">
                  <c:v>0.40711148572288935</c:v>
                </c:pt>
                <c:pt idx="2">
                  <c:v>1.1576093135396675</c:v>
                </c:pt>
                <c:pt idx="3">
                  <c:v>1.3174154325572023</c:v>
                </c:pt>
                <c:pt idx="4">
                  <c:v>2.4692818591772285</c:v>
                </c:pt>
                <c:pt idx="5">
                  <c:v>1.0705146229413496</c:v>
                </c:pt>
                <c:pt idx="6">
                  <c:v>1.6220388387335281</c:v>
                </c:pt>
                <c:pt idx="7">
                  <c:v>2.1563109889313736</c:v>
                </c:pt>
                <c:pt idx="8">
                  <c:v>3.9534911411284526</c:v>
                </c:pt>
                <c:pt idx="9">
                  <c:v>3.4103496092121288</c:v>
                </c:pt>
                <c:pt idx="10">
                  <c:v>2.3187038292837023</c:v>
                </c:pt>
                <c:pt idx="11">
                  <c:v>2.6755860744169526</c:v>
                </c:pt>
                <c:pt idx="12">
                  <c:v>2.5336326529891968</c:v>
                </c:pt>
                <c:pt idx="13">
                  <c:v>2.3940201793533955</c:v>
                </c:pt>
                <c:pt idx="14">
                  <c:v>1.1716623695517954</c:v>
                </c:pt>
                <c:pt idx="15">
                  <c:v>2.9756008306929744</c:v>
                </c:pt>
                <c:pt idx="16">
                  <c:v>3.1585499372578871</c:v>
                </c:pt>
                <c:pt idx="17">
                  <c:v>3.2402833208058492</c:v>
                </c:pt>
                <c:pt idx="18">
                  <c:v>3.0041101833012989</c:v>
                </c:pt>
                <c:pt idx="19">
                  <c:v>3.2120656941458345</c:v>
                </c:pt>
                <c:pt idx="20">
                  <c:v>3.8899991546270956</c:v>
                </c:pt>
                <c:pt idx="21">
                  <c:v>2.0853013097559288</c:v>
                </c:pt>
                <c:pt idx="22">
                  <c:v>3.5114910154619081</c:v>
                </c:pt>
                <c:pt idx="23">
                  <c:v>1.9379225305918564</c:v>
                </c:pt>
                <c:pt idx="24">
                  <c:v>2.1485020010532785</c:v>
                </c:pt>
                <c:pt idx="25">
                  <c:v>2.7912074935849258</c:v>
                </c:pt>
                <c:pt idx="26">
                  <c:v>2.2679154105781154</c:v>
                </c:pt>
                <c:pt idx="27">
                  <c:v>3.2719795335807591</c:v>
                </c:pt>
                <c:pt idx="28">
                  <c:v>2.3867466337735044</c:v>
                </c:pt>
                <c:pt idx="29">
                  <c:v>3.0571475763382145</c:v>
                </c:pt>
                <c:pt idx="30">
                  <c:v>3.8964756710103194</c:v>
                </c:pt>
                <c:pt idx="31">
                  <c:v>2.1729639257564743</c:v>
                </c:pt>
                <c:pt idx="32">
                  <c:v>3.6336175764848293</c:v>
                </c:pt>
                <c:pt idx="33">
                  <c:v>2.048773792213447</c:v>
                </c:pt>
                <c:pt idx="34">
                  <c:v>3.5290103909065196</c:v>
                </c:pt>
                <c:pt idx="35">
                  <c:v>2.9404381123265892</c:v>
                </c:pt>
                <c:pt idx="36">
                  <c:v>5.3857564913391656</c:v>
                </c:pt>
                <c:pt idx="37">
                  <c:v>2.5210914919792398</c:v>
                </c:pt>
                <c:pt idx="38">
                  <c:v>4.9726736328729633</c:v>
                </c:pt>
                <c:pt idx="39">
                  <c:v>2.4343313481966118</c:v>
                </c:pt>
                <c:pt idx="40">
                  <c:v>2.4720186640960771</c:v>
                </c:pt>
                <c:pt idx="41">
                  <c:v>4.2437368548353431</c:v>
                </c:pt>
                <c:pt idx="42">
                  <c:v>3.1204117432995662</c:v>
                </c:pt>
                <c:pt idx="43">
                  <c:v>3.015834918483812</c:v>
                </c:pt>
                <c:pt idx="44">
                  <c:v>5.8356861162752116</c:v>
                </c:pt>
                <c:pt idx="45">
                  <c:v>2.6111671547054525</c:v>
                </c:pt>
              </c:numCache>
            </c:numRef>
          </c:xVal>
          <c:yVal>
            <c:numRef>
              <c:f>'Степенная модель'!$J$5:$J$50</c:f>
              <c:numCache>
                <c:formatCode>0.000</c:formatCode>
                <c:ptCount val="46"/>
                <c:pt idx="0">
                  <c:v>17.112576845144357</c:v>
                </c:pt>
                <c:pt idx="1">
                  <c:v>49.326253713942293</c:v>
                </c:pt>
                <c:pt idx="2">
                  <c:v>85.138983938678393</c:v>
                </c:pt>
                <c:pt idx="3">
                  <c:v>91.088144430787523</c:v>
                </c:pt>
                <c:pt idx="4">
                  <c:v>126.46589900364029</c:v>
                </c:pt>
                <c:pt idx="5">
                  <c:v>81.730819501966181</c:v>
                </c:pt>
                <c:pt idx="6">
                  <c:v>101.5422273073836</c:v>
                </c:pt>
                <c:pt idx="7">
                  <c:v>117.82313324999133</c:v>
                </c:pt>
                <c:pt idx="8">
                  <c:v>161.71085177552712</c:v>
                </c:pt>
                <c:pt idx="9">
                  <c:v>149.69808449608325</c:v>
                </c:pt>
                <c:pt idx="10">
                  <c:v>122.37735842793926</c:v>
                </c:pt>
                <c:pt idx="11">
                  <c:v>131.87882829032017</c:v>
                </c:pt>
                <c:pt idx="12">
                  <c:v>128.17673695859722</c:v>
                </c:pt>
                <c:pt idx="13">
                  <c:v>124.43772911639796</c:v>
                </c:pt>
                <c:pt idx="14">
                  <c:v>85.677270039744599</c:v>
                </c:pt>
                <c:pt idx="15">
                  <c:v>139.40641265934761</c:v>
                </c:pt>
                <c:pt idx="16">
                  <c:v>143.81939152053295</c:v>
                </c:pt>
                <c:pt idx="17">
                  <c:v>145.75136012659476</c:v>
                </c:pt>
                <c:pt idx="18">
                  <c:v>140.10245338500877</c:v>
                </c:pt>
                <c:pt idx="19">
                  <c:v>145.08702703839148</c:v>
                </c:pt>
                <c:pt idx="20">
                  <c:v>160.3491476655293</c:v>
                </c:pt>
                <c:pt idx="21">
                  <c:v>115.7803377611849</c:v>
                </c:pt>
                <c:pt idx="22">
                  <c:v>152.00076153216787</c:v>
                </c:pt>
                <c:pt idx="23">
                  <c:v>111.43160462115023</c:v>
                </c:pt>
                <c:pt idx="24">
                  <c:v>117.60007433334975</c:v>
                </c:pt>
                <c:pt idx="25">
                  <c:v>134.82536648450522</c:v>
                </c:pt>
                <c:pt idx="26">
                  <c:v>120.96988291083368</c:v>
                </c:pt>
                <c:pt idx="27">
                  <c:v>146.49430318888261</c:v>
                </c:pt>
                <c:pt idx="28">
                  <c:v>124.24011614273219</c:v>
                </c:pt>
                <c:pt idx="29">
                  <c:v>141.38899010102108</c:v>
                </c:pt>
                <c:pt idx="30">
                  <c:v>160.48853250378164</c:v>
                </c:pt>
                <c:pt idx="31">
                  <c:v>118.29752893501976</c:v>
                </c:pt>
                <c:pt idx="32">
                  <c:v>154.73938409828796</c:v>
                </c:pt>
                <c:pt idx="33">
                  <c:v>114.71657535327007</c:v>
                </c:pt>
                <c:pt idx="34">
                  <c:v>152.39638839687262</c:v>
                </c:pt>
                <c:pt idx="35">
                  <c:v>138.5435310004917</c:v>
                </c:pt>
                <c:pt idx="36">
                  <c:v>190.04996700442507</c:v>
                </c:pt>
                <c:pt idx="37">
                  <c:v>127.84495924256913</c:v>
                </c:pt>
                <c:pt idx="38">
                  <c:v>182.29139944065764</c:v>
                </c:pt>
                <c:pt idx="39">
                  <c:v>125.52777161663617</c:v>
                </c:pt>
                <c:pt idx="40">
                  <c:v>126.53909059717019</c:v>
                </c:pt>
                <c:pt idx="41">
                  <c:v>167.80676806000122</c:v>
                </c:pt>
                <c:pt idx="42">
                  <c:v>142.90973487570918</c:v>
                </c:pt>
                <c:pt idx="43">
                  <c:v>140.38779044455026</c:v>
                </c:pt>
                <c:pt idx="44">
                  <c:v>198.18366232301145</c:v>
                </c:pt>
                <c:pt idx="45">
                  <c:v>130.21073907844948</c:v>
                </c:pt>
              </c:numCache>
            </c:numRef>
          </c:yVal>
          <c:smooth val="0"/>
          <c:extLst>
            <c:ext xmlns:c16="http://schemas.microsoft.com/office/drawing/2014/chart" uri="{C3380CC4-5D6E-409C-BE32-E72D297353CC}">
              <c16:uniqueId val="{00000002-6B68-0C49-B019-54A2A99C7899}"/>
            </c:ext>
          </c:extLst>
        </c:ser>
        <c:dLbls>
          <c:showLegendKey val="0"/>
          <c:showVal val="0"/>
          <c:showCatName val="0"/>
          <c:showSerName val="0"/>
          <c:showPercent val="0"/>
          <c:showBubbleSize val="0"/>
        </c:dLbls>
        <c:axId val="1197379615"/>
        <c:axId val="1197381263"/>
      </c:scatterChart>
      <c:valAx>
        <c:axId val="11973796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sz="1000" b="0" i="0" baseline="0">
                    <a:effectLst/>
                  </a:rPr>
                  <a:t>Средние расходы на алкогольную продукция,</a:t>
                </a:r>
                <a:endParaRPr lang="ru-RU" sz="1000">
                  <a:effectLst/>
                </a:endParaRPr>
              </a:p>
              <a:p>
                <a:pPr>
                  <a:defRPr/>
                </a:pPr>
                <a:r>
                  <a:rPr lang="ru-RU" sz="1000" b="0" i="0" baseline="0">
                    <a:effectLst/>
                  </a:rPr>
                  <a:t> табачные изделия и наркотики, за 2022 год,% (</a:t>
                </a:r>
                <a:r>
                  <a:rPr lang="en-US" sz="1000" b="0" i="0" baseline="0">
                    <a:effectLst/>
                  </a:rPr>
                  <a:t>X)</a:t>
                </a:r>
                <a:endParaRPr lang="ru-RU"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97381263"/>
        <c:crosses val="autoZero"/>
        <c:crossBetween val="midCat"/>
      </c:valAx>
      <c:valAx>
        <c:axId val="119738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sz="1000" b="0" i="0" baseline="0">
                    <a:effectLst/>
                  </a:rPr>
                  <a:t>Зарегистрированно преступлений</a:t>
                </a:r>
                <a:endParaRPr lang="ru-RU" sz="1000">
                  <a:effectLst/>
                </a:endParaRPr>
              </a:p>
              <a:p>
                <a:pPr>
                  <a:defRPr/>
                </a:pPr>
                <a:r>
                  <a:rPr lang="ru-RU" sz="1000" b="0" i="0" baseline="0">
                    <a:effectLst/>
                  </a:rPr>
                  <a:t>на 10000 чел., за 2022 год,%(</a:t>
                </a:r>
                <a:r>
                  <a:rPr lang="en-US" sz="1000" b="0" i="0" baseline="0">
                    <a:effectLst/>
                  </a:rPr>
                  <a:t>X)</a:t>
                </a:r>
                <a:endParaRPr lang="ru-RU"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19737961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10</xdr:col>
      <xdr:colOff>31750</xdr:colOff>
      <xdr:row>10</xdr:row>
      <xdr:rowOff>12700</xdr:rowOff>
    </xdr:from>
    <xdr:to>
      <xdr:col>19</xdr:col>
      <xdr:colOff>12700</xdr:colOff>
      <xdr:row>27</xdr:row>
      <xdr:rowOff>0</xdr:rowOff>
    </xdr:to>
    <xdr:graphicFrame macro="">
      <xdr:nvGraphicFramePr>
        <xdr:cNvPr id="2" name="Диаграмма 1">
          <a:extLst>
            <a:ext uri="{FF2B5EF4-FFF2-40B4-BE49-F238E27FC236}">
              <a16:creationId xmlns:a16="http://schemas.microsoft.com/office/drawing/2014/main" id="{213B1367-F35D-3149-9D43-E9D554277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12</xdr:col>
      <xdr:colOff>12700</xdr:colOff>
      <xdr:row>31</xdr:row>
      <xdr:rowOff>12700</xdr:rowOff>
    </xdr:from>
    <xdr:ext cx="4267199" cy="825499"/>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4649A14C-C249-A846-BC9D-CE2ACDBC337D}"/>
                </a:ext>
              </a:extLst>
            </xdr:cNvPr>
            <xdr:cNvSpPr txBox="1"/>
          </xdr:nvSpPr>
          <xdr:spPr>
            <a:xfrm>
              <a:off x="9918700" y="6311900"/>
              <a:ext cx="4267199" cy="825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14:m>
                <m:oMathPara xmlns:m="http://schemas.openxmlformats.org/officeDocument/2006/math">
                  <m:oMathParaPr>
                    <m:jc m:val="centerGroup"/>
                  </m:oMathParaPr>
                  <m:oMath xmlns:m="http://schemas.openxmlformats.org/officeDocument/2006/math">
                    <m:r>
                      <m:rPr>
                        <m:sty m:val="p"/>
                      </m:rPr>
                      <a:rPr lang="en-US" sz="1600" b="0" i="0">
                        <a:latin typeface="Cambria Math" panose="02040503050406030204" pitchFamily="18" charset="0"/>
                      </a:rPr>
                      <m:t>S</m:t>
                    </m:r>
                    <m:r>
                      <a:rPr lang="en-US" sz="1600" b="0" i="0">
                        <a:latin typeface="Cambria Math" panose="02040503050406030204" pitchFamily="18" charset="0"/>
                      </a:rPr>
                      <m:t> </m:t>
                    </m:r>
                    <m:r>
                      <a:rPr lang="en" sz="1600" b="0" i="1">
                        <a:latin typeface="Cambria Math" panose="02040503050406030204" pitchFamily="18" charset="0"/>
                      </a:rPr>
                      <m:t>=</m:t>
                    </m:r>
                    <m:r>
                      <a:rPr lang="en-US" sz="1600" b="0" i="1">
                        <a:latin typeface="Cambria Math" panose="02040503050406030204" pitchFamily="18" charset="0"/>
                      </a:rPr>
                      <m:t> </m:t>
                    </m:r>
                    <m:rad>
                      <m:radPr>
                        <m:degHide m:val="on"/>
                        <m:ctrlPr>
                          <a:rPr lang="en-US" sz="1600" b="0" i="1">
                            <a:latin typeface="Cambria Math" panose="02040503050406030204" pitchFamily="18" charset="0"/>
                          </a:rPr>
                        </m:ctrlPr>
                      </m:radPr>
                      <m:deg/>
                      <m:e>
                        <m:r>
                          <a:rPr lang="en-US" sz="1600" b="0" i="1">
                            <a:latin typeface="Cambria Math" panose="02040503050406030204" pitchFamily="18" charset="0"/>
                          </a:rPr>
                          <m:t>𝐷</m:t>
                        </m:r>
                      </m:e>
                    </m:rad>
                    <m:r>
                      <a:rPr lang="ru-RU" sz="1600" b="0" i="1">
                        <a:latin typeface="Cambria Math" panose="02040503050406030204" pitchFamily="18" charset="0"/>
                      </a:rPr>
                      <m:t>=</m:t>
                    </m:r>
                    <m:rad>
                      <m:radPr>
                        <m:degHide m:val="on"/>
                        <m:ctrlPr>
                          <a:rPr lang="ru-RU" sz="1600" b="0" i="1">
                            <a:latin typeface="Cambria Math" panose="02040503050406030204" pitchFamily="18" charset="0"/>
                          </a:rPr>
                        </m:ctrlPr>
                      </m:radPr>
                      <m:deg/>
                      <m:e>
                        <m:sSup>
                          <m:sSupPr>
                            <m:ctrlPr>
                              <a:rPr lang="en-US" sz="1600" b="0" i="1">
                                <a:latin typeface="Cambria Math" panose="02040503050406030204" pitchFamily="18" charset="0"/>
                              </a:rPr>
                            </m:ctrlPr>
                          </m:sSupPr>
                          <m:e>
                            <m:acc>
                              <m:accPr>
                                <m:chr m:val="̅"/>
                                <m:ctrlPr>
                                  <a:rPr lang="en-US" sz="1600" b="0" i="1">
                                    <a:latin typeface="Cambria Math" panose="02040503050406030204" pitchFamily="18" charset="0"/>
                                  </a:rPr>
                                </m:ctrlPr>
                              </m:accPr>
                              <m:e>
                                <m:sSup>
                                  <m:sSupPr>
                                    <m:ctrlPr>
                                      <a:rPr lang="en-US" sz="1600" b="0" i="1">
                                        <a:latin typeface="Cambria Math" panose="02040503050406030204" pitchFamily="18" charset="0"/>
                                      </a:rPr>
                                    </m:ctrlPr>
                                  </m:sSupPr>
                                  <m:e>
                                    <m:r>
                                      <a:rPr lang="en-US" sz="1600" b="0" i="1">
                                        <a:latin typeface="Cambria Math" panose="02040503050406030204" pitchFamily="18" charset="0"/>
                                      </a:rPr>
                                      <m:t>𝑥</m:t>
                                    </m:r>
                                  </m:e>
                                  <m:sup>
                                    <m:r>
                                      <a:rPr lang="en-US" sz="1600" b="0" i="1">
                                        <a:latin typeface="Cambria Math" panose="02040503050406030204" pitchFamily="18" charset="0"/>
                                      </a:rPr>
                                      <m:t>2</m:t>
                                    </m:r>
                                  </m:sup>
                                </m:sSup>
                              </m:e>
                            </m:acc>
                            <m:r>
                              <a:rPr lang="en-US" sz="1600" b="0" i="1">
                                <a:latin typeface="Cambria Math" panose="02040503050406030204" pitchFamily="18" charset="0"/>
                              </a:rPr>
                              <m:t>−</m:t>
                            </m:r>
                            <m:acc>
                              <m:accPr>
                                <m:chr m:val="̅"/>
                                <m:ctrlPr>
                                  <a:rPr lang="ru-RU" sz="1600" b="0" i="1">
                                    <a:latin typeface="Cambria Math" panose="02040503050406030204" pitchFamily="18" charset="0"/>
                                  </a:rPr>
                                </m:ctrlPr>
                              </m:accPr>
                              <m:e>
                                <m:r>
                                  <a:rPr lang="en-US" sz="1600" b="0" i="1">
                                    <a:latin typeface="Cambria Math" panose="02040503050406030204" pitchFamily="18" charset="0"/>
                                  </a:rPr>
                                  <m:t>𝑥</m:t>
                                </m:r>
                              </m:e>
                            </m:acc>
                          </m:e>
                          <m:sup>
                            <m:r>
                              <a:rPr lang="en-US" sz="1600" b="0" i="1">
                                <a:latin typeface="Cambria Math" panose="02040503050406030204" pitchFamily="18" charset="0"/>
                              </a:rPr>
                              <m:t>2</m:t>
                            </m:r>
                          </m:sup>
                        </m:sSup>
                        <m:r>
                          <m:rPr>
                            <m:nor/>
                          </m:rPr>
                          <a:rPr lang="ru-RU" sz="2000"/>
                          <m:t> </m:t>
                        </m:r>
                      </m:e>
                    </m:rad>
                  </m:oMath>
                </m:oMathPara>
              </a14:m>
              <a:endParaRPr lang="ru-RU" sz="2000"/>
            </a:p>
          </xdr:txBody>
        </xdr:sp>
      </mc:Choice>
      <mc:Fallback xmlns="">
        <xdr:sp macro="" textlink="">
          <xdr:nvSpPr>
            <xdr:cNvPr id="3" name="TextBox 2">
              <a:extLst>
                <a:ext uri="{FF2B5EF4-FFF2-40B4-BE49-F238E27FC236}">
                  <a16:creationId xmlns:a16="http://schemas.microsoft.com/office/drawing/2014/main" id="{4649A14C-C249-A846-BC9D-CE2ACDBC337D}"/>
                </a:ext>
              </a:extLst>
            </xdr:cNvPr>
            <xdr:cNvSpPr txBox="1"/>
          </xdr:nvSpPr>
          <xdr:spPr>
            <a:xfrm>
              <a:off x="9918700" y="6311900"/>
              <a:ext cx="4267199" cy="825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lang="en-US" sz="1600" b="0" i="0">
                  <a:latin typeface="Cambria Math" panose="02040503050406030204" pitchFamily="18" charset="0"/>
                </a:rPr>
                <a:t>S </a:t>
              </a:r>
              <a:r>
                <a:rPr lang="en" sz="1600" b="0" i="0">
                  <a:latin typeface="Cambria Math" panose="02040503050406030204" pitchFamily="18" charset="0"/>
                </a:rPr>
                <a:t>=</a:t>
              </a:r>
              <a:r>
                <a:rPr lang="en-US" sz="1600" b="0" i="0">
                  <a:latin typeface="Cambria Math" panose="02040503050406030204" pitchFamily="18" charset="0"/>
                </a:rPr>
                <a:t> √𝐷</a:t>
              </a:r>
              <a:r>
                <a:rPr lang="ru-RU" sz="1600" b="0" i="0">
                  <a:latin typeface="Cambria Math" panose="02040503050406030204" pitchFamily="18" charset="0"/>
                </a:rPr>
                <a:t>=√(</a:t>
              </a:r>
              <a:r>
                <a:rPr lang="en-US" sz="1600" b="0" i="0">
                  <a:latin typeface="Cambria Math" panose="02040503050406030204" pitchFamily="18" charset="0"/>
                </a:rPr>
                <a:t>〖(𝑥^2 ) ̅−𝑥</a:t>
              </a:r>
              <a:r>
                <a:rPr lang="ru-RU" sz="1600" b="0" i="0">
                  <a:latin typeface="Cambria Math" panose="02040503050406030204" pitchFamily="18" charset="0"/>
                </a:rPr>
                <a:t> ̅</a:t>
              </a:r>
              <a:r>
                <a:rPr lang="en-US" sz="1600" b="0" i="0">
                  <a:latin typeface="Cambria Math" panose="02040503050406030204" pitchFamily="18" charset="0"/>
                </a:rPr>
                <a:t>〗^2</a:t>
              </a:r>
              <a:r>
                <a:rPr lang="ru-RU" sz="2000" b="0" i="0">
                  <a:latin typeface="Cambria Math" panose="02040503050406030204" pitchFamily="18" charset="0"/>
                </a:rPr>
                <a:t> "</a:t>
              </a:r>
              <a:r>
                <a:rPr lang="ru-RU" sz="2000" i="0"/>
                <a:t> </a:t>
              </a:r>
              <a:r>
                <a:rPr lang="ru-RU" sz="2000" i="0">
                  <a:latin typeface="Cambria Math" panose="02040503050406030204" pitchFamily="18" charset="0"/>
                </a:rPr>
                <a:t>" </a:t>
              </a:r>
              <a:r>
                <a:rPr lang="ru-RU" sz="1600" b="0" i="0">
                  <a:latin typeface="Cambria Math" panose="02040503050406030204" pitchFamily="18" charset="0"/>
                </a:rPr>
                <a:t>)</a:t>
              </a:r>
              <a:endParaRPr lang="ru-RU" sz="2000"/>
            </a:p>
          </xdr:txBody>
        </xdr:sp>
      </mc:Fallback>
    </mc:AlternateContent>
    <xdr:clientData/>
  </xdr:oneCellAnchor>
  <xdr:oneCellAnchor>
    <xdr:from>
      <xdr:col>18</xdr:col>
      <xdr:colOff>0</xdr:colOff>
      <xdr:row>31</xdr:row>
      <xdr:rowOff>25400</xdr:rowOff>
    </xdr:from>
    <xdr:ext cx="825500" cy="40640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2A509F2-4987-4345-9894-4FCFA991BD87}"/>
                </a:ext>
              </a:extLst>
            </xdr:cNvPr>
            <xdr:cNvSpPr txBox="1"/>
          </xdr:nvSpPr>
          <xdr:spPr>
            <a:xfrm>
              <a:off x="14859000" y="6324600"/>
              <a:ext cx="825500" cy="406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ru-RU" sz="1800" i="1">
                            <a:latin typeface="Cambria Math" panose="02040503050406030204" pitchFamily="18" charset="0"/>
                          </a:rPr>
                        </m:ctrlPr>
                      </m:sSubPr>
                      <m:e>
                        <m:r>
                          <a:rPr lang="en-US" sz="1800" b="0" i="1">
                            <a:latin typeface="Cambria Math" panose="02040503050406030204" pitchFamily="18" charset="0"/>
                          </a:rPr>
                          <m:t>𝑆</m:t>
                        </m:r>
                      </m:e>
                      <m:sub>
                        <m:r>
                          <a:rPr lang="en-US" sz="1800" b="0" i="1">
                            <a:latin typeface="Cambria Math" panose="02040503050406030204" pitchFamily="18" charset="0"/>
                          </a:rPr>
                          <m:t>𝑥</m:t>
                        </m:r>
                      </m:sub>
                    </m:sSub>
                  </m:oMath>
                </m:oMathPara>
              </a14:m>
              <a:endParaRPr lang="ru-RU" sz="1800"/>
            </a:p>
          </xdr:txBody>
        </xdr:sp>
      </mc:Choice>
      <mc:Fallback xmlns="">
        <xdr:sp macro="" textlink="">
          <xdr:nvSpPr>
            <xdr:cNvPr id="4" name="TextBox 3">
              <a:extLst>
                <a:ext uri="{FF2B5EF4-FFF2-40B4-BE49-F238E27FC236}">
                  <a16:creationId xmlns:a16="http://schemas.microsoft.com/office/drawing/2014/main" id="{02A509F2-4987-4345-9894-4FCFA991BD87}"/>
                </a:ext>
              </a:extLst>
            </xdr:cNvPr>
            <xdr:cNvSpPr txBox="1"/>
          </xdr:nvSpPr>
          <xdr:spPr>
            <a:xfrm>
              <a:off x="14859000" y="6324600"/>
              <a:ext cx="825500" cy="406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800" b="0" i="0">
                  <a:latin typeface="Cambria Math" panose="02040503050406030204" pitchFamily="18" charset="0"/>
                </a:rPr>
                <a:t>𝑆</a:t>
              </a:r>
              <a:r>
                <a:rPr lang="ru-RU" sz="1800" b="0" i="0">
                  <a:latin typeface="Cambria Math" panose="02040503050406030204" pitchFamily="18" charset="0"/>
                </a:rPr>
                <a:t>_</a:t>
              </a:r>
              <a:r>
                <a:rPr lang="en-US" sz="1800" b="0" i="0">
                  <a:latin typeface="Cambria Math" panose="02040503050406030204" pitchFamily="18" charset="0"/>
                </a:rPr>
                <a:t>𝑥</a:t>
              </a:r>
              <a:endParaRPr lang="ru-RU" sz="1800"/>
            </a:p>
          </xdr:txBody>
        </xdr:sp>
      </mc:Fallback>
    </mc:AlternateContent>
    <xdr:clientData/>
  </xdr:oneCellAnchor>
  <xdr:oneCellAnchor>
    <xdr:from>
      <xdr:col>18</xdr:col>
      <xdr:colOff>0</xdr:colOff>
      <xdr:row>33</xdr:row>
      <xdr:rowOff>0</xdr:rowOff>
    </xdr:from>
    <xdr:ext cx="825500" cy="40640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88898B95-8091-6F4C-9B02-2AE42C510A59}"/>
                </a:ext>
              </a:extLst>
            </xdr:cNvPr>
            <xdr:cNvSpPr txBox="1"/>
          </xdr:nvSpPr>
          <xdr:spPr>
            <a:xfrm>
              <a:off x="14859000" y="6705600"/>
              <a:ext cx="825500" cy="406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ru-RU" sz="1800" i="1">
                            <a:latin typeface="Cambria Math" panose="02040503050406030204" pitchFamily="18" charset="0"/>
                          </a:rPr>
                        </m:ctrlPr>
                      </m:sSubPr>
                      <m:e>
                        <m:r>
                          <a:rPr lang="en-US" sz="1800" b="0" i="1">
                            <a:latin typeface="Cambria Math" panose="02040503050406030204" pitchFamily="18" charset="0"/>
                          </a:rPr>
                          <m:t>𝑆</m:t>
                        </m:r>
                      </m:e>
                      <m:sub>
                        <m:r>
                          <a:rPr lang="en-US" sz="1800" b="0" i="1">
                            <a:latin typeface="Cambria Math" panose="02040503050406030204" pitchFamily="18" charset="0"/>
                          </a:rPr>
                          <m:t>𝑦</m:t>
                        </m:r>
                      </m:sub>
                    </m:sSub>
                  </m:oMath>
                </m:oMathPara>
              </a14:m>
              <a:endParaRPr lang="ru-RU" sz="1800"/>
            </a:p>
          </xdr:txBody>
        </xdr:sp>
      </mc:Choice>
      <mc:Fallback xmlns="">
        <xdr:sp macro="" textlink="">
          <xdr:nvSpPr>
            <xdr:cNvPr id="5" name="TextBox 4">
              <a:extLst>
                <a:ext uri="{FF2B5EF4-FFF2-40B4-BE49-F238E27FC236}">
                  <a16:creationId xmlns:a16="http://schemas.microsoft.com/office/drawing/2014/main" id="{88898B95-8091-6F4C-9B02-2AE42C510A59}"/>
                </a:ext>
              </a:extLst>
            </xdr:cNvPr>
            <xdr:cNvSpPr txBox="1"/>
          </xdr:nvSpPr>
          <xdr:spPr>
            <a:xfrm>
              <a:off x="14859000" y="6705600"/>
              <a:ext cx="825500" cy="406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800" b="0" i="0">
                  <a:latin typeface="Cambria Math" panose="02040503050406030204" pitchFamily="18" charset="0"/>
                </a:rPr>
                <a:t>𝑆</a:t>
              </a:r>
              <a:r>
                <a:rPr lang="ru-RU" sz="1800" b="0" i="0">
                  <a:latin typeface="Cambria Math" panose="02040503050406030204" pitchFamily="18" charset="0"/>
                </a:rPr>
                <a:t>_</a:t>
              </a:r>
              <a:r>
                <a:rPr lang="en-US" sz="1800" b="0" i="0">
                  <a:latin typeface="Cambria Math" panose="02040503050406030204" pitchFamily="18" charset="0"/>
                </a:rPr>
                <a:t>𝑦</a:t>
              </a:r>
              <a:endParaRPr lang="ru-RU" sz="1800"/>
            </a:p>
          </xdr:txBody>
        </xdr:sp>
      </mc:Fallback>
    </mc:AlternateContent>
    <xdr:clientData/>
  </xdr:oneCellAnchor>
  <xdr:oneCellAnchor>
    <xdr:from>
      <xdr:col>12</xdr:col>
      <xdr:colOff>0</xdr:colOff>
      <xdr:row>38</xdr:row>
      <xdr:rowOff>0</xdr:rowOff>
    </xdr:from>
    <xdr:ext cx="4267199" cy="825499"/>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69CAAD49-49CE-0D40-B394-3CDF0C0DEF85}"/>
                </a:ext>
              </a:extLst>
            </xdr:cNvPr>
            <xdr:cNvSpPr txBox="1"/>
          </xdr:nvSpPr>
          <xdr:spPr>
            <a:xfrm>
              <a:off x="9906000" y="7721600"/>
              <a:ext cx="4267199" cy="825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14:m>
                <m:oMathPara xmlns:m="http://schemas.openxmlformats.org/officeDocument/2006/math">
                  <m:oMathParaPr>
                    <m:jc m:val="centerGroup"/>
                  </m:oMathParaPr>
                  <m:oMath xmlns:m="http://schemas.openxmlformats.org/officeDocument/2006/math">
                    <m:r>
                      <m:rPr>
                        <m:sty m:val="p"/>
                      </m:rPr>
                      <a:rPr lang="ru-RU" sz="1600" b="0" i="0">
                        <a:latin typeface="Cambria Math" panose="02040503050406030204" pitchFamily="18" charset="0"/>
                      </a:rPr>
                      <m:t>r</m:t>
                    </m:r>
                    <m:r>
                      <a:rPr lang="en" sz="1600" b="0" i="1">
                        <a:latin typeface="Cambria Math" panose="02040503050406030204" pitchFamily="18" charset="0"/>
                      </a:rPr>
                      <m:t>=</m:t>
                    </m:r>
                    <m:r>
                      <a:rPr lang="en-US" sz="1600" b="0" i="1">
                        <a:latin typeface="Cambria Math" panose="02040503050406030204" pitchFamily="18" charset="0"/>
                      </a:rPr>
                      <m:t> </m:t>
                    </m:r>
                    <m:f>
                      <m:fPr>
                        <m:ctrlPr>
                          <a:rPr lang="en-US" sz="1600" b="0" i="1">
                            <a:latin typeface="Cambria Math" panose="02040503050406030204" pitchFamily="18" charset="0"/>
                          </a:rPr>
                        </m:ctrlPr>
                      </m:fPr>
                      <m:num>
                        <m:acc>
                          <m:accPr>
                            <m:chr m:val="̅"/>
                            <m:ctrlPr>
                              <a:rPr lang="en-US" sz="1600" b="0" i="1">
                                <a:latin typeface="Cambria Math" panose="02040503050406030204" pitchFamily="18" charset="0"/>
                              </a:rPr>
                            </m:ctrlPr>
                          </m:accPr>
                          <m:e>
                            <m:r>
                              <a:rPr lang="en-US" sz="1600" b="0" i="1">
                                <a:latin typeface="Cambria Math" panose="02040503050406030204" pitchFamily="18" charset="0"/>
                              </a:rPr>
                              <m:t>𝑥𝑦</m:t>
                            </m:r>
                          </m:e>
                        </m:acc>
                        <m:r>
                          <a:rPr lang="en-US" sz="1600" b="0" i="1">
                            <a:latin typeface="Cambria Math" panose="02040503050406030204" pitchFamily="18" charset="0"/>
                          </a:rPr>
                          <m:t>−</m:t>
                        </m:r>
                        <m:acc>
                          <m:accPr>
                            <m:chr m:val="̅"/>
                            <m:ctrlPr>
                              <a:rPr lang="en-US" sz="1600" b="0" i="1">
                                <a:latin typeface="Cambria Math" panose="02040503050406030204" pitchFamily="18" charset="0"/>
                              </a:rPr>
                            </m:ctrlPr>
                          </m:accPr>
                          <m:e>
                            <m:r>
                              <a:rPr lang="en-US" sz="1600" b="0" i="1">
                                <a:latin typeface="Cambria Math" panose="02040503050406030204" pitchFamily="18" charset="0"/>
                              </a:rPr>
                              <m:t>𝑥</m:t>
                            </m:r>
                          </m:e>
                        </m:acc>
                        <m:r>
                          <a:rPr lang="en-US" sz="1600" b="0" i="1">
                            <a:latin typeface="Cambria Math" panose="02040503050406030204" pitchFamily="18" charset="0"/>
                          </a:rPr>
                          <m:t>∗</m:t>
                        </m:r>
                        <m:acc>
                          <m:accPr>
                            <m:chr m:val="̅"/>
                            <m:ctrlPr>
                              <a:rPr lang="en-US" sz="1600" b="0" i="1">
                                <a:latin typeface="Cambria Math" panose="02040503050406030204" pitchFamily="18" charset="0"/>
                              </a:rPr>
                            </m:ctrlPr>
                          </m:accPr>
                          <m:e>
                            <m:r>
                              <a:rPr lang="en-US" sz="1600" b="0" i="1">
                                <a:latin typeface="Cambria Math" panose="02040503050406030204" pitchFamily="18" charset="0"/>
                              </a:rPr>
                              <m:t>𝑦</m:t>
                            </m:r>
                          </m:e>
                        </m:acc>
                      </m:num>
                      <m:den>
                        <m:sSub>
                          <m:sSubPr>
                            <m:ctrlPr>
                              <a:rPr lang="en-US" sz="1600" b="0" i="1">
                                <a:latin typeface="Cambria Math" panose="02040503050406030204" pitchFamily="18" charset="0"/>
                              </a:rPr>
                            </m:ctrlPr>
                          </m:sSubPr>
                          <m:e>
                            <m:r>
                              <a:rPr lang="en-US" sz="1600" b="0" i="1">
                                <a:latin typeface="Cambria Math" panose="02040503050406030204" pitchFamily="18" charset="0"/>
                              </a:rPr>
                              <m:t>𝑆</m:t>
                            </m:r>
                          </m:e>
                          <m:sub>
                            <m:r>
                              <a:rPr lang="en-US" sz="1600" b="0" i="1">
                                <a:latin typeface="Cambria Math" panose="02040503050406030204" pitchFamily="18" charset="0"/>
                              </a:rPr>
                              <m:t>𝑥</m:t>
                            </m:r>
                          </m:sub>
                        </m:sSub>
                        <m:r>
                          <a:rPr lang="en-US" sz="1600" b="0" i="1">
                            <a:latin typeface="Cambria Math" panose="02040503050406030204" pitchFamily="18" charset="0"/>
                          </a:rPr>
                          <m:t>∗</m:t>
                        </m:r>
                        <m:sSub>
                          <m:sSubPr>
                            <m:ctrlPr>
                              <a:rPr lang="en-US" sz="1600" b="0" i="1">
                                <a:latin typeface="Cambria Math" panose="02040503050406030204" pitchFamily="18" charset="0"/>
                              </a:rPr>
                            </m:ctrlPr>
                          </m:sSubPr>
                          <m:e>
                            <m:r>
                              <a:rPr lang="en-US" sz="1600" b="0" i="1">
                                <a:latin typeface="Cambria Math" panose="02040503050406030204" pitchFamily="18" charset="0"/>
                              </a:rPr>
                              <m:t>𝑆</m:t>
                            </m:r>
                          </m:e>
                          <m:sub>
                            <m:r>
                              <a:rPr lang="en-US" sz="1600" b="0" i="1">
                                <a:latin typeface="Cambria Math" panose="02040503050406030204" pitchFamily="18" charset="0"/>
                              </a:rPr>
                              <m:t>𝑦</m:t>
                            </m:r>
                          </m:sub>
                        </m:sSub>
                      </m:den>
                    </m:f>
                  </m:oMath>
                </m:oMathPara>
              </a14:m>
              <a:endParaRPr lang="ru-RU" sz="2000"/>
            </a:p>
          </xdr:txBody>
        </xdr:sp>
      </mc:Choice>
      <mc:Fallback xmlns="">
        <xdr:sp macro="" textlink="">
          <xdr:nvSpPr>
            <xdr:cNvPr id="6" name="TextBox 5">
              <a:extLst>
                <a:ext uri="{FF2B5EF4-FFF2-40B4-BE49-F238E27FC236}">
                  <a16:creationId xmlns:a16="http://schemas.microsoft.com/office/drawing/2014/main" id="{69CAAD49-49CE-0D40-B394-3CDF0C0DEF85}"/>
                </a:ext>
              </a:extLst>
            </xdr:cNvPr>
            <xdr:cNvSpPr txBox="1"/>
          </xdr:nvSpPr>
          <xdr:spPr>
            <a:xfrm>
              <a:off x="9906000" y="7721600"/>
              <a:ext cx="4267199" cy="825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lang="ru-RU" sz="1600" b="0" i="0">
                  <a:latin typeface="Cambria Math" panose="02040503050406030204" pitchFamily="18" charset="0"/>
                </a:rPr>
                <a:t>r</a:t>
              </a:r>
              <a:r>
                <a:rPr lang="en" sz="1600" b="0" i="0">
                  <a:latin typeface="Cambria Math" panose="02040503050406030204" pitchFamily="18" charset="0"/>
                </a:rPr>
                <a:t>=</a:t>
              </a:r>
              <a:r>
                <a:rPr lang="en-US" sz="1600" b="0" i="0">
                  <a:latin typeface="Cambria Math" panose="02040503050406030204" pitchFamily="18" charset="0"/>
                </a:rPr>
                <a:t>  ((𝑥𝑦) ̅−𝑥 ̅∗𝑦 ̅)/(𝑆_𝑥∗𝑆_𝑦 )</a:t>
              </a:r>
              <a:endParaRPr lang="ru-RU" sz="2000"/>
            </a:p>
          </xdr:txBody>
        </xdr:sp>
      </mc:Fallback>
    </mc:AlternateContent>
    <xdr:clientData/>
  </xdr:oneCellAnchor>
  <xdr:oneCellAnchor>
    <xdr:from>
      <xdr:col>21</xdr:col>
      <xdr:colOff>0</xdr:colOff>
      <xdr:row>40</xdr:row>
      <xdr:rowOff>0</xdr:rowOff>
    </xdr:from>
    <xdr:ext cx="825500" cy="40640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FB4F071-EECE-C24E-B020-62B4ADE99244}"/>
                </a:ext>
              </a:extLst>
            </xdr:cNvPr>
            <xdr:cNvSpPr txBox="1"/>
          </xdr:nvSpPr>
          <xdr:spPr>
            <a:xfrm>
              <a:off x="17335500" y="8128000"/>
              <a:ext cx="825500" cy="406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ru-RU" sz="1800" i="1">
                            <a:latin typeface="Cambria Math" panose="02040503050406030204" pitchFamily="18" charset="0"/>
                          </a:rPr>
                        </m:ctrlPr>
                      </m:sSubPr>
                      <m:e>
                        <m:r>
                          <a:rPr lang="en-US" sz="1800" b="0" i="1">
                            <a:latin typeface="Cambria Math" panose="02040503050406030204" pitchFamily="18" charset="0"/>
                          </a:rPr>
                          <m:t>𝑟</m:t>
                        </m:r>
                      </m:e>
                      <m:sub>
                        <m:r>
                          <a:rPr lang="en-US" sz="1800" b="0" i="1">
                            <a:latin typeface="Cambria Math" panose="02040503050406030204" pitchFamily="18" charset="0"/>
                          </a:rPr>
                          <m:t>𝑒𝑥𝑐𝑒𝑙</m:t>
                        </m:r>
                      </m:sub>
                    </m:sSub>
                  </m:oMath>
                </m:oMathPara>
              </a14:m>
              <a:endParaRPr lang="ru-RU" sz="1800"/>
            </a:p>
          </xdr:txBody>
        </xdr:sp>
      </mc:Choice>
      <mc:Fallback xmlns="">
        <xdr:sp macro="" textlink="">
          <xdr:nvSpPr>
            <xdr:cNvPr id="7" name="TextBox 6">
              <a:extLst>
                <a:ext uri="{FF2B5EF4-FFF2-40B4-BE49-F238E27FC236}">
                  <a16:creationId xmlns:a16="http://schemas.microsoft.com/office/drawing/2014/main" id="{0FB4F071-EECE-C24E-B020-62B4ADE99244}"/>
                </a:ext>
              </a:extLst>
            </xdr:cNvPr>
            <xdr:cNvSpPr txBox="1"/>
          </xdr:nvSpPr>
          <xdr:spPr>
            <a:xfrm>
              <a:off x="17335500" y="8128000"/>
              <a:ext cx="825500" cy="406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800" b="0" i="0">
                  <a:latin typeface="Cambria Math" panose="02040503050406030204" pitchFamily="18" charset="0"/>
                </a:rPr>
                <a:t>𝑟</a:t>
              </a:r>
              <a:r>
                <a:rPr lang="ru-RU" sz="1800" b="0" i="0">
                  <a:latin typeface="Cambria Math" panose="02040503050406030204" pitchFamily="18" charset="0"/>
                </a:rPr>
                <a:t>_</a:t>
              </a:r>
              <a:r>
                <a:rPr lang="en-US" sz="1800" b="0" i="0">
                  <a:latin typeface="Cambria Math" panose="02040503050406030204" pitchFamily="18" charset="0"/>
                </a:rPr>
                <a:t>𝑒𝑥𝑐𝑒𝑙</a:t>
              </a:r>
              <a:endParaRPr lang="ru-RU" sz="18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9</xdr:col>
      <xdr:colOff>19050</xdr:colOff>
      <xdr:row>6</xdr:row>
      <xdr:rowOff>12700</xdr:rowOff>
    </xdr:from>
    <xdr:to>
      <xdr:col>18</xdr:col>
      <xdr:colOff>0</xdr:colOff>
      <xdr:row>24</xdr:row>
      <xdr:rowOff>0</xdr:rowOff>
    </xdr:to>
    <xdr:graphicFrame macro="">
      <xdr:nvGraphicFramePr>
        <xdr:cNvPr id="2" name="Диаграмма 1">
          <a:extLst>
            <a:ext uri="{FF2B5EF4-FFF2-40B4-BE49-F238E27FC236}">
              <a16:creationId xmlns:a16="http://schemas.microsoft.com/office/drawing/2014/main" id="{D0789B27-D3C4-CA41-A6B7-0A395A1F3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12701</xdr:colOff>
      <xdr:row>28</xdr:row>
      <xdr:rowOff>12700</xdr:rowOff>
    </xdr:from>
    <xdr:ext cx="4114800" cy="825499"/>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CF305132-CD44-B34A-8141-D742F3E7DEA8}"/>
                </a:ext>
              </a:extLst>
            </xdr:cNvPr>
            <xdr:cNvSpPr txBox="1"/>
          </xdr:nvSpPr>
          <xdr:spPr>
            <a:xfrm>
              <a:off x="9093201" y="5702300"/>
              <a:ext cx="4114800" cy="825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14:m>
                <m:oMathPara xmlns:m="http://schemas.openxmlformats.org/officeDocument/2006/math">
                  <m:oMathParaPr>
                    <m:jc m:val="centerGroup"/>
                  </m:oMathParaPr>
                  <m:oMath xmlns:m="http://schemas.openxmlformats.org/officeDocument/2006/math">
                    <m:r>
                      <m:rPr>
                        <m:sty m:val="p"/>
                      </m:rPr>
                      <a:rPr lang="en-US" sz="1600" b="0" i="0">
                        <a:latin typeface="Cambria Math" panose="02040503050406030204" pitchFamily="18" charset="0"/>
                      </a:rPr>
                      <m:t>S</m:t>
                    </m:r>
                    <m:r>
                      <a:rPr lang="en-US" sz="1600" b="0" i="0">
                        <a:latin typeface="Cambria Math" panose="02040503050406030204" pitchFamily="18" charset="0"/>
                      </a:rPr>
                      <m:t> </m:t>
                    </m:r>
                    <m:r>
                      <a:rPr lang="en" sz="1600" b="0" i="1">
                        <a:latin typeface="Cambria Math" panose="02040503050406030204" pitchFamily="18" charset="0"/>
                      </a:rPr>
                      <m:t>=</m:t>
                    </m:r>
                    <m:r>
                      <a:rPr lang="en-US" sz="1600" b="0" i="1">
                        <a:latin typeface="Cambria Math" panose="02040503050406030204" pitchFamily="18" charset="0"/>
                      </a:rPr>
                      <m:t> </m:t>
                    </m:r>
                    <m:rad>
                      <m:radPr>
                        <m:degHide m:val="on"/>
                        <m:ctrlPr>
                          <a:rPr lang="en-US" sz="1600" b="0" i="1">
                            <a:latin typeface="Cambria Math" panose="02040503050406030204" pitchFamily="18" charset="0"/>
                          </a:rPr>
                        </m:ctrlPr>
                      </m:radPr>
                      <m:deg/>
                      <m:e>
                        <m:r>
                          <a:rPr lang="en-US" sz="1600" b="0" i="1">
                            <a:latin typeface="Cambria Math" panose="02040503050406030204" pitchFamily="18" charset="0"/>
                          </a:rPr>
                          <m:t>𝐷</m:t>
                        </m:r>
                      </m:e>
                    </m:rad>
                    <m:r>
                      <a:rPr lang="ru-RU" sz="1600" b="0" i="1">
                        <a:latin typeface="Cambria Math" panose="02040503050406030204" pitchFamily="18" charset="0"/>
                      </a:rPr>
                      <m:t>=</m:t>
                    </m:r>
                    <m:rad>
                      <m:radPr>
                        <m:degHide m:val="on"/>
                        <m:ctrlPr>
                          <a:rPr lang="ru-RU" sz="1600" b="0" i="1">
                            <a:latin typeface="Cambria Math" panose="02040503050406030204" pitchFamily="18" charset="0"/>
                          </a:rPr>
                        </m:ctrlPr>
                      </m:radPr>
                      <m:deg/>
                      <m:e>
                        <m:sSup>
                          <m:sSupPr>
                            <m:ctrlPr>
                              <a:rPr lang="en-US" sz="1600" b="0" i="1">
                                <a:latin typeface="Cambria Math" panose="02040503050406030204" pitchFamily="18" charset="0"/>
                              </a:rPr>
                            </m:ctrlPr>
                          </m:sSupPr>
                          <m:e>
                            <m:acc>
                              <m:accPr>
                                <m:chr m:val="̅"/>
                                <m:ctrlPr>
                                  <a:rPr lang="en-US" sz="1600" b="0" i="1">
                                    <a:latin typeface="Cambria Math" panose="02040503050406030204" pitchFamily="18" charset="0"/>
                                  </a:rPr>
                                </m:ctrlPr>
                              </m:accPr>
                              <m:e>
                                <m:sSup>
                                  <m:sSupPr>
                                    <m:ctrlPr>
                                      <a:rPr lang="en-US" sz="1600" b="0" i="1">
                                        <a:latin typeface="Cambria Math" panose="02040503050406030204" pitchFamily="18" charset="0"/>
                                      </a:rPr>
                                    </m:ctrlPr>
                                  </m:sSupPr>
                                  <m:e>
                                    <m:r>
                                      <a:rPr lang="en-US" sz="1600" b="0" i="1">
                                        <a:latin typeface="Cambria Math" panose="02040503050406030204" pitchFamily="18" charset="0"/>
                                      </a:rPr>
                                      <m:t>𝑥</m:t>
                                    </m:r>
                                  </m:e>
                                  <m:sup>
                                    <m:r>
                                      <a:rPr lang="en-US" sz="1600" b="0" i="1">
                                        <a:latin typeface="Cambria Math" panose="02040503050406030204" pitchFamily="18" charset="0"/>
                                      </a:rPr>
                                      <m:t>2</m:t>
                                    </m:r>
                                  </m:sup>
                                </m:sSup>
                              </m:e>
                            </m:acc>
                            <m:r>
                              <a:rPr lang="en-US" sz="1600" b="0" i="1">
                                <a:latin typeface="Cambria Math" panose="02040503050406030204" pitchFamily="18" charset="0"/>
                              </a:rPr>
                              <m:t>−</m:t>
                            </m:r>
                            <m:acc>
                              <m:accPr>
                                <m:chr m:val="̅"/>
                                <m:ctrlPr>
                                  <a:rPr lang="ru-RU" sz="1600" b="0" i="1">
                                    <a:latin typeface="Cambria Math" panose="02040503050406030204" pitchFamily="18" charset="0"/>
                                  </a:rPr>
                                </m:ctrlPr>
                              </m:accPr>
                              <m:e>
                                <m:r>
                                  <a:rPr lang="en-US" sz="1600" b="0" i="1">
                                    <a:latin typeface="Cambria Math" panose="02040503050406030204" pitchFamily="18" charset="0"/>
                                  </a:rPr>
                                  <m:t>𝑥</m:t>
                                </m:r>
                              </m:e>
                            </m:acc>
                          </m:e>
                          <m:sup>
                            <m:r>
                              <a:rPr lang="en-US" sz="1600" b="0" i="1">
                                <a:latin typeface="Cambria Math" panose="02040503050406030204" pitchFamily="18" charset="0"/>
                              </a:rPr>
                              <m:t>2</m:t>
                            </m:r>
                          </m:sup>
                        </m:sSup>
                        <m:r>
                          <m:rPr>
                            <m:nor/>
                          </m:rPr>
                          <a:rPr lang="ru-RU" sz="2000"/>
                          <m:t> </m:t>
                        </m:r>
                      </m:e>
                    </m:rad>
                  </m:oMath>
                </m:oMathPara>
              </a14:m>
              <a:endParaRPr lang="ru-RU" sz="2000"/>
            </a:p>
          </xdr:txBody>
        </xdr:sp>
      </mc:Choice>
      <mc:Fallback xmlns="">
        <xdr:sp macro="" textlink="">
          <xdr:nvSpPr>
            <xdr:cNvPr id="3" name="TextBox 2">
              <a:extLst>
                <a:ext uri="{FF2B5EF4-FFF2-40B4-BE49-F238E27FC236}">
                  <a16:creationId xmlns:a16="http://schemas.microsoft.com/office/drawing/2014/main" id="{CF305132-CD44-B34A-8141-D742F3E7DEA8}"/>
                </a:ext>
              </a:extLst>
            </xdr:cNvPr>
            <xdr:cNvSpPr txBox="1"/>
          </xdr:nvSpPr>
          <xdr:spPr>
            <a:xfrm>
              <a:off x="9093201" y="5702300"/>
              <a:ext cx="4114800" cy="825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lang="en-US" sz="1600" b="0" i="0">
                  <a:latin typeface="Cambria Math" panose="02040503050406030204" pitchFamily="18" charset="0"/>
                </a:rPr>
                <a:t>S </a:t>
              </a:r>
              <a:r>
                <a:rPr lang="en" sz="1600" b="0" i="0">
                  <a:latin typeface="Cambria Math" panose="02040503050406030204" pitchFamily="18" charset="0"/>
                </a:rPr>
                <a:t>=</a:t>
              </a:r>
              <a:r>
                <a:rPr lang="en-US" sz="1600" b="0" i="0">
                  <a:latin typeface="Cambria Math" panose="02040503050406030204" pitchFamily="18" charset="0"/>
                </a:rPr>
                <a:t> √𝐷</a:t>
              </a:r>
              <a:r>
                <a:rPr lang="ru-RU" sz="1600" b="0" i="0">
                  <a:latin typeface="Cambria Math" panose="02040503050406030204" pitchFamily="18" charset="0"/>
                </a:rPr>
                <a:t>=√(</a:t>
              </a:r>
              <a:r>
                <a:rPr lang="en-US" sz="1600" b="0" i="0">
                  <a:latin typeface="Cambria Math" panose="02040503050406030204" pitchFamily="18" charset="0"/>
                </a:rPr>
                <a:t>〖(𝑥^2 ) ̅−𝑥</a:t>
              </a:r>
              <a:r>
                <a:rPr lang="ru-RU" sz="1600" b="0" i="0">
                  <a:latin typeface="Cambria Math" panose="02040503050406030204" pitchFamily="18" charset="0"/>
                </a:rPr>
                <a:t> ̅</a:t>
              </a:r>
              <a:r>
                <a:rPr lang="en-US" sz="1600" b="0" i="0">
                  <a:latin typeface="Cambria Math" panose="02040503050406030204" pitchFamily="18" charset="0"/>
                </a:rPr>
                <a:t>〗^2</a:t>
              </a:r>
              <a:r>
                <a:rPr lang="ru-RU" sz="2000" b="0" i="0">
                  <a:latin typeface="Cambria Math" panose="02040503050406030204" pitchFamily="18" charset="0"/>
                </a:rPr>
                <a:t> "</a:t>
              </a:r>
              <a:r>
                <a:rPr lang="ru-RU" sz="2000" i="0"/>
                <a:t> </a:t>
              </a:r>
              <a:r>
                <a:rPr lang="ru-RU" sz="2000" i="0">
                  <a:latin typeface="Cambria Math" panose="02040503050406030204" pitchFamily="18" charset="0"/>
                </a:rPr>
                <a:t>" </a:t>
              </a:r>
              <a:r>
                <a:rPr lang="ru-RU" sz="1600" b="0" i="0">
                  <a:latin typeface="Cambria Math" panose="02040503050406030204" pitchFamily="18" charset="0"/>
                </a:rPr>
                <a:t>)</a:t>
              </a:r>
              <a:endParaRPr lang="ru-RU" sz="2000"/>
            </a:p>
          </xdr:txBody>
        </xdr:sp>
      </mc:Fallback>
    </mc:AlternateContent>
    <xdr:clientData/>
  </xdr:oneCellAnchor>
  <xdr:oneCellAnchor>
    <xdr:from>
      <xdr:col>17</xdr:col>
      <xdr:colOff>0</xdr:colOff>
      <xdr:row>28</xdr:row>
      <xdr:rowOff>25400</xdr:rowOff>
    </xdr:from>
    <xdr:ext cx="825500" cy="40640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4E9C5490-6404-FC4A-A290-04FE6AA9E4D6}"/>
                </a:ext>
              </a:extLst>
            </xdr:cNvPr>
            <xdr:cNvSpPr txBox="1"/>
          </xdr:nvSpPr>
          <xdr:spPr>
            <a:xfrm>
              <a:off x="14033500" y="5715000"/>
              <a:ext cx="825500" cy="406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ru-RU" sz="1800" i="1">
                            <a:latin typeface="Cambria Math" panose="02040503050406030204" pitchFamily="18" charset="0"/>
                          </a:rPr>
                        </m:ctrlPr>
                      </m:sSubPr>
                      <m:e>
                        <m:r>
                          <a:rPr lang="en-US" sz="1800" b="0" i="1">
                            <a:latin typeface="Cambria Math" panose="02040503050406030204" pitchFamily="18" charset="0"/>
                          </a:rPr>
                          <m:t>𝑆</m:t>
                        </m:r>
                      </m:e>
                      <m:sub>
                        <m:r>
                          <a:rPr lang="en-US" sz="1800" b="0" i="1">
                            <a:latin typeface="Cambria Math" panose="02040503050406030204" pitchFamily="18" charset="0"/>
                          </a:rPr>
                          <m:t>𝑥</m:t>
                        </m:r>
                      </m:sub>
                    </m:sSub>
                  </m:oMath>
                </m:oMathPara>
              </a14:m>
              <a:endParaRPr lang="ru-RU" sz="1800"/>
            </a:p>
          </xdr:txBody>
        </xdr:sp>
      </mc:Choice>
      <mc:Fallback xmlns="">
        <xdr:sp macro="" textlink="">
          <xdr:nvSpPr>
            <xdr:cNvPr id="4" name="TextBox 3">
              <a:extLst>
                <a:ext uri="{FF2B5EF4-FFF2-40B4-BE49-F238E27FC236}">
                  <a16:creationId xmlns:a16="http://schemas.microsoft.com/office/drawing/2014/main" id="{4E9C5490-6404-FC4A-A290-04FE6AA9E4D6}"/>
                </a:ext>
              </a:extLst>
            </xdr:cNvPr>
            <xdr:cNvSpPr txBox="1"/>
          </xdr:nvSpPr>
          <xdr:spPr>
            <a:xfrm>
              <a:off x="14033500" y="5715000"/>
              <a:ext cx="825500" cy="406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800" b="0" i="0">
                  <a:latin typeface="Cambria Math" panose="02040503050406030204" pitchFamily="18" charset="0"/>
                </a:rPr>
                <a:t>𝑆</a:t>
              </a:r>
              <a:r>
                <a:rPr lang="ru-RU" sz="1800" b="0" i="0">
                  <a:latin typeface="Cambria Math" panose="02040503050406030204" pitchFamily="18" charset="0"/>
                </a:rPr>
                <a:t>_</a:t>
              </a:r>
              <a:r>
                <a:rPr lang="en-US" sz="1800" b="0" i="0">
                  <a:latin typeface="Cambria Math" panose="02040503050406030204" pitchFamily="18" charset="0"/>
                </a:rPr>
                <a:t>𝑥</a:t>
              </a:r>
              <a:endParaRPr lang="ru-RU" sz="1800"/>
            </a:p>
          </xdr:txBody>
        </xdr:sp>
      </mc:Fallback>
    </mc:AlternateContent>
    <xdr:clientData/>
  </xdr:oneCellAnchor>
  <xdr:oneCellAnchor>
    <xdr:from>
      <xdr:col>17</xdr:col>
      <xdr:colOff>0</xdr:colOff>
      <xdr:row>30</xdr:row>
      <xdr:rowOff>0</xdr:rowOff>
    </xdr:from>
    <xdr:ext cx="825500" cy="40640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9AB82AD-F5D4-9D48-9528-CDEE5CFB1B2D}"/>
                </a:ext>
              </a:extLst>
            </xdr:cNvPr>
            <xdr:cNvSpPr txBox="1"/>
          </xdr:nvSpPr>
          <xdr:spPr>
            <a:xfrm>
              <a:off x="14033500" y="6096000"/>
              <a:ext cx="825500" cy="406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ru-RU" sz="1800" i="1">
                            <a:latin typeface="Cambria Math" panose="02040503050406030204" pitchFamily="18" charset="0"/>
                          </a:rPr>
                        </m:ctrlPr>
                      </m:sSubPr>
                      <m:e>
                        <m:r>
                          <a:rPr lang="en-US" sz="1800" b="0" i="1">
                            <a:latin typeface="Cambria Math" panose="02040503050406030204" pitchFamily="18" charset="0"/>
                          </a:rPr>
                          <m:t>𝑆</m:t>
                        </m:r>
                      </m:e>
                      <m:sub>
                        <m:r>
                          <a:rPr lang="en-US" sz="1800" b="0" i="1">
                            <a:latin typeface="Cambria Math" panose="02040503050406030204" pitchFamily="18" charset="0"/>
                          </a:rPr>
                          <m:t>𝑦</m:t>
                        </m:r>
                      </m:sub>
                    </m:sSub>
                  </m:oMath>
                </m:oMathPara>
              </a14:m>
              <a:endParaRPr lang="ru-RU" sz="1800"/>
            </a:p>
          </xdr:txBody>
        </xdr:sp>
      </mc:Choice>
      <mc:Fallback xmlns="">
        <xdr:sp macro="" textlink="">
          <xdr:nvSpPr>
            <xdr:cNvPr id="5" name="TextBox 4">
              <a:extLst>
                <a:ext uri="{FF2B5EF4-FFF2-40B4-BE49-F238E27FC236}">
                  <a16:creationId xmlns:a16="http://schemas.microsoft.com/office/drawing/2014/main" id="{09AB82AD-F5D4-9D48-9528-CDEE5CFB1B2D}"/>
                </a:ext>
              </a:extLst>
            </xdr:cNvPr>
            <xdr:cNvSpPr txBox="1"/>
          </xdr:nvSpPr>
          <xdr:spPr>
            <a:xfrm>
              <a:off x="14033500" y="6096000"/>
              <a:ext cx="825500" cy="406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800" b="0" i="0">
                  <a:latin typeface="Cambria Math" panose="02040503050406030204" pitchFamily="18" charset="0"/>
                </a:rPr>
                <a:t>𝑆</a:t>
              </a:r>
              <a:r>
                <a:rPr lang="ru-RU" sz="1800" b="0" i="0">
                  <a:latin typeface="Cambria Math" panose="02040503050406030204" pitchFamily="18" charset="0"/>
                </a:rPr>
                <a:t>_</a:t>
              </a:r>
              <a:r>
                <a:rPr lang="en-US" sz="1800" b="0" i="0">
                  <a:latin typeface="Cambria Math" panose="02040503050406030204" pitchFamily="18" charset="0"/>
                </a:rPr>
                <a:t>𝑦</a:t>
              </a:r>
              <a:endParaRPr lang="ru-RU" sz="1800"/>
            </a:p>
          </xdr:txBody>
        </xdr:sp>
      </mc:Fallback>
    </mc:AlternateContent>
    <xdr:clientData/>
  </xdr:oneCellAnchor>
  <xdr:oneCellAnchor>
    <xdr:from>
      <xdr:col>11</xdr:col>
      <xdr:colOff>1</xdr:colOff>
      <xdr:row>35</xdr:row>
      <xdr:rowOff>0</xdr:rowOff>
    </xdr:from>
    <xdr:ext cx="4140200" cy="825499"/>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54C55E94-E2BF-1742-8479-72D4C6D61939}"/>
                </a:ext>
              </a:extLst>
            </xdr:cNvPr>
            <xdr:cNvSpPr txBox="1"/>
          </xdr:nvSpPr>
          <xdr:spPr>
            <a:xfrm>
              <a:off x="9080501" y="7112000"/>
              <a:ext cx="4140200" cy="825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14:m>
                <m:oMathPara xmlns:m="http://schemas.openxmlformats.org/officeDocument/2006/math">
                  <m:oMathParaPr>
                    <m:jc m:val="centerGroup"/>
                  </m:oMathParaPr>
                  <m:oMath xmlns:m="http://schemas.openxmlformats.org/officeDocument/2006/math">
                    <m:r>
                      <m:rPr>
                        <m:sty m:val="p"/>
                      </m:rPr>
                      <a:rPr lang="ru-RU" sz="1600" b="0" i="0">
                        <a:latin typeface="Cambria Math" panose="02040503050406030204" pitchFamily="18" charset="0"/>
                      </a:rPr>
                      <m:t>r</m:t>
                    </m:r>
                    <m:r>
                      <a:rPr lang="en" sz="1600" b="0" i="1">
                        <a:latin typeface="Cambria Math" panose="02040503050406030204" pitchFamily="18" charset="0"/>
                      </a:rPr>
                      <m:t>=</m:t>
                    </m:r>
                    <m:r>
                      <a:rPr lang="en-US" sz="1600" b="0" i="1">
                        <a:latin typeface="Cambria Math" panose="02040503050406030204" pitchFamily="18" charset="0"/>
                      </a:rPr>
                      <m:t> </m:t>
                    </m:r>
                    <m:f>
                      <m:fPr>
                        <m:ctrlPr>
                          <a:rPr lang="en-US" sz="1600" b="0" i="1">
                            <a:latin typeface="Cambria Math" panose="02040503050406030204" pitchFamily="18" charset="0"/>
                          </a:rPr>
                        </m:ctrlPr>
                      </m:fPr>
                      <m:num>
                        <m:acc>
                          <m:accPr>
                            <m:chr m:val="̅"/>
                            <m:ctrlPr>
                              <a:rPr lang="en-US" sz="1600" b="0" i="1">
                                <a:latin typeface="Cambria Math" panose="02040503050406030204" pitchFamily="18" charset="0"/>
                              </a:rPr>
                            </m:ctrlPr>
                          </m:accPr>
                          <m:e>
                            <m:r>
                              <a:rPr lang="en-US" sz="1600" b="0" i="1">
                                <a:latin typeface="Cambria Math" panose="02040503050406030204" pitchFamily="18" charset="0"/>
                              </a:rPr>
                              <m:t>𝑥𝑦</m:t>
                            </m:r>
                          </m:e>
                        </m:acc>
                        <m:r>
                          <a:rPr lang="en-US" sz="1600" b="0" i="1">
                            <a:latin typeface="Cambria Math" panose="02040503050406030204" pitchFamily="18" charset="0"/>
                          </a:rPr>
                          <m:t>−</m:t>
                        </m:r>
                        <m:acc>
                          <m:accPr>
                            <m:chr m:val="̅"/>
                            <m:ctrlPr>
                              <a:rPr lang="en-US" sz="1600" b="0" i="1">
                                <a:latin typeface="Cambria Math" panose="02040503050406030204" pitchFamily="18" charset="0"/>
                              </a:rPr>
                            </m:ctrlPr>
                          </m:accPr>
                          <m:e>
                            <m:r>
                              <a:rPr lang="en-US" sz="1600" b="0" i="1">
                                <a:latin typeface="Cambria Math" panose="02040503050406030204" pitchFamily="18" charset="0"/>
                              </a:rPr>
                              <m:t>𝑥</m:t>
                            </m:r>
                          </m:e>
                        </m:acc>
                        <m:r>
                          <a:rPr lang="en-US" sz="1600" b="0" i="1">
                            <a:latin typeface="Cambria Math" panose="02040503050406030204" pitchFamily="18" charset="0"/>
                          </a:rPr>
                          <m:t>∗</m:t>
                        </m:r>
                        <m:acc>
                          <m:accPr>
                            <m:chr m:val="̅"/>
                            <m:ctrlPr>
                              <a:rPr lang="en-US" sz="1600" b="0" i="1">
                                <a:latin typeface="Cambria Math" panose="02040503050406030204" pitchFamily="18" charset="0"/>
                              </a:rPr>
                            </m:ctrlPr>
                          </m:accPr>
                          <m:e>
                            <m:r>
                              <a:rPr lang="en-US" sz="1600" b="0" i="1">
                                <a:latin typeface="Cambria Math" panose="02040503050406030204" pitchFamily="18" charset="0"/>
                              </a:rPr>
                              <m:t>𝑦</m:t>
                            </m:r>
                          </m:e>
                        </m:acc>
                      </m:num>
                      <m:den>
                        <m:sSub>
                          <m:sSubPr>
                            <m:ctrlPr>
                              <a:rPr lang="en-US" sz="1600" b="0" i="1">
                                <a:latin typeface="Cambria Math" panose="02040503050406030204" pitchFamily="18" charset="0"/>
                              </a:rPr>
                            </m:ctrlPr>
                          </m:sSubPr>
                          <m:e>
                            <m:r>
                              <a:rPr lang="en-US" sz="1600" b="0" i="1">
                                <a:latin typeface="Cambria Math" panose="02040503050406030204" pitchFamily="18" charset="0"/>
                              </a:rPr>
                              <m:t>𝑆</m:t>
                            </m:r>
                          </m:e>
                          <m:sub>
                            <m:r>
                              <a:rPr lang="en-US" sz="1600" b="0" i="1">
                                <a:latin typeface="Cambria Math" panose="02040503050406030204" pitchFamily="18" charset="0"/>
                              </a:rPr>
                              <m:t>𝑥</m:t>
                            </m:r>
                          </m:sub>
                        </m:sSub>
                        <m:r>
                          <a:rPr lang="en-US" sz="1600" b="0" i="1">
                            <a:latin typeface="Cambria Math" panose="02040503050406030204" pitchFamily="18" charset="0"/>
                          </a:rPr>
                          <m:t>∗</m:t>
                        </m:r>
                        <m:sSub>
                          <m:sSubPr>
                            <m:ctrlPr>
                              <a:rPr lang="en-US" sz="1600" b="0" i="1">
                                <a:latin typeface="Cambria Math" panose="02040503050406030204" pitchFamily="18" charset="0"/>
                              </a:rPr>
                            </m:ctrlPr>
                          </m:sSubPr>
                          <m:e>
                            <m:r>
                              <a:rPr lang="en-US" sz="1600" b="0" i="1">
                                <a:latin typeface="Cambria Math" panose="02040503050406030204" pitchFamily="18" charset="0"/>
                              </a:rPr>
                              <m:t>𝑆</m:t>
                            </m:r>
                          </m:e>
                          <m:sub>
                            <m:r>
                              <a:rPr lang="en-US" sz="1600" b="0" i="1">
                                <a:latin typeface="Cambria Math" panose="02040503050406030204" pitchFamily="18" charset="0"/>
                              </a:rPr>
                              <m:t>𝑦</m:t>
                            </m:r>
                          </m:sub>
                        </m:sSub>
                      </m:den>
                    </m:f>
                  </m:oMath>
                </m:oMathPara>
              </a14:m>
              <a:endParaRPr lang="ru-RU" sz="2000"/>
            </a:p>
          </xdr:txBody>
        </xdr:sp>
      </mc:Choice>
      <mc:Fallback xmlns="">
        <xdr:sp macro="" textlink="">
          <xdr:nvSpPr>
            <xdr:cNvPr id="6" name="TextBox 5">
              <a:extLst>
                <a:ext uri="{FF2B5EF4-FFF2-40B4-BE49-F238E27FC236}">
                  <a16:creationId xmlns:a16="http://schemas.microsoft.com/office/drawing/2014/main" id="{54C55E94-E2BF-1742-8479-72D4C6D61939}"/>
                </a:ext>
              </a:extLst>
            </xdr:cNvPr>
            <xdr:cNvSpPr txBox="1"/>
          </xdr:nvSpPr>
          <xdr:spPr>
            <a:xfrm>
              <a:off x="9080501" y="7112000"/>
              <a:ext cx="4140200" cy="825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lang="ru-RU" sz="1600" b="0" i="0">
                  <a:latin typeface="Cambria Math" panose="02040503050406030204" pitchFamily="18" charset="0"/>
                </a:rPr>
                <a:t>r</a:t>
              </a:r>
              <a:r>
                <a:rPr lang="en" sz="1600" b="0" i="0">
                  <a:latin typeface="Cambria Math" panose="02040503050406030204" pitchFamily="18" charset="0"/>
                </a:rPr>
                <a:t>=</a:t>
              </a:r>
              <a:r>
                <a:rPr lang="en-US" sz="1600" b="0" i="0">
                  <a:latin typeface="Cambria Math" panose="02040503050406030204" pitchFamily="18" charset="0"/>
                </a:rPr>
                <a:t>  ((𝑥𝑦) ̅−𝑥 ̅∗𝑦 ̅)/(𝑆_𝑥∗𝑆_𝑦 )</a:t>
              </a:r>
              <a:endParaRPr lang="ru-RU" sz="2000"/>
            </a:p>
          </xdr:txBody>
        </xdr:sp>
      </mc:Fallback>
    </mc:AlternateContent>
    <xdr:clientData/>
  </xdr:oneCellAnchor>
  <xdr:oneCellAnchor>
    <xdr:from>
      <xdr:col>20</xdr:col>
      <xdr:colOff>0</xdr:colOff>
      <xdr:row>37</xdr:row>
      <xdr:rowOff>0</xdr:rowOff>
    </xdr:from>
    <xdr:ext cx="825500" cy="40640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C3C444F9-05F6-1245-9ABD-089A45289FCA}"/>
                </a:ext>
              </a:extLst>
            </xdr:cNvPr>
            <xdr:cNvSpPr txBox="1"/>
          </xdr:nvSpPr>
          <xdr:spPr>
            <a:xfrm>
              <a:off x="16510000" y="7518400"/>
              <a:ext cx="825500" cy="406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ru-RU" sz="1800" i="1">
                            <a:latin typeface="Cambria Math" panose="02040503050406030204" pitchFamily="18" charset="0"/>
                          </a:rPr>
                        </m:ctrlPr>
                      </m:sSubPr>
                      <m:e>
                        <m:r>
                          <a:rPr lang="en-US" sz="1800" b="0" i="1">
                            <a:latin typeface="Cambria Math" panose="02040503050406030204" pitchFamily="18" charset="0"/>
                          </a:rPr>
                          <m:t>𝑟</m:t>
                        </m:r>
                      </m:e>
                      <m:sub>
                        <m:r>
                          <a:rPr lang="en-US" sz="1800" b="0" i="1">
                            <a:latin typeface="Cambria Math" panose="02040503050406030204" pitchFamily="18" charset="0"/>
                          </a:rPr>
                          <m:t>𝑒</m:t>
                        </m:r>
                        <m:r>
                          <a:rPr lang="ru-RU" sz="1800" b="0" i="1">
                            <a:latin typeface="Cambria Math" panose="02040503050406030204" pitchFamily="18" charset="0"/>
                          </a:rPr>
                          <m:t>Корреляционное облакокккк</m:t>
                        </m:r>
                        <m:r>
                          <a:rPr lang="en-US" sz="1800" b="0" i="1">
                            <a:latin typeface="Cambria Math" panose="02040503050406030204" pitchFamily="18" charset="0"/>
                          </a:rPr>
                          <m:t>𝑥𝑐𝑒𝑙</m:t>
                        </m:r>
                      </m:sub>
                    </m:sSub>
                  </m:oMath>
                </m:oMathPara>
              </a14:m>
              <a:endParaRPr lang="ru-RU" sz="1800"/>
            </a:p>
          </xdr:txBody>
        </xdr:sp>
      </mc:Choice>
      <mc:Fallback xmlns="">
        <xdr:sp macro="" textlink="">
          <xdr:nvSpPr>
            <xdr:cNvPr id="7" name="TextBox 6">
              <a:extLst>
                <a:ext uri="{FF2B5EF4-FFF2-40B4-BE49-F238E27FC236}">
                  <a16:creationId xmlns:a16="http://schemas.microsoft.com/office/drawing/2014/main" id="{C3C444F9-05F6-1245-9ABD-089A45289FCA}"/>
                </a:ext>
              </a:extLst>
            </xdr:cNvPr>
            <xdr:cNvSpPr txBox="1"/>
          </xdr:nvSpPr>
          <xdr:spPr>
            <a:xfrm>
              <a:off x="16510000" y="7518400"/>
              <a:ext cx="825500" cy="406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800" b="0" i="0">
                  <a:latin typeface="Cambria Math" panose="02040503050406030204" pitchFamily="18" charset="0"/>
                </a:rPr>
                <a:t>𝑟</a:t>
              </a:r>
              <a:r>
                <a:rPr lang="ru-RU" sz="1800" b="0" i="0">
                  <a:latin typeface="Cambria Math" panose="02040503050406030204" pitchFamily="18" charset="0"/>
                </a:rPr>
                <a:t>_(</a:t>
              </a:r>
              <a:r>
                <a:rPr lang="en-US" sz="1800" b="0" i="0">
                  <a:latin typeface="Cambria Math" panose="02040503050406030204" pitchFamily="18" charset="0"/>
                </a:rPr>
                <a:t>𝑒</a:t>
              </a:r>
              <a:r>
                <a:rPr lang="ru-RU" sz="1800" b="0" i="0">
                  <a:latin typeface="Cambria Math" panose="02040503050406030204" pitchFamily="18" charset="0"/>
                </a:rPr>
                <a:t>Корреляционное облакокккк</a:t>
              </a:r>
              <a:r>
                <a:rPr lang="en-US" sz="1800" b="0" i="0">
                  <a:latin typeface="Cambria Math" panose="02040503050406030204" pitchFamily="18" charset="0"/>
                </a:rPr>
                <a:t>𝑥𝑐𝑒𝑙</a:t>
              </a:r>
              <a:r>
                <a:rPr lang="ru-RU" sz="1800" b="0" i="0">
                  <a:latin typeface="Cambria Math" panose="02040503050406030204" pitchFamily="18" charset="0"/>
                </a:rPr>
                <a:t>)</a:t>
              </a:r>
              <a:endParaRPr lang="ru-RU" sz="18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6</xdr:col>
      <xdr:colOff>0</xdr:colOff>
      <xdr:row>3</xdr:row>
      <xdr:rowOff>50800</xdr:rowOff>
    </xdr:from>
    <xdr:ext cx="1206500" cy="72390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DD4BBA24-3BB3-D341-AB95-B7BE7A974AA3}"/>
                </a:ext>
              </a:extLst>
            </xdr:cNvPr>
            <xdr:cNvSpPr txBox="1"/>
          </xdr:nvSpPr>
          <xdr:spPr>
            <a:xfrm>
              <a:off x="9893300" y="711200"/>
              <a:ext cx="1206500" cy="723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sSup>
                      <m:sSupPr>
                        <m:ctrlPr>
                          <a:rPr lang="en-US" sz="1600" b="1" i="1">
                            <a:latin typeface="Cambria Math" panose="02040503050406030204" pitchFamily="18" charset="0"/>
                          </a:rPr>
                        </m:ctrlPr>
                      </m:sSupPr>
                      <m:e>
                        <m:r>
                          <a:rPr lang="en-US" sz="1600" b="1" i="0">
                            <a:latin typeface="Cambria Math" panose="02040503050406030204" pitchFamily="18" charset="0"/>
                          </a:rPr>
                          <m:t>(</m:t>
                        </m:r>
                        <m:r>
                          <a:rPr lang="en-US" sz="1600" b="1" i="0">
                            <a:latin typeface="Cambria Math" panose="02040503050406030204" pitchFamily="18" charset="0"/>
                          </a:rPr>
                          <m:t>𝐗</m:t>
                        </m:r>
                        <m:r>
                          <a:rPr lang="en-US" sz="1600" b="1" i="0">
                            <a:latin typeface="Cambria Math" panose="02040503050406030204" pitchFamily="18" charset="0"/>
                          </a:rPr>
                          <m:t>−</m:t>
                        </m:r>
                        <m:sSub>
                          <m:sSubPr>
                            <m:ctrlPr>
                              <a:rPr lang="en-US" sz="1600" b="1" i="1">
                                <a:latin typeface="Cambria Math" panose="02040503050406030204" pitchFamily="18" charset="0"/>
                              </a:rPr>
                            </m:ctrlPr>
                          </m:sSubPr>
                          <m:e>
                            <m:r>
                              <a:rPr lang="en-US" sz="1600" b="1" i="0">
                                <a:latin typeface="Cambria Math" panose="02040503050406030204" pitchFamily="18" charset="0"/>
                              </a:rPr>
                              <m:t>𝐗</m:t>
                            </m:r>
                          </m:e>
                          <m:sub>
                            <m:r>
                              <a:rPr lang="en-US" sz="1600" b="1" i="0">
                                <a:latin typeface="Cambria Math" panose="02040503050406030204" pitchFamily="18" charset="0"/>
                              </a:rPr>
                              <m:t>𝐜𝐩</m:t>
                            </m:r>
                            <m:r>
                              <a:rPr lang="en-US" sz="1600" b="1" i="0">
                                <a:latin typeface="Cambria Math" panose="02040503050406030204" pitchFamily="18" charset="0"/>
                              </a:rPr>
                              <m:t>.</m:t>
                            </m:r>
                          </m:sub>
                        </m:sSub>
                        <m:r>
                          <a:rPr lang="en-US" sz="1600" b="1" i="0">
                            <a:latin typeface="Cambria Math" panose="02040503050406030204" pitchFamily="18" charset="0"/>
                          </a:rPr>
                          <m:t>)</m:t>
                        </m:r>
                      </m:e>
                      <m:sup>
                        <m:r>
                          <a:rPr lang="en-US" sz="1600" b="1" i="0">
                            <a:latin typeface="Cambria Math" panose="02040503050406030204" pitchFamily="18" charset="0"/>
                          </a:rPr>
                          <m:t>𝟐</m:t>
                        </m:r>
                      </m:sup>
                    </m:sSup>
                  </m:oMath>
                </m:oMathPara>
              </a14:m>
              <a:endParaRPr lang="ru-RU" sz="1000" b="1" i="0">
                <a:latin typeface="Arial" panose="020B0604020202020204" pitchFamily="34" charset="0"/>
                <a:ea typeface="Apple Color Emoji" pitchFamily="2" charset="0"/>
                <a:cs typeface="Arial" panose="020B0604020202020204" pitchFamily="34" charset="0"/>
              </a:endParaRPr>
            </a:p>
          </xdr:txBody>
        </xdr:sp>
      </mc:Choice>
      <mc:Fallback xmlns="">
        <xdr:sp macro="" textlink="">
          <xdr:nvSpPr>
            <xdr:cNvPr id="2" name="TextBox 1">
              <a:extLst>
                <a:ext uri="{FF2B5EF4-FFF2-40B4-BE49-F238E27FC236}">
                  <a16:creationId xmlns:a16="http://schemas.microsoft.com/office/drawing/2014/main" id="{DD4BBA24-3BB3-D341-AB95-B7BE7A974AA3}"/>
                </a:ext>
              </a:extLst>
            </xdr:cNvPr>
            <xdr:cNvSpPr txBox="1"/>
          </xdr:nvSpPr>
          <xdr:spPr>
            <a:xfrm>
              <a:off x="9893300" y="711200"/>
              <a:ext cx="1206500" cy="723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600" b="1" i="0">
                  <a:latin typeface="Cambria Math" panose="02040503050406030204" pitchFamily="18" charset="0"/>
                </a:rPr>
                <a:t>〖(𝐗−𝐗_(𝐜𝐩.))〗^𝟐</a:t>
              </a:r>
              <a:endParaRPr lang="ru-RU" sz="1000" b="1" i="0">
                <a:latin typeface="Arial" panose="020B0604020202020204" pitchFamily="34" charset="0"/>
                <a:ea typeface="Apple Color Emoji" pitchFamily="2" charset="0"/>
                <a:cs typeface="Arial" panose="020B0604020202020204" pitchFamily="34" charset="0"/>
              </a:endParaRPr>
            </a:p>
          </xdr:txBody>
        </xdr:sp>
      </mc:Fallback>
    </mc:AlternateContent>
    <xdr:clientData/>
  </xdr:oneCellAnchor>
  <xdr:oneCellAnchor>
    <xdr:from>
      <xdr:col>9</xdr:col>
      <xdr:colOff>12693</xdr:colOff>
      <xdr:row>4</xdr:row>
      <xdr:rowOff>27400</xdr:rowOff>
    </xdr:from>
    <xdr:ext cx="825499" cy="28636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3FECCBD1-982B-9646-9192-6C322223360D}"/>
                </a:ext>
              </a:extLst>
            </xdr:cNvPr>
            <xdr:cNvSpPr txBox="1"/>
          </xdr:nvSpPr>
          <xdr:spPr>
            <a:xfrm flipH="1">
              <a:off x="7442193" y="840200"/>
              <a:ext cx="825499" cy="286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14:m>
                <m:oMathPara xmlns:m="http://schemas.openxmlformats.org/officeDocument/2006/math">
                  <m:oMathParaPr>
                    <m:jc m:val="center"/>
                  </m:oMathParaPr>
                  <m:oMath xmlns:m="http://schemas.openxmlformats.org/officeDocument/2006/math">
                    <m:acc>
                      <m:accPr>
                        <m:chr m:val="̅"/>
                        <m:ctrlPr>
                          <a:rPr lang="ru-RU" sz="1800" b="0" i="1">
                            <a:latin typeface="Cambria Math" panose="02040503050406030204" pitchFamily="18" charset="0"/>
                          </a:rPr>
                        </m:ctrlPr>
                      </m:accPr>
                      <m:e>
                        <m:r>
                          <a:rPr lang="en-US" sz="1800" b="0" i="1">
                            <a:latin typeface="Cambria Math" panose="02040503050406030204" pitchFamily="18" charset="0"/>
                          </a:rPr>
                          <m:t>𝑋</m:t>
                        </m:r>
                      </m:e>
                    </m:acc>
                  </m:oMath>
                </m:oMathPara>
              </a14:m>
              <a:endParaRPr lang="ru-RU" sz="1800" b="0"/>
            </a:p>
          </xdr:txBody>
        </xdr:sp>
      </mc:Choice>
      <mc:Fallback xmlns="">
        <xdr:sp macro="" textlink="">
          <xdr:nvSpPr>
            <xdr:cNvPr id="3" name="TextBox 2">
              <a:extLst>
                <a:ext uri="{FF2B5EF4-FFF2-40B4-BE49-F238E27FC236}">
                  <a16:creationId xmlns:a16="http://schemas.microsoft.com/office/drawing/2014/main" id="{3FECCBD1-982B-9646-9192-6C322223360D}"/>
                </a:ext>
              </a:extLst>
            </xdr:cNvPr>
            <xdr:cNvSpPr txBox="1"/>
          </xdr:nvSpPr>
          <xdr:spPr>
            <a:xfrm flipH="1">
              <a:off x="7442193" y="840200"/>
              <a:ext cx="825499" cy="286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r>
                <a:rPr lang="en-US" sz="1800" b="0" i="0">
                  <a:latin typeface="Cambria Math" panose="02040503050406030204" pitchFamily="18" charset="0"/>
                </a:rPr>
                <a:t>𝑋</a:t>
              </a:r>
              <a:r>
                <a:rPr lang="ru-RU" sz="1800" b="0" i="0">
                  <a:latin typeface="Cambria Math" panose="02040503050406030204" pitchFamily="18" charset="0"/>
                </a:rPr>
                <a:t> ̅</a:t>
              </a:r>
              <a:endParaRPr lang="ru-RU" sz="1800" b="0"/>
            </a:p>
          </xdr:txBody>
        </xdr:sp>
      </mc:Fallback>
    </mc:AlternateContent>
    <xdr:clientData/>
  </xdr:oneCellAnchor>
  <xdr:oneCellAnchor>
    <xdr:from>
      <xdr:col>8</xdr:col>
      <xdr:colOff>827314</xdr:colOff>
      <xdr:row>5</xdr:row>
      <xdr:rowOff>23734</xdr:rowOff>
    </xdr:from>
    <xdr:ext cx="825499" cy="28636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60AA6299-6957-174F-A0F2-E5D033B617F8}"/>
                </a:ext>
              </a:extLst>
            </xdr:cNvPr>
            <xdr:cNvSpPr txBox="1"/>
          </xdr:nvSpPr>
          <xdr:spPr>
            <a:xfrm flipH="1">
              <a:off x="7431314" y="1039734"/>
              <a:ext cx="825499" cy="286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14:m>
                <m:oMathPara xmlns:m="http://schemas.openxmlformats.org/officeDocument/2006/math">
                  <m:oMathParaPr>
                    <m:jc m:val="center"/>
                  </m:oMathParaPr>
                  <m:oMath xmlns:m="http://schemas.openxmlformats.org/officeDocument/2006/math">
                    <m:acc>
                      <m:accPr>
                        <m:chr m:val="̅"/>
                        <m:ctrlPr>
                          <a:rPr lang="ru-RU" sz="1800" b="0" i="1">
                            <a:latin typeface="Cambria Math" panose="02040503050406030204" pitchFamily="18" charset="0"/>
                          </a:rPr>
                        </m:ctrlPr>
                      </m:accPr>
                      <m:e>
                        <m:r>
                          <a:rPr lang="en-US" sz="1800" b="0" i="1">
                            <a:latin typeface="Cambria Math" panose="02040503050406030204" pitchFamily="18" charset="0"/>
                          </a:rPr>
                          <m:t>𝑌</m:t>
                        </m:r>
                      </m:e>
                    </m:acc>
                  </m:oMath>
                </m:oMathPara>
              </a14:m>
              <a:endParaRPr lang="ru-RU" sz="1800" b="0"/>
            </a:p>
          </xdr:txBody>
        </xdr:sp>
      </mc:Choice>
      <mc:Fallback xmlns="">
        <xdr:sp macro="" textlink="">
          <xdr:nvSpPr>
            <xdr:cNvPr id="4" name="TextBox 3">
              <a:extLst>
                <a:ext uri="{FF2B5EF4-FFF2-40B4-BE49-F238E27FC236}">
                  <a16:creationId xmlns:a16="http://schemas.microsoft.com/office/drawing/2014/main" id="{60AA6299-6957-174F-A0F2-E5D033B617F8}"/>
                </a:ext>
              </a:extLst>
            </xdr:cNvPr>
            <xdr:cNvSpPr txBox="1"/>
          </xdr:nvSpPr>
          <xdr:spPr>
            <a:xfrm flipH="1">
              <a:off x="7431314" y="1039734"/>
              <a:ext cx="825499" cy="286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r>
                <a:rPr lang="en-US" sz="1800" b="0" i="0">
                  <a:latin typeface="Cambria Math" panose="02040503050406030204" pitchFamily="18" charset="0"/>
                </a:rPr>
                <a:t>𝑌</a:t>
              </a:r>
              <a:r>
                <a:rPr lang="ru-RU" sz="1800" b="0" i="0">
                  <a:latin typeface="Cambria Math" panose="02040503050406030204" pitchFamily="18" charset="0"/>
                </a:rPr>
                <a:t> ̅</a:t>
              </a:r>
              <a:endParaRPr lang="ru-RU" sz="1800" b="0"/>
            </a:p>
          </xdr:txBody>
        </xdr:sp>
      </mc:Fallback>
    </mc:AlternateContent>
    <xdr:clientData/>
  </xdr:oneCellAnchor>
  <xdr:oneCellAnchor>
    <xdr:from>
      <xdr:col>8</xdr:col>
      <xdr:colOff>827314</xdr:colOff>
      <xdr:row>6</xdr:row>
      <xdr:rowOff>30990</xdr:rowOff>
    </xdr:from>
    <xdr:ext cx="825499" cy="28636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CE7C624E-1B80-D448-B234-D6B3AA09070C}"/>
                </a:ext>
              </a:extLst>
            </xdr:cNvPr>
            <xdr:cNvSpPr txBox="1"/>
          </xdr:nvSpPr>
          <xdr:spPr>
            <a:xfrm flipH="1">
              <a:off x="7431314" y="1250190"/>
              <a:ext cx="825499" cy="286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14:m>
                <m:oMathPara xmlns:m="http://schemas.openxmlformats.org/officeDocument/2006/math">
                  <m:oMathParaPr>
                    <m:jc m:val="center"/>
                  </m:oMathParaPr>
                  <m:oMath xmlns:m="http://schemas.openxmlformats.org/officeDocument/2006/math">
                    <m:acc>
                      <m:accPr>
                        <m:chr m:val="̅"/>
                        <m:ctrlPr>
                          <a:rPr lang="ru-RU" sz="1800" b="0" i="1">
                            <a:latin typeface="Cambria Math" panose="02040503050406030204" pitchFamily="18" charset="0"/>
                          </a:rPr>
                        </m:ctrlPr>
                      </m:accPr>
                      <m:e>
                        <m:r>
                          <a:rPr lang="en-US" sz="1800" b="0" i="1">
                            <a:latin typeface="Cambria Math" panose="02040503050406030204" pitchFamily="18" charset="0"/>
                          </a:rPr>
                          <m:t>𝑋𝑌</m:t>
                        </m:r>
                      </m:e>
                    </m:acc>
                  </m:oMath>
                </m:oMathPara>
              </a14:m>
              <a:endParaRPr lang="ru-RU" sz="1800" b="0"/>
            </a:p>
          </xdr:txBody>
        </xdr:sp>
      </mc:Choice>
      <mc:Fallback xmlns="">
        <xdr:sp macro="" textlink="">
          <xdr:nvSpPr>
            <xdr:cNvPr id="5" name="TextBox 4">
              <a:extLst>
                <a:ext uri="{FF2B5EF4-FFF2-40B4-BE49-F238E27FC236}">
                  <a16:creationId xmlns:a16="http://schemas.microsoft.com/office/drawing/2014/main" id="{CE7C624E-1B80-D448-B234-D6B3AA09070C}"/>
                </a:ext>
              </a:extLst>
            </xdr:cNvPr>
            <xdr:cNvSpPr txBox="1"/>
          </xdr:nvSpPr>
          <xdr:spPr>
            <a:xfrm flipH="1">
              <a:off x="7431314" y="1250190"/>
              <a:ext cx="825499" cy="286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r>
                <a:rPr lang="ru-RU" sz="1800" b="0" i="0">
                  <a:latin typeface="Cambria Math" panose="02040503050406030204" pitchFamily="18" charset="0"/>
                </a:rPr>
                <a:t>(</a:t>
              </a:r>
              <a:r>
                <a:rPr lang="en-US" sz="1800" b="0" i="0">
                  <a:latin typeface="Cambria Math" panose="02040503050406030204" pitchFamily="18" charset="0"/>
                </a:rPr>
                <a:t>𝑋𝑌</a:t>
              </a:r>
              <a:r>
                <a:rPr lang="ru-RU" sz="1800" b="0" i="0">
                  <a:latin typeface="Cambria Math" panose="02040503050406030204" pitchFamily="18" charset="0"/>
                </a:rPr>
                <a:t>) ̅</a:t>
              </a:r>
              <a:endParaRPr lang="ru-RU" sz="1800" b="0"/>
            </a:p>
          </xdr:txBody>
        </xdr:sp>
      </mc:Fallback>
    </mc:AlternateContent>
    <xdr:clientData/>
  </xdr:oneCellAnchor>
  <xdr:oneCellAnchor>
    <xdr:from>
      <xdr:col>8</xdr:col>
      <xdr:colOff>827313</xdr:colOff>
      <xdr:row>7</xdr:row>
      <xdr:rowOff>35601</xdr:rowOff>
    </xdr:from>
    <xdr:ext cx="825499" cy="28636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FE1BE460-66CA-2C49-AA5B-44F7F617D3F2}"/>
                </a:ext>
              </a:extLst>
            </xdr:cNvPr>
            <xdr:cNvSpPr txBox="1"/>
          </xdr:nvSpPr>
          <xdr:spPr>
            <a:xfrm flipH="1">
              <a:off x="7431313" y="1458001"/>
              <a:ext cx="825499" cy="286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14:m>
                <m:oMathPara xmlns:m="http://schemas.openxmlformats.org/officeDocument/2006/math">
                  <m:oMathParaPr>
                    <m:jc m:val="center"/>
                  </m:oMathParaPr>
                  <m:oMath xmlns:m="http://schemas.openxmlformats.org/officeDocument/2006/math">
                    <m:acc>
                      <m:accPr>
                        <m:chr m:val="̅"/>
                        <m:ctrlPr>
                          <a:rPr lang="ru-RU" sz="1800" b="0" i="1">
                            <a:latin typeface="Cambria Math" panose="02040503050406030204" pitchFamily="18" charset="0"/>
                          </a:rPr>
                        </m:ctrlPr>
                      </m:accPr>
                      <m:e>
                        <m:r>
                          <a:rPr lang="en-US" sz="1800" b="0" i="1">
                            <a:latin typeface="Cambria Math" panose="02040503050406030204" pitchFamily="18" charset="0"/>
                          </a:rPr>
                          <m:t>𝑋</m:t>
                        </m:r>
                      </m:e>
                    </m:acc>
                    <m:r>
                      <a:rPr lang="en-US" sz="1800" b="0" i="1">
                        <a:latin typeface="Cambria Math" panose="02040503050406030204" pitchFamily="18" charset="0"/>
                      </a:rPr>
                      <m:t>∗</m:t>
                    </m:r>
                    <m:acc>
                      <m:accPr>
                        <m:chr m:val="̅"/>
                        <m:ctrlPr>
                          <a:rPr lang="en-US" sz="1800" b="0" i="1">
                            <a:latin typeface="Cambria Math" panose="02040503050406030204" pitchFamily="18" charset="0"/>
                          </a:rPr>
                        </m:ctrlPr>
                      </m:accPr>
                      <m:e>
                        <m:r>
                          <a:rPr lang="en-US" sz="1800" b="0" i="1">
                            <a:latin typeface="Cambria Math" panose="02040503050406030204" pitchFamily="18" charset="0"/>
                          </a:rPr>
                          <m:t>𝑌</m:t>
                        </m:r>
                      </m:e>
                    </m:acc>
                  </m:oMath>
                </m:oMathPara>
              </a14:m>
              <a:endParaRPr lang="ru-RU" sz="1800" b="0"/>
            </a:p>
          </xdr:txBody>
        </xdr:sp>
      </mc:Choice>
      <mc:Fallback xmlns="">
        <xdr:sp macro="" textlink="">
          <xdr:nvSpPr>
            <xdr:cNvPr id="6" name="TextBox 5">
              <a:extLst>
                <a:ext uri="{FF2B5EF4-FFF2-40B4-BE49-F238E27FC236}">
                  <a16:creationId xmlns:a16="http://schemas.microsoft.com/office/drawing/2014/main" id="{FE1BE460-66CA-2C49-AA5B-44F7F617D3F2}"/>
                </a:ext>
              </a:extLst>
            </xdr:cNvPr>
            <xdr:cNvSpPr txBox="1"/>
          </xdr:nvSpPr>
          <xdr:spPr>
            <a:xfrm flipH="1">
              <a:off x="7431313" y="1458001"/>
              <a:ext cx="825499" cy="286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r>
                <a:rPr lang="en-US" sz="1800" b="0" i="0">
                  <a:latin typeface="Cambria Math" panose="02040503050406030204" pitchFamily="18" charset="0"/>
                </a:rPr>
                <a:t>𝑋</a:t>
              </a:r>
              <a:r>
                <a:rPr lang="ru-RU" sz="1800" b="0" i="0">
                  <a:latin typeface="Cambria Math" panose="02040503050406030204" pitchFamily="18" charset="0"/>
                </a:rPr>
                <a:t> ̅</a:t>
              </a:r>
              <a:r>
                <a:rPr lang="en-US" sz="1800" b="0" i="0">
                  <a:latin typeface="Cambria Math" panose="02040503050406030204" pitchFamily="18" charset="0"/>
                </a:rPr>
                <a:t>∗𝑌 ̅</a:t>
              </a:r>
              <a:endParaRPr lang="ru-RU" sz="1800" b="0"/>
            </a:p>
          </xdr:txBody>
        </xdr:sp>
      </mc:Fallback>
    </mc:AlternateContent>
    <xdr:clientData/>
  </xdr:oneCellAnchor>
  <xdr:oneCellAnchor>
    <xdr:from>
      <xdr:col>9</xdr:col>
      <xdr:colOff>7254</xdr:colOff>
      <xdr:row>8</xdr:row>
      <xdr:rowOff>19540</xdr:rowOff>
    </xdr:from>
    <xdr:ext cx="825499" cy="31428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5118C28-58FA-574B-8E0B-426697B8FC41}"/>
                </a:ext>
              </a:extLst>
            </xdr:cNvPr>
            <xdr:cNvSpPr txBox="1"/>
          </xdr:nvSpPr>
          <xdr:spPr>
            <a:xfrm flipH="1">
              <a:off x="7436754" y="1645140"/>
              <a:ext cx="825499" cy="3142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sSubSup>
                      <m:sSubSupPr>
                        <m:ctrlPr>
                          <a:rPr lang="ru-RU" sz="1800" b="0" i="1">
                            <a:latin typeface="Cambria Math" panose="02040503050406030204" pitchFamily="18" charset="0"/>
                          </a:rPr>
                        </m:ctrlPr>
                      </m:sSubSupPr>
                      <m:e>
                        <m:r>
                          <a:rPr lang="en-US" sz="1800" b="0" i="1">
                            <a:latin typeface="Cambria Math" panose="02040503050406030204" pitchFamily="18" charset="0"/>
                          </a:rPr>
                          <m:t>𝑆</m:t>
                        </m:r>
                      </m:e>
                      <m:sub>
                        <m:r>
                          <a:rPr lang="en-US" sz="1800" b="0" i="1">
                            <a:latin typeface="Cambria Math" panose="02040503050406030204" pitchFamily="18" charset="0"/>
                          </a:rPr>
                          <m:t>𝑋</m:t>
                        </m:r>
                      </m:sub>
                      <m:sup>
                        <m:r>
                          <a:rPr lang="en-US" sz="1800" b="0" i="1">
                            <a:latin typeface="Cambria Math" panose="02040503050406030204" pitchFamily="18" charset="0"/>
                          </a:rPr>
                          <m:t>2</m:t>
                        </m:r>
                      </m:sup>
                    </m:sSubSup>
                  </m:oMath>
                </m:oMathPara>
              </a14:m>
              <a:endParaRPr lang="ru-RU" sz="1800" b="0"/>
            </a:p>
          </xdr:txBody>
        </xdr:sp>
      </mc:Choice>
      <mc:Fallback xmlns="">
        <xdr:sp macro="" textlink="">
          <xdr:nvSpPr>
            <xdr:cNvPr id="7" name="TextBox 6">
              <a:extLst>
                <a:ext uri="{FF2B5EF4-FFF2-40B4-BE49-F238E27FC236}">
                  <a16:creationId xmlns:a16="http://schemas.microsoft.com/office/drawing/2014/main" id="{05118C28-58FA-574B-8E0B-426697B8FC41}"/>
                </a:ext>
              </a:extLst>
            </xdr:cNvPr>
            <xdr:cNvSpPr txBox="1"/>
          </xdr:nvSpPr>
          <xdr:spPr>
            <a:xfrm flipH="1">
              <a:off x="7436754" y="1645140"/>
              <a:ext cx="825499" cy="3142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800" b="0" i="0">
                  <a:latin typeface="Cambria Math" panose="02040503050406030204" pitchFamily="18" charset="0"/>
                </a:rPr>
                <a:t>𝑆</a:t>
              </a:r>
              <a:r>
                <a:rPr lang="ru-RU" sz="1800" b="0" i="0">
                  <a:latin typeface="Cambria Math" panose="02040503050406030204" pitchFamily="18" charset="0"/>
                </a:rPr>
                <a:t>_</a:t>
              </a:r>
              <a:r>
                <a:rPr lang="en-US" sz="1800" b="0" i="0">
                  <a:latin typeface="Cambria Math" panose="02040503050406030204" pitchFamily="18" charset="0"/>
                </a:rPr>
                <a:t>𝑋^2</a:t>
              </a:r>
              <a:endParaRPr lang="ru-RU" sz="1800" b="0"/>
            </a:p>
          </xdr:txBody>
        </xdr:sp>
      </mc:Fallback>
    </mc:AlternateContent>
    <xdr:clientData/>
  </xdr:oneCellAnchor>
  <xdr:oneCellAnchor>
    <xdr:from>
      <xdr:col>9</xdr:col>
      <xdr:colOff>10160</xdr:colOff>
      <xdr:row>21</xdr:row>
      <xdr:rowOff>20320</xdr:rowOff>
    </xdr:from>
    <xdr:ext cx="1645920" cy="619760"/>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5671AC5D-793E-A64A-965F-B4E7E0C91CC1}"/>
                </a:ext>
              </a:extLst>
            </xdr:cNvPr>
            <xdr:cNvSpPr txBox="1"/>
          </xdr:nvSpPr>
          <xdr:spPr>
            <a:xfrm>
              <a:off x="7439660" y="4287520"/>
              <a:ext cx="1645920" cy="619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acc>
                      <m:accPr>
                        <m:chr m:val="̂"/>
                        <m:ctrlPr>
                          <a:rPr lang="ru-RU" sz="1800" i="1">
                            <a:latin typeface="Cambria Math" panose="02040503050406030204" pitchFamily="18" charset="0"/>
                          </a:rPr>
                        </m:ctrlPr>
                      </m:accPr>
                      <m:e>
                        <m:r>
                          <a:rPr lang="en-US" sz="1800" b="0" i="1">
                            <a:latin typeface="Cambria Math" panose="02040503050406030204" pitchFamily="18" charset="0"/>
                          </a:rPr>
                          <m:t>𝑦</m:t>
                        </m:r>
                      </m:e>
                    </m:acc>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𝑏</m:t>
                        </m:r>
                      </m:e>
                      <m:sub>
                        <m:r>
                          <a:rPr lang="en-US" sz="1800" b="0" i="1">
                            <a:latin typeface="Cambria Math" panose="02040503050406030204" pitchFamily="18" charset="0"/>
                          </a:rPr>
                          <m:t>0</m:t>
                        </m:r>
                      </m:sub>
                    </m:sSub>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𝑏</m:t>
                        </m:r>
                      </m:e>
                      <m:sub>
                        <m:r>
                          <a:rPr lang="en-US" sz="1800" b="0" i="1">
                            <a:latin typeface="Cambria Math" panose="02040503050406030204" pitchFamily="18" charset="0"/>
                          </a:rPr>
                          <m:t>1</m:t>
                        </m:r>
                      </m:sub>
                    </m:sSub>
                    <m:r>
                      <a:rPr lang="en-US" sz="1800" b="0" i="1">
                        <a:latin typeface="Cambria Math" panose="02040503050406030204" pitchFamily="18" charset="0"/>
                      </a:rPr>
                      <m:t>𝑥</m:t>
                    </m:r>
                  </m:oMath>
                </m:oMathPara>
              </a14:m>
              <a:endParaRPr lang="ru-RU" sz="1100"/>
            </a:p>
          </xdr:txBody>
        </xdr:sp>
      </mc:Choice>
      <mc:Fallback xmlns="">
        <xdr:sp macro="" textlink="">
          <xdr:nvSpPr>
            <xdr:cNvPr id="8" name="TextBox 7">
              <a:extLst>
                <a:ext uri="{FF2B5EF4-FFF2-40B4-BE49-F238E27FC236}">
                  <a16:creationId xmlns:a16="http://schemas.microsoft.com/office/drawing/2014/main" id="{5671AC5D-793E-A64A-965F-B4E7E0C91CC1}"/>
                </a:ext>
              </a:extLst>
            </xdr:cNvPr>
            <xdr:cNvSpPr txBox="1"/>
          </xdr:nvSpPr>
          <xdr:spPr>
            <a:xfrm>
              <a:off x="7439660" y="4287520"/>
              <a:ext cx="1645920" cy="619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800" b="0" i="0">
                  <a:latin typeface="Cambria Math" panose="02040503050406030204" pitchFamily="18" charset="0"/>
                </a:rPr>
                <a:t>𝑦</a:t>
              </a:r>
              <a:r>
                <a:rPr lang="ru-RU" sz="1800" b="0" i="0">
                  <a:latin typeface="Cambria Math" panose="02040503050406030204" pitchFamily="18" charset="0"/>
                </a:rPr>
                <a:t> ̂</a:t>
              </a:r>
              <a:r>
                <a:rPr lang="en-US" sz="1800" b="0" i="0">
                  <a:latin typeface="Cambria Math" panose="02040503050406030204" pitchFamily="18" charset="0"/>
                </a:rPr>
                <a:t>=𝑏_0+𝑏_1 𝑥</a:t>
              </a:r>
              <a:endParaRPr lang="ru-RU" sz="1100"/>
            </a:p>
          </xdr:txBody>
        </xdr:sp>
      </mc:Fallback>
    </mc:AlternateContent>
    <xdr:clientData/>
  </xdr:oneCellAnchor>
  <xdr:oneCellAnchor>
    <xdr:from>
      <xdr:col>9</xdr:col>
      <xdr:colOff>10160</xdr:colOff>
      <xdr:row>13</xdr:row>
      <xdr:rowOff>0</xdr:rowOff>
    </xdr:from>
    <xdr:ext cx="1620520" cy="635000"/>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840F1D7-F518-0743-AECD-E26903F12ADC}"/>
                </a:ext>
              </a:extLst>
            </xdr:cNvPr>
            <xdr:cNvSpPr txBox="1"/>
          </xdr:nvSpPr>
          <xdr:spPr>
            <a:xfrm>
              <a:off x="7439660" y="2641600"/>
              <a:ext cx="1620520" cy="635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ru-RU" sz="1800" b="0" i="1">
                            <a:latin typeface="Cambria Math" panose="02040503050406030204" pitchFamily="18" charset="0"/>
                          </a:rPr>
                        </m:ctrlPr>
                      </m:sSubPr>
                      <m:e>
                        <m:r>
                          <a:rPr lang="en-US" sz="1800" b="0" i="1">
                            <a:latin typeface="Cambria Math" panose="02040503050406030204" pitchFamily="18" charset="0"/>
                          </a:rPr>
                          <m:t>𝑏</m:t>
                        </m:r>
                      </m:e>
                      <m:sub>
                        <m:r>
                          <a:rPr lang="en-US" sz="1800" b="0" i="1">
                            <a:latin typeface="Cambria Math" panose="02040503050406030204" pitchFamily="18" charset="0"/>
                          </a:rPr>
                          <m:t>1</m:t>
                        </m:r>
                      </m:sub>
                    </m:sSub>
                    <m:r>
                      <a:rPr lang="en-US" sz="1800" b="0" i="1">
                        <a:latin typeface="Cambria Math" panose="02040503050406030204" pitchFamily="18" charset="0"/>
                      </a:rPr>
                      <m:t>=</m:t>
                    </m:r>
                    <m:f>
                      <m:fPr>
                        <m:ctrlPr>
                          <a:rPr lang="en-US" sz="1800" b="0" i="1">
                            <a:latin typeface="Cambria Math" panose="02040503050406030204" pitchFamily="18" charset="0"/>
                          </a:rPr>
                        </m:ctrlPr>
                      </m:fPr>
                      <m:num>
                        <m:acc>
                          <m:accPr>
                            <m:chr m:val="̅"/>
                            <m:ctrlPr>
                              <a:rPr lang="en-US" sz="1800" b="0" i="1">
                                <a:latin typeface="Cambria Math" panose="02040503050406030204" pitchFamily="18" charset="0"/>
                              </a:rPr>
                            </m:ctrlPr>
                          </m:accPr>
                          <m:e>
                            <m:r>
                              <a:rPr lang="en-US" sz="1800" b="0" i="1">
                                <a:latin typeface="Cambria Math" panose="02040503050406030204" pitchFamily="18" charset="0"/>
                              </a:rPr>
                              <m:t>𝑥𝑦</m:t>
                            </m:r>
                          </m:e>
                        </m:acc>
                        <m:r>
                          <a:rPr lang="en-US" sz="1800" b="0" i="1">
                            <a:latin typeface="Cambria Math" panose="02040503050406030204" pitchFamily="18" charset="0"/>
                          </a:rPr>
                          <m:t>−</m:t>
                        </m:r>
                        <m:acc>
                          <m:accPr>
                            <m:chr m:val="̅"/>
                            <m:ctrlPr>
                              <a:rPr lang="ru-RU" sz="1800" b="0" i="1">
                                <a:latin typeface="Cambria Math" panose="02040503050406030204" pitchFamily="18" charset="0"/>
                              </a:rPr>
                            </m:ctrlPr>
                          </m:accPr>
                          <m:e>
                            <m:r>
                              <a:rPr lang="en-US" sz="1800" b="0" i="1">
                                <a:latin typeface="Cambria Math" panose="02040503050406030204" pitchFamily="18" charset="0"/>
                              </a:rPr>
                              <m:t>𝑥</m:t>
                            </m:r>
                          </m:e>
                        </m:acc>
                        <m:acc>
                          <m:accPr>
                            <m:chr m:val="̅"/>
                            <m:ctrlPr>
                              <a:rPr lang="ru-RU" sz="1800" b="0" i="1">
                                <a:latin typeface="Cambria Math" panose="02040503050406030204" pitchFamily="18" charset="0"/>
                              </a:rPr>
                            </m:ctrlPr>
                          </m:accPr>
                          <m:e>
                            <m:r>
                              <a:rPr lang="en-US" sz="1800" b="0" i="1">
                                <a:latin typeface="Cambria Math" panose="02040503050406030204" pitchFamily="18" charset="0"/>
                              </a:rPr>
                              <m:t>𝑦</m:t>
                            </m:r>
                          </m:e>
                        </m:acc>
                      </m:num>
                      <m:den>
                        <m:sSubSup>
                          <m:sSubSupPr>
                            <m:ctrlPr>
                              <a:rPr lang="en-US" sz="1800" b="0" i="1">
                                <a:latin typeface="Cambria Math" panose="02040503050406030204" pitchFamily="18" charset="0"/>
                              </a:rPr>
                            </m:ctrlPr>
                          </m:sSubSupPr>
                          <m:e>
                            <m:r>
                              <a:rPr lang="en-US" sz="1800" b="0" i="1">
                                <a:latin typeface="Cambria Math" panose="02040503050406030204" pitchFamily="18" charset="0"/>
                              </a:rPr>
                              <m:t>𝑆</m:t>
                            </m:r>
                          </m:e>
                          <m:sub>
                            <m:r>
                              <a:rPr lang="en-US" sz="1800" b="0" i="1">
                                <a:latin typeface="Cambria Math" panose="02040503050406030204" pitchFamily="18" charset="0"/>
                              </a:rPr>
                              <m:t>𝑥</m:t>
                            </m:r>
                          </m:sub>
                          <m:sup>
                            <m:r>
                              <a:rPr lang="en-US" sz="1800" b="0" i="1">
                                <a:latin typeface="Cambria Math" panose="02040503050406030204" pitchFamily="18" charset="0"/>
                              </a:rPr>
                              <m:t>2</m:t>
                            </m:r>
                          </m:sup>
                        </m:sSubSup>
                      </m:den>
                    </m:f>
                  </m:oMath>
                </m:oMathPara>
              </a14:m>
              <a:endParaRPr lang="ru-RU" sz="1100" b="0"/>
            </a:p>
          </xdr:txBody>
        </xdr:sp>
      </mc:Choice>
      <mc:Fallback xmlns="">
        <xdr:sp macro="" textlink="">
          <xdr:nvSpPr>
            <xdr:cNvPr id="9" name="TextBox 8">
              <a:extLst>
                <a:ext uri="{FF2B5EF4-FFF2-40B4-BE49-F238E27FC236}">
                  <a16:creationId xmlns:a16="http://schemas.microsoft.com/office/drawing/2014/main" id="{0840F1D7-F518-0743-AECD-E26903F12ADC}"/>
                </a:ext>
              </a:extLst>
            </xdr:cNvPr>
            <xdr:cNvSpPr txBox="1"/>
          </xdr:nvSpPr>
          <xdr:spPr>
            <a:xfrm>
              <a:off x="7439660" y="2641600"/>
              <a:ext cx="1620520" cy="635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r>
                <a:rPr lang="en-US" sz="1800" b="0" i="0">
                  <a:latin typeface="Cambria Math" panose="02040503050406030204" pitchFamily="18" charset="0"/>
                </a:rPr>
                <a:t>𝑏</a:t>
              </a:r>
              <a:r>
                <a:rPr lang="ru-RU" sz="1800" b="0" i="0">
                  <a:latin typeface="Cambria Math" panose="02040503050406030204" pitchFamily="18" charset="0"/>
                </a:rPr>
                <a:t>_</a:t>
              </a:r>
              <a:r>
                <a:rPr lang="en-US" sz="1800" b="0" i="0">
                  <a:latin typeface="Cambria Math" panose="02040503050406030204" pitchFamily="18" charset="0"/>
                </a:rPr>
                <a:t>1=((𝑥𝑦) ̅−𝑥</a:t>
              </a:r>
              <a:r>
                <a:rPr lang="ru-RU" sz="1800" b="0" i="0">
                  <a:latin typeface="Cambria Math" panose="02040503050406030204" pitchFamily="18" charset="0"/>
                </a:rPr>
                <a:t> ̅</a:t>
              </a:r>
              <a:r>
                <a:rPr lang="en-US" sz="1800" b="0" i="0">
                  <a:latin typeface="Cambria Math" panose="02040503050406030204" pitchFamily="18" charset="0"/>
                </a:rPr>
                <a:t>𝑦</a:t>
              </a:r>
              <a:r>
                <a:rPr lang="ru-RU" sz="1800" b="0" i="0">
                  <a:latin typeface="Cambria Math" panose="02040503050406030204" pitchFamily="18" charset="0"/>
                </a:rPr>
                <a:t> ̅</a:t>
              </a:r>
              <a:r>
                <a:rPr lang="en-US" sz="1800" b="0" i="0">
                  <a:latin typeface="Cambria Math" panose="02040503050406030204" pitchFamily="18" charset="0"/>
                </a:rPr>
                <a:t>)/(𝑆_𝑥^2 )</a:t>
              </a:r>
              <a:endParaRPr lang="ru-RU" sz="1100" b="0"/>
            </a:p>
          </xdr:txBody>
        </xdr:sp>
      </mc:Fallback>
    </mc:AlternateContent>
    <xdr:clientData/>
  </xdr:oneCellAnchor>
  <xdr:oneCellAnchor>
    <xdr:from>
      <xdr:col>9</xdr:col>
      <xdr:colOff>10160</xdr:colOff>
      <xdr:row>17</xdr:row>
      <xdr:rowOff>10160</xdr:rowOff>
    </xdr:from>
    <xdr:ext cx="1635760" cy="853440"/>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E6292A22-233C-6640-8D60-A0BE72BEA362}"/>
                </a:ext>
              </a:extLst>
            </xdr:cNvPr>
            <xdr:cNvSpPr txBox="1"/>
          </xdr:nvSpPr>
          <xdr:spPr>
            <a:xfrm>
              <a:off x="7439660" y="3464560"/>
              <a:ext cx="1635760" cy="853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ru-RU" sz="1800" b="0" i="1">
                            <a:latin typeface="Cambria Math" panose="02040503050406030204" pitchFamily="18" charset="0"/>
                          </a:rPr>
                        </m:ctrlPr>
                      </m:sSubPr>
                      <m:e>
                        <m:r>
                          <a:rPr lang="en-US" sz="1800" b="0" i="1">
                            <a:latin typeface="Cambria Math" panose="02040503050406030204" pitchFamily="18" charset="0"/>
                          </a:rPr>
                          <m:t>𝑏</m:t>
                        </m:r>
                      </m:e>
                      <m:sub>
                        <m:r>
                          <a:rPr lang="ru-RU" sz="1800" b="0" i="1">
                            <a:latin typeface="Cambria Math" panose="02040503050406030204" pitchFamily="18" charset="0"/>
                          </a:rPr>
                          <m:t>0</m:t>
                        </m:r>
                      </m:sub>
                    </m:sSub>
                    <m:r>
                      <a:rPr lang="en-US" sz="1800" b="0" i="1">
                        <a:latin typeface="Cambria Math" panose="02040503050406030204" pitchFamily="18" charset="0"/>
                      </a:rPr>
                      <m:t>=</m:t>
                    </m:r>
                    <m:acc>
                      <m:accPr>
                        <m:chr m:val="̅"/>
                        <m:ctrlPr>
                          <a:rPr lang="en-US" sz="1800" b="0" i="1">
                            <a:latin typeface="Cambria Math" panose="02040503050406030204" pitchFamily="18" charset="0"/>
                          </a:rPr>
                        </m:ctrlPr>
                      </m:accPr>
                      <m:e>
                        <m:r>
                          <a:rPr lang="en-US" sz="1800" b="0" i="1">
                            <a:latin typeface="Cambria Math" panose="02040503050406030204" pitchFamily="18" charset="0"/>
                          </a:rPr>
                          <m:t>𝑦</m:t>
                        </m:r>
                      </m:e>
                    </m:acc>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𝑏</m:t>
                        </m:r>
                      </m:e>
                      <m:sub>
                        <m:r>
                          <a:rPr lang="en-US" sz="1800" b="0" i="1">
                            <a:latin typeface="Cambria Math" panose="02040503050406030204" pitchFamily="18" charset="0"/>
                          </a:rPr>
                          <m:t>1</m:t>
                        </m:r>
                      </m:sub>
                    </m:sSub>
                    <m:acc>
                      <m:accPr>
                        <m:chr m:val="̅"/>
                        <m:ctrlPr>
                          <a:rPr lang="en-US" sz="1800" b="0" i="1">
                            <a:latin typeface="Cambria Math" panose="02040503050406030204" pitchFamily="18" charset="0"/>
                          </a:rPr>
                        </m:ctrlPr>
                      </m:accPr>
                      <m:e>
                        <m:r>
                          <a:rPr lang="en-US" sz="1800" b="0" i="1">
                            <a:latin typeface="Cambria Math" panose="02040503050406030204" pitchFamily="18" charset="0"/>
                          </a:rPr>
                          <m:t>𝑥</m:t>
                        </m:r>
                      </m:e>
                    </m:acc>
                  </m:oMath>
                </m:oMathPara>
              </a14:m>
              <a:endParaRPr lang="ru-RU" sz="1100" b="0"/>
            </a:p>
          </xdr:txBody>
        </xdr:sp>
      </mc:Choice>
      <mc:Fallback xmlns="">
        <xdr:sp macro="" textlink="">
          <xdr:nvSpPr>
            <xdr:cNvPr id="10" name="TextBox 9">
              <a:extLst>
                <a:ext uri="{FF2B5EF4-FFF2-40B4-BE49-F238E27FC236}">
                  <a16:creationId xmlns:a16="http://schemas.microsoft.com/office/drawing/2014/main" id="{E6292A22-233C-6640-8D60-A0BE72BEA362}"/>
                </a:ext>
              </a:extLst>
            </xdr:cNvPr>
            <xdr:cNvSpPr txBox="1"/>
          </xdr:nvSpPr>
          <xdr:spPr>
            <a:xfrm>
              <a:off x="7439660" y="3464560"/>
              <a:ext cx="1635760" cy="853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r>
                <a:rPr lang="en-US" sz="1800" b="0" i="0">
                  <a:latin typeface="Cambria Math" panose="02040503050406030204" pitchFamily="18" charset="0"/>
                </a:rPr>
                <a:t>𝑏</a:t>
              </a:r>
              <a:r>
                <a:rPr lang="ru-RU" sz="1800" b="0" i="0">
                  <a:latin typeface="Cambria Math" panose="02040503050406030204" pitchFamily="18" charset="0"/>
                </a:rPr>
                <a:t>_0</a:t>
              </a:r>
              <a:r>
                <a:rPr lang="en-US" sz="1800" b="0" i="0">
                  <a:latin typeface="Cambria Math" panose="02040503050406030204" pitchFamily="18" charset="0"/>
                </a:rPr>
                <a:t>=𝑦 ̅−𝑏_1 𝑥 ̅</a:t>
              </a:r>
              <a:endParaRPr lang="ru-RU" sz="1100" b="0"/>
            </a:p>
          </xdr:txBody>
        </xdr:sp>
      </mc:Fallback>
    </mc:AlternateContent>
    <xdr:clientData/>
  </xdr:oneCellAnchor>
  <xdr:oneCellAnchor>
    <xdr:from>
      <xdr:col>11</xdr:col>
      <xdr:colOff>0</xdr:colOff>
      <xdr:row>22</xdr:row>
      <xdr:rowOff>0</xdr:rowOff>
    </xdr:from>
    <xdr:ext cx="1656080" cy="447040"/>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BE07703C-4D20-904B-8C09-22E610E12200}"/>
                </a:ext>
              </a:extLst>
            </xdr:cNvPr>
            <xdr:cNvSpPr txBox="1"/>
          </xdr:nvSpPr>
          <xdr:spPr>
            <a:xfrm>
              <a:off x="9080500" y="4470400"/>
              <a:ext cx="1656080" cy="447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acc>
                      <m:accPr>
                        <m:chr m:val="̂"/>
                        <m:ctrlPr>
                          <a:rPr lang="ru-RU" sz="1200" i="1">
                            <a:latin typeface="Cambria Math" panose="02040503050406030204" pitchFamily="18" charset="0"/>
                          </a:rPr>
                        </m:ctrlPr>
                      </m:accPr>
                      <m:e>
                        <m:r>
                          <a:rPr lang="en-US" sz="1200" b="0" i="1">
                            <a:latin typeface="Cambria Math" panose="02040503050406030204" pitchFamily="18" charset="0"/>
                          </a:rPr>
                          <m:t>𝑦</m:t>
                        </m:r>
                      </m:e>
                    </m:acc>
                    <m:r>
                      <a:rPr lang="en-US" sz="1200" b="0" i="1">
                        <a:latin typeface="Cambria Math" panose="02040503050406030204" pitchFamily="18" charset="0"/>
                      </a:rPr>
                      <m:t>=</m:t>
                    </m:r>
                    <m:r>
                      <a:rPr lang="ru-RU" sz="1200" b="0" i="1">
                        <a:latin typeface="Cambria Math" panose="02040503050406030204" pitchFamily="18" charset="0"/>
                      </a:rPr>
                      <m:t>69.628</m:t>
                    </m:r>
                    <m:r>
                      <a:rPr lang="en-US" sz="1200" b="0" i="1">
                        <a:latin typeface="Cambria Math" panose="02040503050406030204" pitchFamily="18" charset="0"/>
                      </a:rPr>
                      <m:t>+</m:t>
                    </m:r>
                    <m:r>
                      <a:rPr lang="ru-RU" sz="1200" b="0" i="1">
                        <a:latin typeface="Cambria Math" panose="02040503050406030204" pitchFamily="18" charset="0"/>
                      </a:rPr>
                      <m:t>23,049</m:t>
                    </m:r>
                    <m:r>
                      <a:rPr lang="en-US" sz="1200" b="0" i="1">
                        <a:latin typeface="Cambria Math" panose="02040503050406030204" pitchFamily="18" charset="0"/>
                      </a:rPr>
                      <m:t>𝑥</m:t>
                    </m:r>
                  </m:oMath>
                </m:oMathPara>
              </a14:m>
              <a:endParaRPr lang="ru-RU" sz="1000"/>
            </a:p>
          </xdr:txBody>
        </xdr:sp>
      </mc:Choice>
      <mc:Fallback xmlns="">
        <xdr:sp macro="" textlink="">
          <xdr:nvSpPr>
            <xdr:cNvPr id="11" name="TextBox 10">
              <a:extLst>
                <a:ext uri="{FF2B5EF4-FFF2-40B4-BE49-F238E27FC236}">
                  <a16:creationId xmlns:a16="http://schemas.microsoft.com/office/drawing/2014/main" id="{BE07703C-4D20-904B-8C09-22E610E12200}"/>
                </a:ext>
              </a:extLst>
            </xdr:cNvPr>
            <xdr:cNvSpPr txBox="1"/>
          </xdr:nvSpPr>
          <xdr:spPr>
            <a:xfrm>
              <a:off x="9080500" y="4470400"/>
              <a:ext cx="1656080" cy="447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200" b="0" i="0">
                  <a:latin typeface="Cambria Math" panose="02040503050406030204" pitchFamily="18" charset="0"/>
                </a:rPr>
                <a:t>𝑦</a:t>
              </a:r>
              <a:r>
                <a:rPr lang="ru-RU" sz="1200" b="0" i="0">
                  <a:latin typeface="Cambria Math" panose="02040503050406030204" pitchFamily="18" charset="0"/>
                </a:rPr>
                <a:t> ̂</a:t>
              </a:r>
              <a:r>
                <a:rPr lang="en-US" sz="1200" b="0" i="0">
                  <a:latin typeface="Cambria Math" panose="02040503050406030204" pitchFamily="18" charset="0"/>
                </a:rPr>
                <a:t>=</a:t>
              </a:r>
              <a:r>
                <a:rPr lang="ru-RU" sz="1200" b="0" i="0">
                  <a:latin typeface="Cambria Math" panose="02040503050406030204" pitchFamily="18" charset="0"/>
                </a:rPr>
                <a:t>69.628</a:t>
              </a:r>
              <a:r>
                <a:rPr lang="en-US" sz="1200" b="0" i="0">
                  <a:latin typeface="Cambria Math" panose="02040503050406030204" pitchFamily="18" charset="0"/>
                </a:rPr>
                <a:t>+</a:t>
              </a:r>
              <a:r>
                <a:rPr lang="ru-RU" sz="1200" b="0" i="0">
                  <a:latin typeface="Cambria Math" panose="02040503050406030204" pitchFamily="18" charset="0"/>
                </a:rPr>
                <a:t>23,049</a:t>
              </a:r>
              <a:r>
                <a:rPr lang="en-US" sz="1200" b="0" i="0">
                  <a:latin typeface="Cambria Math" panose="02040503050406030204" pitchFamily="18" charset="0"/>
                </a:rPr>
                <a:t>𝑥</a:t>
              </a:r>
              <a:endParaRPr lang="ru-RU" sz="1000"/>
            </a:p>
          </xdr:txBody>
        </xdr:sp>
      </mc:Fallback>
    </mc:AlternateContent>
    <xdr:clientData/>
  </xdr:oneCellAnchor>
  <xdr:oneCellAnchor>
    <xdr:from>
      <xdr:col>7</xdr:col>
      <xdr:colOff>0</xdr:colOff>
      <xdr:row>3</xdr:row>
      <xdr:rowOff>0</xdr:rowOff>
    </xdr:from>
    <xdr:ext cx="838200" cy="774700"/>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1B39E55B-2048-5341-8A00-47F64951E922}"/>
                </a:ext>
              </a:extLst>
            </xdr:cNvPr>
            <xdr:cNvSpPr txBox="1"/>
          </xdr:nvSpPr>
          <xdr:spPr>
            <a:xfrm>
              <a:off x="5778500" y="609600"/>
              <a:ext cx="838200" cy="774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en-US" sz="1600" b="1" i="1">
                            <a:latin typeface="Cambria Math" panose="02040503050406030204" pitchFamily="18" charset="0"/>
                          </a:rPr>
                        </m:ctrlPr>
                      </m:sSubPr>
                      <m:e>
                        <m:r>
                          <a:rPr lang="en-US" sz="1600" b="1" i="0">
                            <a:latin typeface="Cambria Math" panose="02040503050406030204" pitchFamily="18" charset="0"/>
                          </a:rPr>
                          <m:t>𝐘</m:t>
                        </m:r>
                      </m:e>
                      <m:sub>
                        <m:r>
                          <a:rPr lang="ru-RU" sz="1600" b="1" i="0">
                            <a:latin typeface="Cambria Math" panose="02040503050406030204" pitchFamily="18" charset="0"/>
                          </a:rPr>
                          <m:t>регр.</m:t>
                        </m:r>
                      </m:sub>
                    </m:sSub>
                    <m:r>
                      <a:rPr lang="en-US" sz="1600" b="1" i="0">
                        <a:latin typeface="Cambria Math" panose="02040503050406030204" pitchFamily="18" charset="0"/>
                      </a:rPr>
                      <m:t> </m:t>
                    </m:r>
                  </m:oMath>
                </m:oMathPara>
              </a14:m>
              <a:endParaRPr lang="ru-RU" sz="1000" b="1" i="0">
                <a:latin typeface="Arial" panose="020B0604020202020204" pitchFamily="34" charset="0"/>
                <a:ea typeface="Apple Color Emoji" pitchFamily="2" charset="0"/>
                <a:cs typeface="Arial" panose="020B0604020202020204" pitchFamily="34" charset="0"/>
              </a:endParaRPr>
            </a:p>
          </xdr:txBody>
        </xdr:sp>
      </mc:Choice>
      <mc:Fallback xmlns="">
        <xdr:sp macro="" textlink="">
          <xdr:nvSpPr>
            <xdr:cNvPr id="12" name="TextBox 11">
              <a:extLst>
                <a:ext uri="{FF2B5EF4-FFF2-40B4-BE49-F238E27FC236}">
                  <a16:creationId xmlns:a16="http://schemas.microsoft.com/office/drawing/2014/main" id="{1B39E55B-2048-5341-8A00-47F64951E922}"/>
                </a:ext>
              </a:extLst>
            </xdr:cNvPr>
            <xdr:cNvSpPr txBox="1"/>
          </xdr:nvSpPr>
          <xdr:spPr>
            <a:xfrm>
              <a:off x="5778500" y="609600"/>
              <a:ext cx="838200" cy="774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600" b="1" i="0">
                  <a:latin typeface="Cambria Math" panose="02040503050406030204" pitchFamily="18" charset="0"/>
                </a:rPr>
                <a:t>𝐘_(</a:t>
              </a:r>
              <a:r>
                <a:rPr lang="ru-RU" sz="1600" b="1" i="0">
                  <a:latin typeface="Cambria Math" panose="02040503050406030204" pitchFamily="18" charset="0"/>
                </a:rPr>
                <a:t>регр.</a:t>
              </a:r>
              <a:r>
                <a:rPr lang="en-US" sz="1600" b="1" i="0">
                  <a:latin typeface="Cambria Math" panose="02040503050406030204" pitchFamily="18" charset="0"/>
                </a:rPr>
                <a:t>)  </a:t>
              </a:r>
              <a:endParaRPr lang="ru-RU" sz="1000" b="1" i="0">
                <a:latin typeface="Arial" panose="020B0604020202020204" pitchFamily="34" charset="0"/>
                <a:ea typeface="Apple Color Emoji" pitchFamily="2" charset="0"/>
                <a:cs typeface="Arial" panose="020B0604020202020204" pitchFamily="34" charset="0"/>
              </a:endParaRPr>
            </a:p>
          </xdr:txBody>
        </xdr:sp>
      </mc:Fallback>
    </mc:AlternateContent>
    <xdr:clientData/>
  </xdr:oneCellAnchor>
  <xdr:twoCellAnchor>
    <xdr:from>
      <xdr:col>9</xdr:col>
      <xdr:colOff>12700</xdr:colOff>
      <xdr:row>26</xdr:row>
      <xdr:rowOff>25400</xdr:rowOff>
    </xdr:from>
    <xdr:to>
      <xdr:col>24</xdr:col>
      <xdr:colOff>0</xdr:colOff>
      <xdr:row>45</xdr:row>
      <xdr:rowOff>0</xdr:rowOff>
    </xdr:to>
    <xdr:graphicFrame macro="">
      <xdr:nvGraphicFramePr>
        <xdr:cNvPr id="13" name="Диаграмма 12">
          <a:extLst>
            <a:ext uri="{FF2B5EF4-FFF2-40B4-BE49-F238E27FC236}">
              <a16:creationId xmlns:a16="http://schemas.microsoft.com/office/drawing/2014/main" id="{CA33B34A-BD06-F347-9792-3AD04C4EA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13</xdr:col>
      <xdr:colOff>812800</xdr:colOff>
      <xdr:row>22</xdr:row>
      <xdr:rowOff>0</xdr:rowOff>
    </xdr:from>
    <xdr:ext cx="838200" cy="431800"/>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D510DEA1-A658-314F-8073-DBD7608B2187}"/>
                </a:ext>
              </a:extLst>
            </xdr:cNvPr>
            <xdr:cNvSpPr txBox="1"/>
          </xdr:nvSpPr>
          <xdr:spPr>
            <a:xfrm>
              <a:off x="11544300" y="4470400"/>
              <a:ext cx="838200" cy="431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14:m>
                <m:oMathPara xmlns:m="http://schemas.openxmlformats.org/officeDocument/2006/math">
                  <m:oMathParaPr>
                    <m:jc m:val="center"/>
                  </m:oMathParaPr>
                  <m:oMath xmlns:m="http://schemas.openxmlformats.org/officeDocument/2006/math">
                    <m:sSup>
                      <m:sSupPr>
                        <m:ctrlPr>
                          <a:rPr lang="ru-RU" sz="1800" b="0" i="1">
                            <a:latin typeface="Cambria Math" panose="02040503050406030204" pitchFamily="18" charset="0"/>
                          </a:rPr>
                        </m:ctrlPr>
                      </m:sSupPr>
                      <m:e>
                        <m:r>
                          <a:rPr lang="en-US" sz="1800" b="0" i="1">
                            <a:latin typeface="Cambria Math" panose="02040503050406030204" pitchFamily="18" charset="0"/>
                          </a:rPr>
                          <m:t>𝑅</m:t>
                        </m:r>
                      </m:e>
                      <m:sup>
                        <m:r>
                          <a:rPr lang="en-US" sz="1800" b="0" i="1">
                            <a:latin typeface="Cambria Math" panose="02040503050406030204" pitchFamily="18" charset="0"/>
                          </a:rPr>
                          <m:t>2</m:t>
                        </m:r>
                      </m:sup>
                    </m:sSup>
                  </m:oMath>
                </m:oMathPara>
              </a14:m>
              <a:endParaRPr lang="ru-RU" sz="1100" b="0"/>
            </a:p>
          </xdr:txBody>
        </xdr:sp>
      </mc:Choice>
      <mc:Fallback xmlns="">
        <xdr:sp macro="" textlink="">
          <xdr:nvSpPr>
            <xdr:cNvPr id="14" name="TextBox 13">
              <a:extLst>
                <a:ext uri="{FF2B5EF4-FFF2-40B4-BE49-F238E27FC236}">
                  <a16:creationId xmlns:a16="http://schemas.microsoft.com/office/drawing/2014/main" id="{D510DEA1-A658-314F-8073-DBD7608B2187}"/>
                </a:ext>
              </a:extLst>
            </xdr:cNvPr>
            <xdr:cNvSpPr txBox="1"/>
          </xdr:nvSpPr>
          <xdr:spPr>
            <a:xfrm>
              <a:off x="11544300" y="4470400"/>
              <a:ext cx="838200" cy="431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r>
                <a:rPr lang="en-US" sz="1800" b="0" i="0">
                  <a:latin typeface="Cambria Math" panose="02040503050406030204" pitchFamily="18" charset="0"/>
                </a:rPr>
                <a:t>𝑅</a:t>
              </a:r>
              <a:r>
                <a:rPr lang="ru-RU" sz="1800" b="0" i="0">
                  <a:latin typeface="Cambria Math" panose="02040503050406030204" pitchFamily="18" charset="0"/>
                </a:rPr>
                <a:t>^</a:t>
              </a:r>
              <a:r>
                <a:rPr lang="en-US" sz="1800" b="0" i="0">
                  <a:latin typeface="Cambria Math" panose="02040503050406030204" pitchFamily="18" charset="0"/>
                </a:rPr>
                <a:t>2</a:t>
              </a:r>
              <a:endParaRPr lang="ru-RU" sz="1100" b="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066800" cy="77470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5F5D3198-9F8E-2D4D-AF30-B8FD8301404E}"/>
                </a:ext>
              </a:extLst>
            </xdr:cNvPr>
            <xdr:cNvSpPr txBox="1"/>
          </xdr:nvSpPr>
          <xdr:spPr>
            <a:xfrm>
              <a:off x="825500" y="203200"/>
              <a:ext cx="1066800" cy="774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en-US" sz="1600" b="1" i="1">
                            <a:latin typeface="Cambria Math" panose="02040503050406030204" pitchFamily="18" charset="0"/>
                          </a:rPr>
                        </m:ctrlPr>
                      </m:sSubPr>
                      <m:e>
                        <m:r>
                          <a:rPr lang="en-US" sz="1600" b="1" i="0">
                            <a:latin typeface="Cambria Math" panose="02040503050406030204" pitchFamily="18" charset="0"/>
                          </a:rPr>
                          <m:t>𝐘</m:t>
                        </m:r>
                      </m:e>
                      <m:sub>
                        <m:r>
                          <a:rPr lang="ru-RU" sz="1600" b="1" i="0">
                            <a:latin typeface="Cambria Math" panose="02040503050406030204" pitchFamily="18" charset="0"/>
                          </a:rPr>
                          <m:t>регр.</m:t>
                        </m:r>
                      </m:sub>
                    </m:sSub>
                    <m:r>
                      <a:rPr lang="en-US" sz="1600" b="1" i="0">
                        <a:latin typeface="Cambria Math" panose="02040503050406030204" pitchFamily="18" charset="0"/>
                      </a:rPr>
                      <m:t> </m:t>
                    </m:r>
                  </m:oMath>
                </m:oMathPara>
              </a14:m>
              <a:endParaRPr lang="ru-RU" sz="1000" b="1" i="0">
                <a:latin typeface="Arial" panose="020B0604020202020204" pitchFamily="34" charset="0"/>
                <a:ea typeface="Apple Color Emoji" pitchFamily="2" charset="0"/>
                <a:cs typeface="Arial" panose="020B0604020202020204" pitchFamily="34" charset="0"/>
              </a:endParaRPr>
            </a:p>
          </xdr:txBody>
        </xdr:sp>
      </mc:Choice>
      <mc:Fallback xmlns="">
        <xdr:sp macro="" textlink="">
          <xdr:nvSpPr>
            <xdr:cNvPr id="2" name="TextBox 1">
              <a:extLst>
                <a:ext uri="{FF2B5EF4-FFF2-40B4-BE49-F238E27FC236}">
                  <a16:creationId xmlns:a16="http://schemas.microsoft.com/office/drawing/2014/main" id="{5F5D3198-9F8E-2D4D-AF30-B8FD8301404E}"/>
                </a:ext>
              </a:extLst>
            </xdr:cNvPr>
            <xdr:cNvSpPr txBox="1"/>
          </xdr:nvSpPr>
          <xdr:spPr>
            <a:xfrm>
              <a:off x="825500" y="203200"/>
              <a:ext cx="1066800" cy="774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600" b="1" i="0">
                  <a:latin typeface="Cambria Math" panose="02040503050406030204" pitchFamily="18" charset="0"/>
                </a:rPr>
                <a:t>𝐘_(</a:t>
              </a:r>
              <a:r>
                <a:rPr lang="ru-RU" sz="1600" b="1" i="0">
                  <a:latin typeface="Cambria Math" panose="02040503050406030204" pitchFamily="18" charset="0"/>
                </a:rPr>
                <a:t>регр.</a:t>
              </a:r>
              <a:r>
                <a:rPr lang="en-US" sz="1600" b="1" i="0">
                  <a:latin typeface="Cambria Math" panose="02040503050406030204" pitchFamily="18" charset="0"/>
                </a:rPr>
                <a:t>)  </a:t>
              </a:r>
              <a:endParaRPr lang="ru-RU" sz="1000" b="1" i="0">
                <a:latin typeface="Arial" panose="020B0604020202020204" pitchFamily="34" charset="0"/>
                <a:ea typeface="Apple Color Emoji" pitchFamily="2" charset="0"/>
                <a:cs typeface="Arial" panose="020B0604020202020204" pitchFamily="34" charset="0"/>
              </a:endParaRPr>
            </a:p>
          </xdr:txBody>
        </xdr:sp>
      </mc:Fallback>
    </mc:AlternateContent>
    <xdr:clientData/>
  </xdr:oneCellAnchor>
  <xdr:oneCellAnchor>
    <xdr:from>
      <xdr:col>2</xdr:col>
      <xdr:colOff>0</xdr:colOff>
      <xdr:row>1</xdr:row>
      <xdr:rowOff>0</xdr:rowOff>
    </xdr:from>
    <xdr:ext cx="1282700" cy="78740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6B50A8C-75AB-6F42-AA98-DE4D67A45448}"/>
                </a:ext>
              </a:extLst>
            </xdr:cNvPr>
            <xdr:cNvSpPr txBox="1"/>
          </xdr:nvSpPr>
          <xdr:spPr>
            <a:xfrm>
              <a:off x="1651000" y="203200"/>
              <a:ext cx="1282700" cy="787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r>
                      <a:rPr lang="en-US" sz="1600" b="1" i="0">
                        <a:latin typeface="Cambria Math" panose="02040503050406030204" pitchFamily="18" charset="0"/>
                      </a:rPr>
                      <m:t> </m:t>
                    </m:r>
                    <m:sSup>
                      <m:sSupPr>
                        <m:ctrlPr>
                          <a:rPr lang="en-US" sz="1600" b="1" i="1">
                            <a:latin typeface="Cambria Math" panose="02040503050406030204" pitchFamily="18" charset="0"/>
                          </a:rPr>
                        </m:ctrlPr>
                      </m:sSupPr>
                      <m:e>
                        <m:r>
                          <a:rPr lang="en-US" sz="1600" b="1" i="1">
                            <a:latin typeface="Cambria Math" panose="02040503050406030204" pitchFamily="18" charset="0"/>
                          </a:rPr>
                          <m:t>(</m:t>
                        </m:r>
                        <m:sSub>
                          <m:sSubPr>
                            <m:ctrlPr>
                              <a:rPr lang="en-US" sz="1600" b="1" i="1">
                                <a:latin typeface="Cambria Math" panose="02040503050406030204" pitchFamily="18" charset="0"/>
                              </a:rPr>
                            </m:ctrlPr>
                          </m:sSubPr>
                          <m:e>
                            <m:r>
                              <a:rPr lang="en-US" sz="1600" b="1" i="0">
                                <a:latin typeface="Cambria Math" panose="02040503050406030204" pitchFamily="18" charset="0"/>
                              </a:rPr>
                              <m:t>𝐘</m:t>
                            </m:r>
                          </m:e>
                          <m:sub>
                            <m:r>
                              <a:rPr lang="ru-RU" sz="1600" b="1" i="0">
                                <a:latin typeface="Cambria Math" panose="02040503050406030204" pitchFamily="18" charset="0"/>
                              </a:rPr>
                              <m:t>𝐢</m:t>
                            </m:r>
                          </m:sub>
                        </m:sSub>
                        <m:r>
                          <a:rPr lang="en-US" sz="1600" b="1" i="1">
                            <a:latin typeface="Cambria Math" panose="02040503050406030204" pitchFamily="18" charset="0"/>
                          </a:rPr>
                          <m:t>−</m:t>
                        </m:r>
                        <m:sSub>
                          <m:sSubPr>
                            <m:ctrlPr>
                              <a:rPr lang="en-US" sz="1600" b="1" i="1">
                                <a:latin typeface="Cambria Math" panose="02040503050406030204" pitchFamily="18" charset="0"/>
                              </a:rPr>
                            </m:ctrlPr>
                          </m:sSubPr>
                          <m:e>
                            <m:r>
                              <a:rPr lang="en-US" sz="1600" b="1" i="1">
                                <a:latin typeface="Cambria Math" panose="02040503050406030204" pitchFamily="18" charset="0"/>
                              </a:rPr>
                              <m:t>𝒀</m:t>
                            </m:r>
                          </m:e>
                          <m:sub>
                            <m:r>
                              <a:rPr lang="en-US" sz="1600" b="1" i="1">
                                <a:latin typeface="Cambria Math" panose="02040503050406030204" pitchFamily="18" charset="0"/>
                              </a:rPr>
                              <m:t>р</m:t>
                            </m:r>
                            <m:r>
                              <a:rPr lang="ru-RU" sz="1600" b="1" i="1">
                                <a:latin typeface="Cambria Math" panose="02040503050406030204" pitchFamily="18" charset="0"/>
                              </a:rPr>
                              <m:t>егр</m:t>
                            </m:r>
                          </m:sub>
                        </m:sSub>
                        <m:r>
                          <a:rPr lang="en-US" sz="1600" b="1" i="1">
                            <a:latin typeface="Cambria Math" panose="02040503050406030204" pitchFamily="18" charset="0"/>
                          </a:rPr>
                          <m:t>)</m:t>
                        </m:r>
                      </m:e>
                      <m:sup>
                        <m:r>
                          <a:rPr lang="en-US" sz="1600" b="1" i="1">
                            <a:latin typeface="Cambria Math" panose="02040503050406030204" pitchFamily="18" charset="0"/>
                          </a:rPr>
                          <m:t>𝟐</m:t>
                        </m:r>
                      </m:sup>
                    </m:sSup>
                  </m:oMath>
                </m:oMathPara>
              </a14:m>
              <a:endParaRPr lang="ru-RU" sz="1000" b="1" i="0">
                <a:latin typeface="Arial" panose="020B0604020202020204" pitchFamily="34" charset="0"/>
                <a:ea typeface="Apple Color Emoji" pitchFamily="2" charset="0"/>
                <a:cs typeface="Arial" panose="020B0604020202020204" pitchFamily="34" charset="0"/>
              </a:endParaRPr>
            </a:p>
          </xdr:txBody>
        </xdr:sp>
      </mc:Choice>
      <mc:Fallback xmlns="">
        <xdr:sp macro="" textlink="">
          <xdr:nvSpPr>
            <xdr:cNvPr id="3" name="TextBox 2">
              <a:extLst>
                <a:ext uri="{FF2B5EF4-FFF2-40B4-BE49-F238E27FC236}">
                  <a16:creationId xmlns:a16="http://schemas.microsoft.com/office/drawing/2014/main" id="{D6B50A8C-75AB-6F42-AA98-DE4D67A45448}"/>
                </a:ext>
              </a:extLst>
            </xdr:cNvPr>
            <xdr:cNvSpPr txBox="1"/>
          </xdr:nvSpPr>
          <xdr:spPr>
            <a:xfrm>
              <a:off x="1651000" y="203200"/>
              <a:ext cx="1282700" cy="787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600" b="1" i="0">
                  <a:latin typeface="Cambria Math" panose="02040503050406030204" pitchFamily="18" charset="0"/>
                </a:rPr>
                <a:t> 〖(𝐘_</a:t>
              </a:r>
              <a:r>
                <a:rPr lang="ru-RU" sz="1600" b="1" i="0">
                  <a:latin typeface="Cambria Math" panose="02040503050406030204" pitchFamily="18" charset="0"/>
                </a:rPr>
                <a:t>𝐢</a:t>
              </a:r>
              <a:r>
                <a:rPr lang="en-US" sz="1600" b="1" i="0">
                  <a:latin typeface="Cambria Math" panose="02040503050406030204" pitchFamily="18" charset="0"/>
                </a:rPr>
                <a:t>−𝒀_р</a:t>
              </a:r>
              <a:r>
                <a:rPr lang="ru-RU" sz="1600" b="1" i="0">
                  <a:latin typeface="Cambria Math" panose="02040503050406030204" pitchFamily="18" charset="0"/>
                </a:rPr>
                <a:t>егр</a:t>
              </a:r>
              <a:r>
                <a:rPr lang="en-US" sz="1600" b="1" i="0">
                  <a:latin typeface="Cambria Math" panose="02040503050406030204" pitchFamily="18" charset="0"/>
                </a:rPr>
                <a:t>)〗^𝟐</a:t>
              </a:r>
              <a:endParaRPr lang="ru-RU" sz="1000" b="1" i="0">
                <a:latin typeface="Arial" panose="020B0604020202020204" pitchFamily="34" charset="0"/>
                <a:ea typeface="Apple Color Emoji" pitchFamily="2" charset="0"/>
                <a:cs typeface="Arial" panose="020B0604020202020204" pitchFamily="34" charset="0"/>
              </a:endParaRPr>
            </a:p>
          </xdr:txBody>
        </xdr:sp>
      </mc:Fallback>
    </mc:AlternateContent>
    <xdr:clientData/>
  </xdr:oneCellAnchor>
  <xdr:oneCellAnchor>
    <xdr:from>
      <xdr:col>4</xdr:col>
      <xdr:colOff>38100</xdr:colOff>
      <xdr:row>6</xdr:row>
      <xdr:rowOff>12700</xdr:rowOff>
    </xdr:from>
    <xdr:ext cx="2540000" cy="78740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B1909D3-BA9F-C64B-BCF5-964C79065056}"/>
                </a:ext>
              </a:extLst>
            </xdr:cNvPr>
            <xdr:cNvSpPr txBox="1"/>
          </xdr:nvSpPr>
          <xdr:spPr>
            <a:xfrm>
              <a:off x="3340100" y="1231900"/>
              <a:ext cx="2540000" cy="787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800" b="0" i="1">
                        <a:latin typeface="Cambria Math" panose="02040503050406030204" pitchFamily="18" charset="0"/>
                      </a:rPr>
                      <m:t>𝑆</m:t>
                    </m:r>
                    <m:r>
                      <a:rPr lang="en-US" sz="1800" b="0" i="1">
                        <a:latin typeface="Cambria Math" panose="02040503050406030204" pitchFamily="18" charset="0"/>
                      </a:rPr>
                      <m:t>=</m:t>
                    </m:r>
                    <m:rad>
                      <m:radPr>
                        <m:degHide m:val="on"/>
                        <m:ctrlPr>
                          <a:rPr lang="en-US" sz="1800" b="0" i="1">
                            <a:latin typeface="Cambria Math" panose="02040503050406030204" pitchFamily="18" charset="0"/>
                          </a:rPr>
                        </m:ctrlPr>
                      </m:radPr>
                      <m:deg/>
                      <m:e>
                        <m:f>
                          <m:fPr>
                            <m:ctrlPr>
                              <a:rPr lang="en-US" sz="1800" b="0" i="1">
                                <a:latin typeface="Cambria Math" panose="02040503050406030204" pitchFamily="18" charset="0"/>
                              </a:rPr>
                            </m:ctrlPr>
                          </m:fPr>
                          <m:num>
                            <m:nary>
                              <m:naryPr>
                                <m:chr m:val="∑"/>
                                <m:ctrlPr>
                                  <a:rPr lang="en-US" sz="1800" b="0" i="1">
                                    <a:latin typeface="Cambria Math" panose="02040503050406030204" pitchFamily="18" charset="0"/>
                                  </a:rPr>
                                </m:ctrlPr>
                              </m:naryPr>
                              <m:sub>
                                <m:r>
                                  <m:rPr>
                                    <m:brk m:alnAt="23"/>
                                  </m:rPr>
                                  <a:rPr lang="en-US" sz="1800" b="0" i="1">
                                    <a:latin typeface="Cambria Math" panose="02040503050406030204" pitchFamily="18" charset="0"/>
                                  </a:rPr>
                                  <m:t>𝑖</m:t>
                                </m:r>
                                <m:r>
                                  <a:rPr lang="en-US" sz="1800" b="0" i="1">
                                    <a:latin typeface="Cambria Math" panose="02040503050406030204" pitchFamily="18" charset="0"/>
                                  </a:rPr>
                                  <m:t>=1</m:t>
                                </m:r>
                              </m:sub>
                              <m:sup>
                                <m:r>
                                  <a:rPr lang="en-US" sz="1800" b="0" i="1">
                                    <a:latin typeface="Cambria Math" panose="02040503050406030204" pitchFamily="18" charset="0"/>
                                  </a:rPr>
                                  <m:t>𝑁</m:t>
                                </m:r>
                              </m:sup>
                              <m:e>
                                <m:sSup>
                                  <m:sSupPr>
                                    <m:ctrlPr>
                                      <a:rPr lang="en-US" sz="1800" b="0" i="1">
                                        <a:latin typeface="Cambria Math" panose="02040503050406030204" pitchFamily="18" charset="0"/>
                                      </a:rPr>
                                    </m:ctrlPr>
                                  </m:sSupPr>
                                  <m:e>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𝑦</m:t>
                                        </m:r>
                                      </m:e>
                                      <m:sub>
                                        <m:r>
                                          <a:rPr lang="en-US" sz="1800" b="0" i="1">
                                            <a:latin typeface="Cambria Math" panose="02040503050406030204" pitchFamily="18" charset="0"/>
                                          </a:rPr>
                                          <m:t>𝑖</m:t>
                                        </m:r>
                                      </m:sub>
                                    </m:sSub>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𝑦</m:t>
                                        </m:r>
                                      </m:e>
                                      <m:sub>
                                        <m:r>
                                          <a:rPr lang="ru-RU" sz="1800" b="0" i="1">
                                            <a:latin typeface="Cambria Math" panose="02040503050406030204" pitchFamily="18" charset="0"/>
                                          </a:rPr>
                                          <m:t>регр.</m:t>
                                        </m:r>
                                      </m:sub>
                                    </m:sSub>
                                    <m:r>
                                      <a:rPr lang="en-US" sz="1800" b="0" i="1">
                                        <a:latin typeface="Cambria Math" panose="02040503050406030204" pitchFamily="18" charset="0"/>
                                      </a:rPr>
                                      <m:t>)</m:t>
                                    </m:r>
                                  </m:e>
                                  <m:sup>
                                    <m:r>
                                      <a:rPr lang="ru-RU" sz="1800" b="0" i="1">
                                        <a:latin typeface="Cambria Math" panose="02040503050406030204" pitchFamily="18" charset="0"/>
                                      </a:rPr>
                                      <m:t>2</m:t>
                                    </m:r>
                                  </m:sup>
                                </m:sSup>
                              </m:e>
                            </m:nary>
                          </m:num>
                          <m:den>
                            <m:r>
                              <a:rPr lang="en-US" sz="1800" b="0" i="1">
                                <a:latin typeface="Cambria Math" panose="02040503050406030204" pitchFamily="18" charset="0"/>
                              </a:rPr>
                              <m:t>𝑁</m:t>
                            </m:r>
                          </m:den>
                        </m:f>
                      </m:e>
                    </m:rad>
                  </m:oMath>
                </m:oMathPara>
              </a14:m>
              <a:endParaRPr lang="ru-RU" sz="1800"/>
            </a:p>
          </xdr:txBody>
        </xdr:sp>
      </mc:Choice>
      <mc:Fallback xmlns="">
        <xdr:sp macro="" textlink="">
          <xdr:nvSpPr>
            <xdr:cNvPr id="4" name="TextBox 3">
              <a:extLst>
                <a:ext uri="{FF2B5EF4-FFF2-40B4-BE49-F238E27FC236}">
                  <a16:creationId xmlns:a16="http://schemas.microsoft.com/office/drawing/2014/main" id="{8B1909D3-BA9F-C64B-BCF5-964C79065056}"/>
                </a:ext>
              </a:extLst>
            </xdr:cNvPr>
            <xdr:cNvSpPr txBox="1"/>
          </xdr:nvSpPr>
          <xdr:spPr>
            <a:xfrm>
              <a:off x="3340100" y="1231900"/>
              <a:ext cx="2540000" cy="787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800" b="0" i="0">
                  <a:latin typeface="Cambria Math" panose="02040503050406030204" pitchFamily="18" charset="0"/>
                </a:rPr>
                <a:t>𝑆=√((∑_(𝑖=1)^𝑁</a:t>
              </a:r>
              <a:r>
                <a:rPr lang="ru-RU" sz="1800" b="0" i="0">
                  <a:latin typeface="Cambria Math" panose="02040503050406030204" pitchFamily="18" charset="0"/>
                </a:rPr>
                <a:t>▒</a:t>
              </a:r>
              <a:r>
                <a:rPr lang="en-US" sz="1800" b="0" i="0">
                  <a:latin typeface="Cambria Math" panose="02040503050406030204" pitchFamily="18" charset="0"/>
                </a:rPr>
                <a:t>〖(𝑦_𝑖−𝑦_(</a:t>
              </a:r>
              <a:r>
                <a:rPr lang="ru-RU" sz="1800" b="0" i="0">
                  <a:latin typeface="Cambria Math" panose="02040503050406030204" pitchFamily="18" charset="0"/>
                </a:rPr>
                <a:t>регр.</a:t>
              </a:r>
              <a:r>
                <a:rPr lang="en-US" sz="1800" b="0" i="0">
                  <a:latin typeface="Cambria Math" panose="02040503050406030204" pitchFamily="18" charset="0"/>
                </a:rPr>
                <a:t>))〗^</a:t>
              </a:r>
              <a:r>
                <a:rPr lang="ru-RU" sz="1800" b="0" i="0">
                  <a:latin typeface="Cambria Math" panose="02040503050406030204" pitchFamily="18" charset="0"/>
                </a:rPr>
                <a:t>2 </a:t>
              </a:r>
              <a:r>
                <a:rPr lang="en-US" sz="1800" b="0" i="0">
                  <a:latin typeface="Cambria Math" panose="02040503050406030204" pitchFamily="18" charset="0"/>
                </a:rPr>
                <a:t>)/𝑁)</a:t>
              </a:r>
              <a:endParaRPr lang="ru-RU" sz="18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8</xdr:col>
      <xdr:colOff>0</xdr:colOff>
      <xdr:row>3</xdr:row>
      <xdr:rowOff>0</xdr:rowOff>
    </xdr:from>
    <xdr:ext cx="838200" cy="77470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D85E6B45-560F-D14B-A040-A3726A96B2ED}"/>
                </a:ext>
              </a:extLst>
            </xdr:cNvPr>
            <xdr:cNvSpPr txBox="1"/>
          </xdr:nvSpPr>
          <xdr:spPr>
            <a:xfrm>
              <a:off x="6604000" y="609600"/>
              <a:ext cx="838200" cy="774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en-US" sz="1600" b="1" i="1">
                            <a:latin typeface="Cambria Math" panose="02040503050406030204" pitchFamily="18" charset="0"/>
                          </a:rPr>
                        </m:ctrlPr>
                      </m:sSubPr>
                      <m:e>
                        <m:r>
                          <a:rPr lang="en-US" sz="1600" b="1" i="0">
                            <a:latin typeface="Cambria Math" panose="02040503050406030204" pitchFamily="18" charset="0"/>
                          </a:rPr>
                          <m:t>𝐘</m:t>
                        </m:r>
                      </m:e>
                      <m:sub>
                        <m:r>
                          <a:rPr lang="ru-RU" sz="1600" b="1" i="0">
                            <a:latin typeface="Cambria Math" panose="02040503050406030204" pitchFamily="18" charset="0"/>
                          </a:rPr>
                          <m:t>регр.</m:t>
                        </m:r>
                      </m:sub>
                    </m:sSub>
                    <m:r>
                      <a:rPr lang="en-US" sz="1600" b="1" i="0">
                        <a:latin typeface="Cambria Math" panose="02040503050406030204" pitchFamily="18" charset="0"/>
                      </a:rPr>
                      <m:t> </m:t>
                    </m:r>
                  </m:oMath>
                </m:oMathPara>
              </a14:m>
              <a:endParaRPr lang="ru-RU" sz="1000" b="1" i="0">
                <a:latin typeface="Arial" panose="020B0604020202020204" pitchFamily="34" charset="0"/>
                <a:ea typeface="Apple Color Emoji" pitchFamily="2" charset="0"/>
                <a:cs typeface="Arial" panose="020B0604020202020204" pitchFamily="34" charset="0"/>
              </a:endParaRPr>
            </a:p>
          </xdr:txBody>
        </xdr:sp>
      </mc:Choice>
      <mc:Fallback xmlns="">
        <xdr:sp macro="" textlink="">
          <xdr:nvSpPr>
            <xdr:cNvPr id="2" name="TextBox 1">
              <a:extLst>
                <a:ext uri="{FF2B5EF4-FFF2-40B4-BE49-F238E27FC236}">
                  <a16:creationId xmlns:a16="http://schemas.microsoft.com/office/drawing/2014/main" id="{D85E6B45-560F-D14B-A040-A3726A96B2ED}"/>
                </a:ext>
              </a:extLst>
            </xdr:cNvPr>
            <xdr:cNvSpPr txBox="1"/>
          </xdr:nvSpPr>
          <xdr:spPr>
            <a:xfrm>
              <a:off x="6604000" y="609600"/>
              <a:ext cx="838200" cy="774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600" b="1" i="0">
                  <a:latin typeface="Cambria Math" panose="02040503050406030204" pitchFamily="18" charset="0"/>
                </a:rPr>
                <a:t>𝐘_(</a:t>
              </a:r>
              <a:r>
                <a:rPr lang="ru-RU" sz="1600" b="1" i="0">
                  <a:latin typeface="Cambria Math" panose="02040503050406030204" pitchFamily="18" charset="0"/>
                </a:rPr>
                <a:t>регр.</a:t>
              </a:r>
              <a:r>
                <a:rPr lang="en-US" sz="1600" b="1" i="0">
                  <a:latin typeface="Cambria Math" panose="02040503050406030204" pitchFamily="18" charset="0"/>
                </a:rPr>
                <a:t>)  </a:t>
              </a:r>
              <a:endParaRPr lang="ru-RU" sz="1000" b="1" i="0">
                <a:latin typeface="Arial" panose="020B0604020202020204" pitchFamily="34" charset="0"/>
                <a:ea typeface="Apple Color Emoji" pitchFamily="2" charset="0"/>
                <a:cs typeface="Arial" panose="020B0604020202020204" pitchFamily="34" charset="0"/>
              </a:endParaRPr>
            </a:p>
          </xdr:txBody>
        </xdr:sp>
      </mc:Fallback>
    </mc:AlternateContent>
    <xdr:clientData/>
  </xdr:oneCellAnchor>
  <xdr:oneCellAnchor>
    <xdr:from>
      <xdr:col>4</xdr:col>
      <xdr:colOff>533400</xdr:colOff>
      <xdr:row>3</xdr:row>
      <xdr:rowOff>0</xdr:rowOff>
    </xdr:from>
    <xdr:ext cx="444500" cy="77470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F906E16F-F43A-4943-824D-950F28A21463}"/>
                </a:ext>
              </a:extLst>
            </xdr:cNvPr>
            <xdr:cNvSpPr txBox="1"/>
          </xdr:nvSpPr>
          <xdr:spPr>
            <a:xfrm>
              <a:off x="7670800" y="660400"/>
              <a:ext cx="444500" cy="774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r>
                      <a:rPr lang="en-US" sz="1800" b="0" i="1">
                        <a:latin typeface="Cambria Math" panose="02040503050406030204" pitchFamily="18" charset="0"/>
                      </a:rPr>
                      <m:t>𝑍</m:t>
                    </m:r>
                    <m:r>
                      <a:rPr lang="en-US" sz="1800" b="0" i="1">
                        <a:latin typeface="Cambria Math" panose="02040503050406030204" pitchFamily="18" charset="0"/>
                      </a:rPr>
                      <m:t>( = </m:t>
                    </m:r>
                    <m:f>
                      <m:fPr>
                        <m:ctrlPr>
                          <a:rPr lang="ru-RU" sz="1800" i="1">
                            <a:latin typeface="Cambria Math" panose="02040503050406030204" pitchFamily="18" charset="0"/>
                          </a:rPr>
                        </m:ctrlPr>
                      </m:fPr>
                      <m:num>
                        <m:r>
                          <a:rPr lang="ru-RU" sz="1800" b="0" i="1">
                            <a:latin typeface="Cambria Math" panose="02040503050406030204" pitchFamily="18" charset="0"/>
                          </a:rPr>
                          <m:t>1</m:t>
                        </m:r>
                      </m:num>
                      <m:den>
                        <m:r>
                          <a:rPr lang="en-US" sz="1800" b="0" i="1">
                            <a:latin typeface="Cambria Math" panose="02040503050406030204" pitchFamily="18" charset="0"/>
                          </a:rPr>
                          <m:t>𝑋</m:t>
                        </m:r>
                      </m:den>
                    </m:f>
                    <m:r>
                      <a:rPr lang="en-US" sz="1800" b="0" i="1">
                        <a:latin typeface="Cambria Math" panose="02040503050406030204" pitchFamily="18" charset="0"/>
                      </a:rPr>
                      <m:t>)</m:t>
                    </m:r>
                  </m:oMath>
                </m:oMathPara>
              </a14:m>
              <a:endParaRPr lang="ru-RU" sz="1100"/>
            </a:p>
          </xdr:txBody>
        </xdr:sp>
      </mc:Choice>
      <mc:Fallback xmlns="">
        <xdr:sp macro="" textlink="">
          <xdr:nvSpPr>
            <xdr:cNvPr id="3" name="TextBox 2">
              <a:extLst>
                <a:ext uri="{FF2B5EF4-FFF2-40B4-BE49-F238E27FC236}">
                  <a16:creationId xmlns:a16="http://schemas.microsoft.com/office/drawing/2014/main" id="{F906E16F-F43A-4943-824D-950F28A21463}"/>
                </a:ext>
              </a:extLst>
            </xdr:cNvPr>
            <xdr:cNvSpPr txBox="1"/>
          </xdr:nvSpPr>
          <xdr:spPr>
            <a:xfrm>
              <a:off x="7670800" y="660400"/>
              <a:ext cx="444500" cy="774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800" b="0" i="0">
                  <a:latin typeface="Cambria Math" panose="02040503050406030204" pitchFamily="18" charset="0"/>
                </a:rPr>
                <a:t>𝑍( = </a:t>
              </a:r>
              <a:r>
                <a:rPr lang="ru-RU" sz="1800" b="0" i="0">
                  <a:latin typeface="Cambria Math" panose="02040503050406030204" pitchFamily="18" charset="0"/>
                </a:rPr>
                <a:t> 1/</a:t>
              </a:r>
              <a:r>
                <a:rPr lang="en-US" sz="1800" b="0" i="0">
                  <a:latin typeface="Cambria Math" panose="02040503050406030204" pitchFamily="18" charset="0"/>
                </a:rPr>
                <a:t>𝑋)</a:t>
              </a:r>
              <a:endParaRPr lang="ru-RU" sz="1100"/>
            </a:p>
          </xdr:txBody>
        </xdr:sp>
      </mc:Fallback>
    </mc:AlternateContent>
    <xdr:clientData/>
  </xdr:oneCellAnchor>
  <xdr:oneCellAnchor>
    <xdr:from>
      <xdr:col>11</xdr:col>
      <xdr:colOff>12693</xdr:colOff>
      <xdr:row>4</xdr:row>
      <xdr:rowOff>27400</xdr:rowOff>
    </xdr:from>
    <xdr:ext cx="825499" cy="28636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3303BA15-357E-F04D-8357-4A9875F07F1B}"/>
                </a:ext>
              </a:extLst>
            </xdr:cNvPr>
            <xdr:cNvSpPr txBox="1"/>
          </xdr:nvSpPr>
          <xdr:spPr>
            <a:xfrm flipH="1">
              <a:off x="9093193" y="840200"/>
              <a:ext cx="825499" cy="286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14:m>
                <m:oMathPara xmlns:m="http://schemas.openxmlformats.org/officeDocument/2006/math">
                  <m:oMathParaPr>
                    <m:jc m:val="center"/>
                  </m:oMathParaPr>
                  <m:oMath xmlns:m="http://schemas.openxmlformats.org/officeDocument/2006/math">
                    <m:acc>
                      <m:accPr>
                        <m:chr m:val="̅"/>
                        <m:ctrlPr>
                          <a:rPr lang="ru-RU" sz="1800" b="0" i="1">
                            <a:latin typeface="Cambria Math" panose="02040503050406030204" pitchFamily="18" charset="0"/>
                          </a:rPr>
                        </m:ctrlPr>
                      </m:accPr>
                      <m:e>
                        <m:r>
                          <a:rPr lang="en-US" sz="1800" b="0" i="1">
                            <a:latin typeface="Cambria Math" panose="02040503050406030204" pitchFamily="18" charset="0"/>
                          </a:rPr>
                          <m:t>𝑍</m:t>
                        </m:r>
                      </m:e>
                    </m:acc>
                  </m:oMath>
                </m:oMathPara>
              </a14:m>
              <a:endParaRPr lang="ru-RU" sz="1800" b="0"/>
            </a:p>
          </xdr:txBody>
        </xdr:sp>
      </mc:Choice>
      <mc:Fallback xmlns="">
        <xdr:sp macro="" textlink="">
          <xdr:nvSpPr>
            <xdr:cNvPr id="4" name="TextBox 3">
              <a:extLst>
                <a:ext uri="{FF2B5EF4-FFF2-40B4-BE49-F238E27FC236}">
                  <a16:creationId xmlns:a16="http://schemas.microsoft.com/office/drawing/2014/main" id="{3303BA15-357E-F04D-8357-4A9875F07F1B}"/>
                </a:ext>
              </a:extLst>
            </xdr:cNvPr>
            <xdr:cNvSpPr txBox="1"/>
          </xdr:nvSpPr>
          <xdr:spPr>
            <a:xfrm flipH="1">
              <a:off x="9093193" y="840200"/>
              <a:ext cx="825499" cy="286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r>
                <a:rPr lang="en-US" sz="1800" b="0" i="0">
                  <a:latin typeface="Cambria Math" panose="02040503050406030204" pitchFamily="18" charset="0"/>
                </a:rPr>
                <a:t>𝑍</a:t>
              </a:r>
              <a:r>
                <a:rPr lang="ru-RU" sz="1800" b="0" i="0">
                  <a:latin typeface="Cambria Math" panose="02040503050406030204" pitchFamily="18" charset="0"/>
                </a:rPr>
                <a:t> ̅</a:t>
              </a:r>
              <a:endParaRPr lang="ru-RU" sz="1800" b="0"/>
            </a:p>
          </xdr:txBody>
        </xdr:sp>
      </mc:Fallback>
    </mc:AlternateContent>
    <xdr:clientData/>
  </xdr:oneCellAnchor>
  <xdr:oneCellAnchor>
    <xdr:from>
      <xdr:col>11</xdr:col>
      <xdr:colOff>1814</xdr:colOff>
      <xdr:row>5</xdr:row>
      <xdr:rowOff>23734</xdr:rowOff>
    </xdr:from>
    <xdr:ext cx="825499" cy="28636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11A740FE-8538-AE46-97AF-1D92CEF34058}"/>
                </a:ext>
              </a:extLst>
            </xdr:cNvPr>
            <xdr:cNvSpPr txBox="1"/>
          </xdr:nvSpPr>
          <xdr:spPr>
            <a:xfrm flipH="1">
              <a:off x="9082314" y="1039734"/>
              <a:ext cx="825499" cy="286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14:m>
                <m:oMathPara xmlns:m="http://schemas.openxmlformats.org/officeDocument/2006/math">
                  <m:oMathParaPr>
                    <m:jc m:val="center"/>
                  </m:oMathParaPr>
                  <m:oMath xmlns:m="http://schemas.openxmlformats.org/officeDocument/2006/math">
                    <m:acc>
                      <m:accPr>
                        <m:chr m:val="̅"/>
                        <m:ctrlPr>
                          <a:rPr lang="ru-RU" sz="1800" b="0" i="1">
                            <a:latin typeface="Cambria Math" panose="02040503050406030204" pitchFamily="18" charset="0"/>
                          </a:rPr>
                        </m:ctrlPr>
                      </m:accPr>
                      <m:e>
                        <m:r>
                          <a:rPr lang="en-US" sz="1800" b="0" i="1">
                            <a:latin typeface="Cambria Math" panose="02040503050406030204" pitchFamily="18" charset="0"/>
                          </a:rPr>
                          <m:t>𝑌</m:t>
                        </m:r>
                      </m:e>
                    </m:acc>
                  </m:oMath>
                </m:oMathPara>
              </a14:m>
              <a:endParaRPr lang="ru-RU" sz="1800" b="0"/>
            </a:p>
          </xdr:txBody>
        </xdr:sp>
      </mc:Choice>
      <mc:Fallback xmlns="">
        <xdr:sp macro="" textlink="">
          <xdr:nvSpPr>
            <xdr:cNvPr id="5" name="TextBox 4">
              <a:extLst>
                <a:ext uri="{FF2B5EF4-FFF2-40B4-BE49-F238E27FC236}">
                  <a16:creationId xmlns:a16="http://schemas.microsoft.com/office/drawing/2014/main" id="{11A740FE-8538-AE46-97AF-1D92CEF34058}"/>
                </a:ext>
              </a:extLst>
            </xdr:cNvPr>
            <xdr:cNvSpPr txBox="1"/>
          </xdr:nvSpPr>
          <xdr:spPr>
            <a:xfrm flipH="1">
              <a:off x="9082314" y="1039734"/>
              <a:ext cx="825499" cy="286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r>
                <a:rPr lang="en-US" sz="1800" b="0" i="0">
                  <a:latin typeface="Cambria Math" panose="02040503050406030204" pitchFamily="18" charset="0"/>
                </a:rPr>
                <a:t>𝑌</a:t>
              </a:r>
              <a:r>
                <a:rPr lang="ru-RU" sz="1800" b="0" i="0">
                  <a:latin typeface="Cambria Math" panose="02040503050406030204" pitchFamily="18" charset="0"/>
                </a:rPr>
                <a:t> ̅</a:t>
              </a:r>
              <a:endParaRPr lang="ru-RU" sz="1800" b="0"/>
            </a:p>
          </xdr:txBody>
        </xdr:sp>
      </mc:Fallback>
    </mc:AlternateContent>
    <xdr:clientData/>
  </xdr:oneCellAnchor>
  <xdr:oneCellAnchor>
    <xdr:from>
      <xdr:col>10</xdr:col>
      <xdr:colOff>827314</xdr:colOff>
      <xdr:row>6</xdr:row>
      <xdr:rowOff>30990</xdr:rowOff>
    </xdr:from>
    <xdr:ext cx="825499" cy="28636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51692B39-A12E-DF46-B091-17C852AC1FD8}"/>
                </a:ext>
              </a:extLst>
            </xdr:cNvPr>
            <xdr:cNvSpPr txBox="1"/>
          </xdr:nvSpPr>
          <xdr:spPr>
            <a:xfrm flipH="1">
              <a:off x="9082314" y="1250190"/>
              <a:ext cx="825499" cy="286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14:m>
                <m:oMathPara xmlns:m="http://schemas.openxmlformats.org/officeDocument/2006/math">
                  <m:oMathParaPr>
                    <m:jc m:val="center"/>
                  </m:oMathParaPr>
                  <m:oMath xmlns:m="http://schemas.openxmlformats.org/officeDocument/2006/math">
                    <m:acc>
                      <m:accPr>
                        <m:chr m:val="̅"/>
                        <m:ctrlPr>
                          <a:rPr lang="ru-RU" sz="1800" b="0" i="1">
                            <a:latin typeface="Cambria Math" panose="02040503050406030204" pitchFamily="18" charset="0"/>
                          </a:rPr>
                        </m:ctrlPr>
                      </m:accPr>
                      <m:e>
                        <m:r>
                          <a:rPr lang="en-US" sz="1800" b="0" i="1">
                            <a:latin typeface="Cambria Math" panose="02040503050406030204" pitchFamily="18" charset="0"/>
                          </a:rPr>
                          <m:t>𝑍𝑌</m:t>
                        </m:r>
                      </m:e>
                    </m:acc>
                  </m:oMath>
                </m:oMathPara>
              </a14:m>
              <a:endParaRPr lang="ru-RU" sz="1800" b="0"/>
            </a:p>
          </xdr:txBody>
        </xdr:sp>
      </mc:Choice>
      <mc:Fallback xmlns="">
        <xdr:sp macro="" textlink="">
          <xdr:nvSpPr>
            <xdr:cNvPr id="6" name="TextBox 5">
              <a:extLst>
                <a:ext uri="{FF2B5EF4-FFF2-40B4-BE49-F238E27FC236}">
                  <a16:creationId xmlns:a16="http://schemas.microsoft.com/office/drawing/2014/main" id="{51692B39-A12E-DF46-B091-17C852AC1FD8}"/>
                </a:ext>
              </a:extLst>
            </xdr:cNvPr>
            <xdr:cNvSpPr txBox="1"/>
          </xdr:nvSpPr>
          <xdr:spPr>
            <a:xfrm flipH="1">
              <a:off x="9082314" y="1250190"/>
              <a:ext cx="825499" cy="286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r>
                <a:rPr lang="ru-RU" sz="1800" b="0" i="0">
                  <a:latin typeface="Cambria Math" panose="02040503050406030204" pitchFamily="18" charset="0"/>
                </a:rPr>
                <a:t>(</a:t>
              </a:r>
              <a:r>
                <a:rPr lang="en-US" sz="1800" b="0" i="0">
                  <a:latin typeface="Cambria Math" panose="02040503050406030204" pitchFamily="18" charset="0"/>
                </a:rPr>
                <a:t>𝑍𝑌</a:t>
              </a:r>
              <a:r>
                <a:rPr lang="ru-RU" sz="1800" b="0" i="0">
                  <a:latin typeface="Cambria Math" panose="02040503050406030204" pitchFamily="18" charset="0"/>
                </a:rPr>
                <a:t>) ̅</a:t>
              </a:r>
              <a:endParaRPr lang="ru-RU" sz="1800" b="0"/>
            </a:p>
          </xdr:txBody>
        </xdr:sp>
      </mc:Fallback>
    </mc:AlternateContent>
    <xdr:clientData/>
  </xdr:oneCellAnchor>
  <xdr:oneCellAnchor>
    <xdr:from>
      <xdr:col>11</xdr:col>
      <xdr:colOff>1812</xdr:colOff>
      <xdr:row>7</xdr:row>
      <xdr:rowOff>90519</xdr:rowOff>
    </xdr:from>
    <xdr:ext cx="825499" cy="28636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0D6494F-A2A5-F849-89B5-84C891625B0A}"/>
                </a:ext>
              </a:extLst>
            </xdr:cNvPr>
            <xdr:cNvSpPr txBox="1"/>
          </xdr:nvSpPr>
          <xdr:spPr>
            <a:xfrm flipH="1">
              <a:off x="9082312" y="1512919"/>
              <a:ext cx="825499" cy="286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14:m>
                <m:oMathPara xmlns:m="http://schemas.openxmlformats.org/officeDocument/2006/math">
                  <m:oMathParaPr>
                    <m:jc m:val="center"/>
                  </m:oMathParaPr>
                  <m:oMath xmlns:m="http://schemas.openxmlformats.org/officeDocument/2006/math">
                    <m:acc>
                      <m:accPr>
                        <m:chr m:val="̅"/>
                        <m:ctrlPr>
                          <a:rPr lang="ru-RU" sz="1800" b="0" i="1">
                            <a:latin typeface="Cambria Math" panose="02040503050406030204" pitchFamily="18" charset="0"/>
                          </a:rPr>
                        </m:ctrlPr>
                      </m:accPr>
                      <m:e>
                        <m:r>
                          <a:rPr lang="en-US" sz="1800" b="0" i="1">
                            <a:latin typeface="Cambria Math" panose="02040503050406030204" pitchFamily="18" charset="0"/>
                          </a:rPr>
                          <m:t>𝑍</m:t>
                        </m:r>
                      </m:e>
                    </m:acc>
                    <m:r>
                      <a:rPr lang="en-US" sz="1800" b="0" i="1">
                        <a:latin typeface="Cambria Math" panose="02040503050406030204" pitchFamily="18" charset="0"/>
                      </a:rPr>
                      <m:t>∗</m:t>
                    </m:r>
                    <m:acc>
                      <m:accPr>
                        <m:chr m:val="̅"/>
                        <m:ctrlPr>
                          <a:rPr lang="en-US" sz="1800" b="0" i="1">
                            <a:latin typeface="Cambria Math" panose="02040503050406030204" pitchFamily="18" charset="0"/>
                          </a:rPr>
                        </m:ctrlPr>
                      </m:accPr>
                      <m:e>
                        <m:r>
                          <a:rPr lang="en-US" sz="1800" b="0" i="1">
                            <a:latin typeface="Cambria Math" panose="02040503050406030204" pitchFamily="18" charset="0"/>
                          </a:rPr>
                          <m:t>𝑌</m:t>
                        </m:r>
                      </m:e>
                    </m:acc>
                  </m:oMath>
                </m:oMathPara>
              </a14:m>
              <a:endParaRPr lang="ru-RU" sz="1800" b="0"/>
            </a:p>
          </xdr:txBody>
        </xdr:sp>
      </mc:Choice>
      <mc:Fallback xmlns="">
        <xdr:sp macro="" textlink="">
          <xdr:nvSpPr>
            <xdr:cNvPr id="7" name="TextBox 6">
              <a:extLst>
                <a:ext uri="{FF2B5EF4-FFF2-40B4-BE49-F238E27FC236}">
                  <a16:creationId xmlns:a16="http://schemas.microsoft.com/office/drawing/2014/main" id="{40D6494F-A2A5-F849-89B5-84C891625B0A}"/>
                </a:ext>
              </a:extLst>
            </xdr:cNvPr>
            <xdr:cNvSpPr txBox="1"/>
          </xdr:nvSpPr>
          <xdr:spPr>
            <a:xfrm flipH="1">
              <a:off x="9082312" y="1512919"/>
              <a:ext cx="825499" cy="286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r>
                <a:rPr lang="en-US" sz="1800" b="0" i="0">
                  <a:latin typeface="Cambria Math" panose="02040503050406030204" pitchFamily="18" charset="0"/>
                </a:rPr>
                <a:t>𝑍</a:t>
              </a:r>
              <a:r>
                <a:rPr lang="ru-RU" sz="1800" b="0" i="0">
                  <a:latin typeface="Cambria Math" panose="02040503050406030204" pitchFamily="18" charset="0"/>
                </a:rPr>
                <a:t> ̅</a:t>
              </a:r>
              <a:r>
                <a:rPr lang="en-US" sz="1800" b="0" i="0">
                  <a:latin typeface="Cambria Math" panose="02040503050406030204" pitchFamily="18" charset="0"/>
                </a:rPr>
                <a:t>∗𝑌 ̅</a:t>
              </a:r>
              <a:endParaRPr lang="ru-RU" sz="1800" b="0"/>
            </a:p>
          </xdr:txBody>
        </xdr:sp>
      </mc:Fallback>
    </mc:AlternateContent>
    <xdr:clientData/>
  </xdr:oneCellAnchor>
  <xdr:oneCellAnchor>
    <xdr:from>
      <xdr:col>11</xdr:col>
      <xdr:colOff>7253</xdr:colOff>
      <xdr:row>8</xdr:row>
      <xdr:rowOff>19540</xdr:rowOff>
    </xdr:from>
    <xdr:ext cx="825499" cy="374160"/>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EFB966F4-AB9D-D641-AA10-7332573A0DFB}"/>
                </a:ext>
              </a:extLst>
            </xdr:cNvPr>
            <xdr:cNvSpPr txBox="1"/>
          </xdr:nvSpPr>
          <xdr:spPr>
            <a:xfrm flipH="1">
              <a:off x="9087753" y="1645140"/>
              <a:ext cx="825499" cy="37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sSubSup>
                      <m:sSubSupPr>
                        <m:ctrlPr>
                          <a:rPr lang="ru-RU" sz="1800" b="0" i="1">
                            <a:latin typeface="Cambria Math" panose="02040503050406030204" pitchFamily="18" charset="0"/>
                          </a:rPr>
                        </m:ctrlPr>
                      </m:sSubSupPr>
                      <m:e>
                        <m:r>
                          <a:rPr lang="en-US" sz="1800" b="0" i="1">
                            <a:latin typeface="Cambria Math" panose="02040503050406030204" pitchFamily="18" charset="0"/>
                          </a:rPr>
                          <m:t>𝑆</m:t>
                        </m:r>
                      </m:e>
                      <m:sub>
                        <m:r>
                          <a:rPr lang="en-US" sz="1800" b="0" i="1">
                            <a:latin typeface="Cambria Math" panose="02040503050406030204" pitchFamily="18" charset="0"/>
                          </a:rPr>
                          <m:t>𝑍</m:t>
                        </m:r>
                      </m:sub>
                      <m:sup>
                        <m:r>
                          <a:rPr lang="en-US" sz="1800" b="0" i="1">
                            <a:latin typeface="Cambria Math" panose="02040503050406030204" pitchFamily="18" charset="0"/>
                          </a:rPr>
                          <m:t>2</m:t>
                        </m:r>
                      </m:sup>
                    </m:sSubSup>
                  </m:oMath>
                </m:oMathPara>
              </a14:m>
              <a:endParaRPr lang="ru-RU" sz="1800" b="0"/>
            </a:p>
          </xdr:txBody>
        </xdr:sp>
      </mc:Choice>
      <mc:Fallback xmlns="">
        <xdr:sp macro="" textlink="">
          <xdr:nvSpPr>
            <xdr:cNvPr id="8" name="TextBox 7">
              <a:extLst>
                <a:ext uri="{FF2B5EF4-FFF2-40B4-BE49-F238E27FC236}">
                  <a16:creationId xmlns:a16="http://schemas.microsoft.com/office/drawing/2014/main" id="{EFB966F4-AB9D-D641-AA10-7332573A0DFB}"/>
                </a:ext>
              </a:extLst>
            </xdr:cNvPr>
            <xdr:cNvSpPr txBox="1"/>
          </xdr:nvSpPr>
          <xdr:spPr>
            <a:xfrm flipH="1">
              <a:off x="9087753" y="1645140"/>
              <a:ext cx="825499" cy="37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800" b="0" i="0">
                  <a:latin typeface="Cambria Math" panose="02040503050406030204" pitchFamily="18" charset="0"/>
                </a:rPr>
                <a:t>𝑆</a:t>
              </a:r>
              <a:r>
                <a:rPr lang="ru-RU" sz="1800" b="0" i="0">
                  <a:latin typeface="Cambria Math" panose="02040503050406030204" pitchFamily="18" charset="0"/>
                </a:rPr>
                <a:t>_</a:t>
              </a:r>
              <a:r>
                <a:rPr lang="en-US" sz="1800" b="0" i="0">
                  <a:latin typeface="Cambria Math" panose="02040503050406030204" pitchFamily="18" charset="0"/>
                </a:rPr>
                <a:t>𝑍^2</a:t>
              </a:r>
              <a:endParaRPr lang="ru-RU" sz="1800" b="0"/>
            </a:p>
          </xdr:txBody>
        </xdr:sp>
      </mc:Fallback>
    </mc:AlternateContent>
    <xdr:clientData/>
  </xdr:oneCellAnchor>
  <xdr:oneCellAnchor>
    <xdr:from>
      <xdr:col>11</xdr:col>
      <xdr:colOff>10160</xdr:colOff>
      <xdr:row>23</xdr:row>
      <xdr:rowOff>20320</xdr:rowOff>
    </xdr:from>
    <xdr:ext cx="1645920" cy="627380"/>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BCF3F2AC-F7F9-684B-AB54-6148C0B6156E}"/>
                </a:ext>
              </a:extLst>
            </xdr:cNvPr>
            <xdr:cNvSpPr txBox="1"/>
          </xdr:nvSpPr>
          <xdr:spPr>
            <a:xfrm>
              <a:off x="9090660" y="4693920"/>
              <a:ext cx="1645920" cy="627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acc>
                      <m:accPr>
                        <m:chr m:val="̂"/>
                        <m:ctrlPr>
                          <a:rPr lang="ru-RU" sz="1800" i="1">
                            <a:latin typeface="Cambria Math" panose="02040503050406030204" pitchFamily="18" charset="0"/>
                          </a:rPr>
                        </m:ctrlPr>
                      </m:accPr>
                      <m:e>
                        <m:r>
                          <a:rPr lang="en-US" sz="1800" b="0" i="1">
                            <a:latin typeface="Cambria Math" panose="02040503050406030204" pitchFamily="18" charset="0"/>
                          </a:rPr>
                          <m:t>𝑦</m:t>
                        </m:r>
                      </m:e>
                    </m:acc>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𝑏</m:t>
                        </m:r>
                      </m:e>
                      <m:sub>
                        <m:r>
                          <a:rPr lang="en-US" sz="1800" b="0" i="1">
                            <a:latin typeface="Cambria Math" panose="02040503050406030204" pitchFamily="18" charset="0"/>
                          </a:rPr>
                          <m:t>0</m:t>
                        </m:r>
                      </m:sub>
                    </m:sSub>
                    <m:r>
                      <a:rPr lang="en-US" sz="1800" b="0" i="1">
                        <a:latin typeface="Cambria Math" panose="02040503050406030204" pitchFamily="18" charset="0"/>
                      </a:rPr>
                      <m:t>+</m:t>
                    </m:r>
                    <m:f>
                      <m:fPr>
                        <m:ctrlPr>
                          <a:rPr lang="en-US" sz="1800" b="0" i="1">
                            <a:latin typeface="Cambria Math" panose="02040503050406030204" pitchFamily="18" charset="0"/>
                          </a:rPr>
                        </m:ctrlPr>
                      </m:fPr>
                      <m:num>
                        <m:sSub>
                          <m:sSubPr>
                            <m:ctrlPr>
                              <a:rPr lang="en-US" sz="1800" b="0" i="1">
                                <a:latin typeface="Cambria Math" panose="02040503050406030204" pitchFamily="18" charset="0"/>
                              </a:rPr>
                            </m:ctrlPr>
                          </m:sSubPr>
                          <m:e>
                            <m:r>
                              <a:rPr lang="en-US" sz="1800" b="0" i="1">
                                <a:latin typeface="Cambria Math" panose="02040503050406030204" pitchFamily="18" charset="0"/>
                              </a:rPr>
                              <m:t>𝑏</m:t>
                            </m:r>
                          </m:e>
                          <m:sub>
                            <m:r>
                              <a:rPr lang="en-US" sz="1800" b="0" i="1">
                                <a:latin typeface="Cambria Math" panose="02040503050406030204" pitchFamily="18" charset="0"/>
                              </a:rPr>
                              <m:t>1</m:t>
                            </m:r>
                          </m:sub>
                        </m:sSub>
                      </m:num>
                      <m:den>
                        <m:r>
                          <a:rPr lang="en-US" sz="1800" b="0" i="1">
                            <a:latin typeface="Cambria Math" panose="02040503050406030204" pitchFamily="18" charset="0"/>
                          </a:rPr>
                          <m:t>𝑥</m:t>
                        </m:r>
                      </m:den>
                    </m:f>
                  </m:oMath>
                </m:oMathPara>
              </a14:m>
              <a:endParaRPr lang="ru-RU" sz="1100"/>
            </a:p>
          </xdr:txBody>
        </xdr:sp>
      </mc:Choice>
      <mc:Fallback xmlns="">
        <xdr:sp macro="" textlink="">
          <xdr:nvSpPr>
            <xdr:cNvPr id="9" name="TextBox 8">
              <a:extLst>
                <a:ext uri="{FF2B5EF4-FFF2-40B4-BE49-F238E27FC236}">
                  <a16:creationId xmlns:a16="http://schemas.microsoft.com/office/drawing/2014/main" id="{BCF3F2AC-F7F9-684B-AB54-6148C0B6156E}"/>
                </a:ext>
              </a:extLst>
            </xdr:cNvPr>
            <xdr:cNvSpPr txBox="1"/>
          </xdr:nvSpPr>
          <xdr:spPr>
            <a:xfrm>
              <a:off x="9090660" y="4693920"/>
              <a:ext cx="1645920" cy="627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800" b="0" i="0">
                  <a:latin typeface="Cambria Math" panose="02040503050406030204" pitchFamily="18" charset="0"/>
                </a:rPr>
                <a:t>𝑦</a:t>
              </a:r>
              <a:r>
                <a:rPr lang="ru-RU" sz="1800" b="0" i="0">
                  <a:latin typeface="Cambria Math" panose="02040503050406030204" pitchFamily="18" charset="0"/>
                </a:rPr>
                <a:t> ̂</a:t>
              </a:r>
              <a:r>
                <a:rPr lang="en-US" sz="1800" b="0" i="0">
                  <a:latin typeface="Cambria Math" panose="02040503050406030204" pitchFamily="18" charset="0"/>
                </a:rPr>
                <a:t>=𝑏_0+𝑏_1/𝑥</a:t>
              </a:r>
              <a:endParaRPr lang="ru-RU" sz="1100"/>
            </a:p>
          </xdr:txBody>
        </xdr:sp>
      </mc:Fallback>
    </mc:AlternateContent>
    <xdr:clientData/>
  </xdr:oneCellAnchor>
  <xdr:oneCellAnchor>
    <xdr:from>
      <xdr:col>11</xdr:col>
      <xdr:colOff>10160</xdr:colOff>
      <xdr:row>15</xdr:row>
      <xdr:rowOff>0</xdr:rowOff>
    </xdr:from>
    <xdr:ext cx="1620520" cy="635000"/>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E0F103B7-ED92-194D-967C-95E8223D8FAA}"/>
                </a:ext>
              </a:extLst>
            </xdr:cNvPr>
            <xdr:cNvSpPr txBox="1"/>
          </xdr:nvSpPr>
          <xdr:spPr>
            <a:xfrm>
              <a:off x="9090660" y="3048000"/>
              <a:ext cx="1620520" cy="635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ru-RU" sz="1800" b="0" i="1">
                            <a:latin typeface="Cambria Math" panose="02040503050406030204" pitchFamily="18" charset="0"/>
                          </a:rPr>
                        </m:ctrlPr>
                      </m:sSubPr>
                      <m:e>
                        <m:r>
                          <a:rPr lang="en-US" sz="1800" b="0" i="1">
                            <a:latin typeface="Cambria Math" panose="02040503050406030204" pitchFamily="18" charset="0"/>
                          </a:rPr>
                          <m:t>𝑏</m:t>
                        </m:r>
                      </m:e>
                      <m:sub>
                        <m:r>
                          <a:rPr lang="en-US" sz="1800" b="0" i="1">
                            <a:latin typeface="Cambria Math" panose="02040503050406030204" pitchFamily="18" charset="0"/>
                          </a:rPr>
                          <m:t>1</m:t>
                        </m:r>
                      </m:sub>
                    </m:sSub>
                    <m:r>
                      <a:rPr lang="en-US" sz="1800" b="0" i="1">
                        <a:latin typeface="Cambria Math" panose="02040503050406030204" pitchFamily="18" charset="0"/>
                      </a:rPr>
                      <m:t>=</m:t>
                    </m:r>
                    <m:f>
                      <m:fPr>
                        <m:ctrlPr>
                          <a:rPr lang="en-US" sz="1800" b="0" i="1">
                            <a:latin typeface="Cambria Math" panose="02040503050406030204" pitchFamily="18" charset="0"/>
                          </a:rPr>
                        </m:ctrlPr>
                      </m:fPr>
                      <m:num>
                        <m:acc>
                          <m:accPr>
                            <m:chr m:val="̅"/>
                            <m:ctrlPr>
                              <a:rPr lang="en-US" sz="1800" b="0" i="1">
                                <a:latin typeface="Cambria Math" panose="02040503050406030204" pitchFamily="18" charset="0"/>
                              </a:rPr>
                            </m:ctrlPr>
                          </m:accPr>
                          <m:e>
                            <m:r>
                              <a:rPr lang="en-US" sz="1800" b="0" i="1">
                                <a:latin typeface="Cambria Math" panose="02040503050406030204" pitchFamily="18" charset="0"/>
                              </a:rPr>
                              <m:t>𝑧𝑦</m:t>
                            </m:r>
                          </m:e>
                        </m:acc>
                        <m:r>
                          <a:rPr lang="en-US" sz="1800" b="0" i="1">
                            <a:latin typeface="Cambria Math" panose="02040503050406030204" pitchFamily="18" charset="0"/>
                          </a:rPr>
                          <m:t>−</m:t>
                        </m:r>
                        <m:acc>
                          <m:accPr>
                            <m:chr m:val="̅"/>
                            <m:ctrlPr>
                              <a:rPr lang="ru-RU" sz="1800" b="0" i="1">
                                <a:latin typeface="Cambria Math" panose="02040503050406030204" pitchFamily="18" charset="0"/>
                              </a:rPr>
                            </m:ctrlPr>
                          </m:accPr>
                          <m:e>
                            <m:r>
                              <a:rPr lang="en-US" sz="1800" b="0" i="1">
                                <a:latin typeface="Cambria Math" panose="02040503050406030204" pitchFamily="18" charset="0"/>
                              </a:rPr>
                              <m:t>𝑧</m:t>
                            </m:r>
                          </m:e>
                        </m:acc>
                        <m:acc>
                          <m:accPr>
                            <m:chr m:val="̅"/>
                            <m:ctrlPr>
                              <a:rPr lang="ru-RU" sz="1800" b="0" i="1">
                                <a:latin typeface="Cambria Math" panose="02040503050406030204" pitchFamily="18" charset="0"/>
                              </a:rPr>
                            </m:ctrlPr>
                          </m:accPr>
                          <m:e>
                            <m:r>
                              <a:rPr lang="en-US" sz="1800" b="0" i="1">
                                <a:latin typeface="Cambria Math" panose="02040503050406030204" pitchFamily="18" charset="0"/>
                              </a:rPr>
                              <m:t>𝑦</m:t>
                            </m:r>
                          </m:e>
                        </m:acc>
                      </m:num>
                      <m:den>
                        <m:sSubSup>
                          <m:sSubSupPr>
                            <m:ctrlPr>
                              <a:rPr lang="en-US" sz="1800" b="0" i="1">
                                <a:latin typeface="Cambria Math" panose="02040503050406030204" pitchFamily="18" charset="0"/>
                              </a:rPr>
                            </m:ctrlPr>
                          </m:sSubSupPr>
                          <m:e>
                            <m:r>
                              <a:rPr lang="en-US" sz="1800" b="0" i="1">
                                <a:latin typeface="Cambria Math" panose="02040503050406030204" pitchFamily="18" charset="0"/>
                              </a:rPr>
                              <m:t>𝑆</m:t>
                            </m:r>
                          </m:e>
                          <m:sub>
                            <m:r>
                              <a:rPr lang="en-US" sz="1800" b="0" i="1">
                                <a:latin typeface="Cambria Math" panose="02040503050406030204" pitchFamily="18" charset="0"/>
                              </a:rPr>
                              <m:t>𝑧</m:t>
                            </m:r>
                          </m:sub>
                          <m:sup>
                            <m:r>
                              <a:rPr lang="en-US" sz="1800" b="0" i="1">
                                <a:latin typeface="Cambria Math" panose="02040503050406030204" pitchFamily="18" charset="0"/>
                              </a:rPr>
                              <m:t>2</m:t>
                            </m:r>
                          </m:sup>
                        </m:sSubSup>
                      </m:den>
                    </m:f>
                  </m:oMath>
                </m:oMathPara>
              </a14:m>
              <a:endParaRPr lang="ru-RU" sz="1100" b="0"/>
            </a:p>
          </xdr:txBody>
        </xdr:sp>
      </mc:Choice>
      <mc:Fallback xmlns="">
        <xdr:sp macro="" textlink="">
          <xdr:nvSpPr>
            <xdr:cNvPr id="10" name="TextBox 9">
              <a:extLst>
                <a:ext uri="{FF2B5EF4-FFF2-40B4-BE49-F238E27FC236}">
                  <a16:creationId xmlns:a16="http://schemas.microsoft.com/office/drawing/2014/main" id="{E0F103B7-ED92-194D-967C-95E8223D8FAA}"/>
                </a:ext>
              </a:extLst>
            </xdr:cNvPr>
            <xdr:cNvSpPr txBox="1"/>
          </xdr:nvSpPr>
          <xdr:spPr>
            <a:xfrm>
              <a:off x="9090660" y="3048000"/>
              <a:ext cx="1620520" cy="635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r>
                <a:rPr lang="en-US" sz="1800" b="0" i="0">
                  <a:latin typeface="Cambria Math" panose="02040503050406030204" pitchFamily="18" charset="0"/>
                </a:rPr>
                <a:t>𝑏</a:t>
              </a:r>
              <a:r>
                <a:rPr lang="ru-RU" sz="1800" b="0" i="0">
                  <a:latin typeface="Cambria Math" panose="02040503050406030204" pitchFamily="18" charset="0"/>
                </a:rPr>
                <a:t>_</a:t>
              </a:r>
              <a:r>
                <a:rPr lang="en-US" sz="1800" b="0" i="0">
                  <a:latin typeface="Cambria Math" panose="02040503050406030204" pitchFamily="18" charset="0"/>
                </a:rPr>
                <a:t>1=((𝑧𝑦) ̅−𝑧</a:t>
              </a:r>
              <a:r>
                <a:rPr lang="ru-RU" sz="1800" b="0" i="0">
                  <a:latin typeface="Cambria Math" panose="02040503050406030204" pitchFamily="18" charset="0"/>
                </a:rPr>
                <a:t> ̅</a:t>
              </a:r>
              <a:r>
                <a:rPr lang="en-US" sz="1800" b="0" i="0">
                  <a:latin typeface="Cambria Math" panose="02040503050406030204" pitchFamily="18" charset="0"/>
                </a:rPr>
                <a:t>𝑦</a:t>
              </a:r>
              <a:r>
                <a:rPr lang="ru-RU" sz="1800" b="0" i="0">
                  <a:latin typeface="Cambria Math" panose="02040503050406030204" pitchFamily="18" charset="0"/>
                </a:rPr>
                <a:t> ̅</a:t>
              </a:r>
              <a:r>
                <a:rPr lang="en-US" sz="1800" b="0" i="0">
                  <a:latin typeface="Cambria Math" panose="02040503050406030204" pitchFamily="18" charset="0"/>
                </a:rPr>
                <a:t>)/(𝑆_𝑧^2 )</a:t>
              </a:r>
              <a:endParaRPr lang="ru-RU" sz="1100" b="0"/>
            </a:p>
          </xdr:txBody>
        </xdr:sp>
      </mc:Fallback>
    </mc:AlternateContent>
    <xdr:clientData/>
  </xdr:oneCellAnchor>
  <xdr:oneCellAnchor>
    <xdr:from>
      <xdr:col>11</xdr:col>
      <xdr:colOff>10160</xdr:colOff>
      <xdr:row>19</xdr:row>
      <xdr:rowOff>10160</xdr:rowOff>
    </xdr:from>
    <xdr:ext cx="1635760" cy="853440"/>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5115571A-8F74-8741-B9DF-DFC37B8E9315}"/>
                </a:ext>
              </a:extLst>
            </xdr:cNvPr>
            <xdr:cNvSpPr txBox="1"/>
          </xdr:nvSpPr>
          <xdr:spPr>
            <a:xfrm>
              <a:off x="9090660" y="3870960"/>
              <a:ext cx="1635760" cy="853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ru-RU" sz="1800" b="0" i="1">
                            <a:latin typeface="Cambria Math" panose="02040503050406030204" pitchFamily="18" charset="0"/>
                          </a:rPr>
                        </m:ctrlPr>
                      </m:sSubPr>
                      <m:e>
                        <m:r>
                          <a:rPr lang="en-US" sz="1800" b="0" i="1">
                            <a:latin typeface="Cambria Math" panose="02040503050406030204" pitchFamily="18" charset="0"/>
                          </a:rPr>
                          <m:t>𝑏</m:t>
                        </m:r>
                      </m:e>
                      <m:sub>
                        <m:r>
                          <a:rPr lang="ru-RU" sz="1800" b="0" i="1">
                            <a:latin typeface="Cambria Math" panose="02040503050406030204" pitchFamily="18" charset="0"/>
                          </a:rPr>
                          <m:t>0</m:t>
                        </m:r>
                      </m:sub>
                    </m:sSub>
                    <m:r>
                      <a:rPr lang="en-US" sz="1800" b="0" i="1">
                        <a:latin typeface="Cambria Math" panose="02040503050406030204" pitchFamily="18" charset="0"/>
                      </a:rPr>
                      <m:t>=</m:t>
                    </m:r>
                    <m:acc>
                      <m:accPr>
                        <m:chr m:val="̅"/>
                        <m:ctrlPr>
                          <a:rPr lang="en-US" sz="1800" b="0" i="1">
                            <a:latin typeface="Cambria Math" panose="02040503050406030204" pitchFamily="18" charset="0"/>
                          </a:rPr>
                        </m:ctrlPr>
                      </m:accPr>
                      <m:e>
                        <m:r>
                          <a:rPr lang="en-US" sz="1800" b="0" i="1">
                            <a:latin typeface="Cambria Math" panose="02040503050406030204" pitchFamily="18" charset="0"/>
                          </a:rPr>
                          <m:t>𝑦</m:t>
                        </m:r>
                      </m:e>
                    </m:acc>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𝑏</m:t>
                        </m:r>
                      </m:e>
                      <m:sub>
                        <m:r>
                          <a:rPr lang="en-US" sz="1800" b="0" i="1">
                            <a:latin typeface="Cambria Math" panose="02040503050406030204" pitchFamily="18" charset="0"/>
                          </a:rPr>
                          <m:t>1</m:t>
                        </m:r>
                      </m:sub>
                    </m:sSub>
                    <m:acc>
                      <m:accPr>
                        <m:chr m:val="̅"/>
                        <m:ctrlPr>
                          <a:rPr lang="en-US" sz="1800" b="0" i="1">
                            <a:latin typeface="Cambria Math" panose="02040503050406030204" pitchFamily="18" charset="0"/>
                          </a:rPr>
                        </m:ctrlPr>
                      </m:accPr>
                      <m:e>
                        <m:r>
                          <a:rPr lang="en-US" sz="1800" b="0" i="1">
                            <a:latin typeface="Cambria Math" panose="02040503050406030204" pitchFamily="18" charset="0"/>
                          </a:rPr>
                          <m:t>𝑧</m:t>
                        </m:r>
                      </m:e>
                    </m:acc>
                  </m:oMath>
                </m:oMathPara>
              </a14:m>
              <a:endParaRPr lang="ru-RU" sz="1100" b="0"/>
            </a:p>
          </xdr:txBody>
        </xdr:sp>
      </mc:Choice>
      <mc:Fallback xmlns="">
        <xdr:sp macro="" textlink="">
          <xdr:nvSpPr>
            <xdr:cNvPr id="11" name="TextBox 10">
              <a:extLst>
                <a:ext uri="{FF2B5EF4-FFF2-40B4-BE49-F238E27FC236}">
                  <a16:creationId xmlns:a16="http://schemas.microsoft.com/office/drawing/2014/main" id="{5115571A-8F74-8741-B9DF-DFC37B8E9315}"/>
                </a:ext>
              </a:extLst>
            </xdr:cNvPr>
            <xdr:cNvSpPr txBox="1"/>
          </xdr:nvSpPr>
          <xdr:spPr>
            <a:xfrm>
              <a:off x="9090660" y="3870960"/>
              <a:ext cx="1635760" cy="853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r>
                <a:rPr lang="en-US" sz="1800" b="0" i="0">
                  <a:latin typeface="Cambria Math" panose="02040503050406030204" pitchFamily="18" charset="0"/>
                </a:rPr>
                <a:t>𝑏</a:t>
              </a:r>
              <a:r>
                <a:rPr lang="ru-RU" sz="1800" b="0" i="0">
                  <a:latin typeface="Cambria Math" panose="02040503050406030204" pitchFamily="18" charset="0"/>
                </a:rPr>
                <a:t>_0</a:t>
              </a:r>
              <a:r>
                <a:rPr lang="en-US" sz="1800" b="0" i="0">
                  <a:latin typeface="Cambria Math" panose="02040503050406030204" pitchFamily="18" charset="0"/>
                </a:rPr>
                <a:t>=𝑦 ̅−𝑏_1 𝑧 ̅</a:t>
              </a:r>
              <a:endParaRPr lang="ru-RU" sz="1100" b="0"/>
            </a:p>
          </xdr:txBody>
        </xdr:sp>
      </mc:Fallback>
    </mc:AlternateContent>
    <xdr:clientData/>
  </xdr:oneCellAnchor>
  <xdr:oneCellAnchor>
    <xdr:from>
      <xdr:col>13</xdr:col>
      <xdr:colOff>0</xdr:colOff>
      <xdr:row>24</xdr:row>
      <xdr:rowOff>0</xdr:rowOff>
    </xdr:from>
    <xdr:ext cx="1656080" cy="431800"/>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779149D9-A79D-084B-A2D2-110AC6D451EB}"/>
                </a:ext>
              </a:extLst>
            </xdr:cNvPr>
            <xdr:cNvSpPr txBox="1"/>
          </xdr:nvSpPr>
          <xdr:spPr>
            <a:xfrm>
              <a:off x="10731500" y="4876800"/>
              <a:ext cx="1656080" cy="431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acc>
                      <m:accPr>
                        <m:chr m:val="̂"/>
                        <m:ctrlPr>
                          <a:rPr lang="ru-RU" sz="1200" i="1">
                            <a:latin typeface="Cambria Math" panose="02040503050406030204" pitchFamily="18" charset="0"/>
                          </a:rPr>
                        </m:ctrlPr>
                      </m:accPr>
                      <m:e>
                        <m:r>
                          <a:rPr lang="en-US" sz="1200" b="0" i="1">
                            <a:latin typeface="Cambria Math" panose="02040503050406030204" pitchFamily="18" charset="0"/>
                          </a:rPr>
                          <m:t>𝑦</m:t>
                        </m:r>
                      </m:e>
                    </m:acc>
                    <m:r>
                      <a:rPr lang="en-US" sz="1200" b="0" i="1">
                        <a:latin typeface="Cambria Math" panose="02040503050406030204" pitchFamily="18" charset="0"/>
                      </a:rPr>
                      <m:t>=139,309−</m:t>
                    </m:r>
                    <m:f>
                      <m:fPr>
                        <m:ctrlPr>
                          <a:rPr lang="en-US" sz="1200" b="0" i="1">
                            <a:latin typeface="Cambria Math" panose="02040503050406030204" pitchFamily="18" charset="0"/>
                          </a:rPr>
                        </m:ctrlPr>
                      </m:fPr>
                      <m:num>
                        <m:r>
                          <a:rPr lang="en-US" sz="1200" b="0" i="1">
                            <a:latin typeface="Cambria Math" panose="02040503050406030204" pitchFamily="18" charset="0"/>
                          </a:rPr>
                          <m:t>7,483</m:t>
                        </m:r>
                      </m:num>
                      <m:den>
                        <m:r>
                          <a:rPr lang="en-US" sz="1200" b="0" i="1">
                            <a:latin typeface="Cambria Math" panose="02040503050406030204" pitchFamily="18" charset="0"/>
                          </a:rPr>
                          <m:t>𝑥</m:t>
                        </m:r>
                      </m:den>
                    </m:f>
                  </m:oMath>
                </m:oMathPara>
              </a14:m>
              <a:endParaRPr lang="ru-RU" sz="1000"/>
            </a:p>
          </xdr:txBody>
        </xdr:sp>
      </mc:Choice>
      <mc:Fallback xmlns="">
        <xdr:sp macro="" textlink="">
          <xdr:nvSpPr>
            <xdr:cNvPr id="12" name="TextBox 11">
              <a:extLst>
                <a:ext uri="{FF2B5EF4-FFF2-40B4-BE49-F238E27FC236}">
                  <a16:creationId xmlns:a16="http://schemas.microsoft.com/office/drawing/2014/main" id="{779149D9-A79D-084B-A2D2-110AC6D451EB}"/>
                </a:ext>
              </a:extLst>
            </xdr:cNvPr>
            <xdr:cNvSpPr txBox="1"/>
          </xdr:nvSpPr>
          <xdr:spPr>
            <a:xfrm>
              <a:off x="10731500" y="4876800"/>
              <a:ext cx="1656080" cy="431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200" b="0" i="0">
                  <a:latin typeface="Cambria Math" panose="02040503050406030204" pitchFamily="18" charset="0"/>
                </a:rPr>
                <a:t>𝑦</a:t>
              </a:r>
              <a:r>
                <a:rPr lang="ru-RU" sz="1200" b="0" i="0">
                  <a:latin typeface="Cambria Math" panose="02040503050406030204" pitchFamily="18" charset="0"/>
                </a:rPr>
                <a:t> ̂</a:t>
              </a:r>
              <a:r>
                <a:rPr lang="en-US" sz="1200" b="0" i="0">
                  <a:latin typeface="Cambria Math" panose="02040503050406030204" pitchFamily="18" charset="0"/>
                </a:rPr>
                <a:t>=139,309−7,483/𝑥</a:t>
              </a:r>
              <a:endParaRPr lang="ru-RU" sz="1000"/>
            </a:p>
          </xdr:txBody>
        </xdr:sp>
      </mc:Fallback>
    </mc:AlternateContent>
    <xdr:clientData/>
  </xdr:oneCellAnchor>
  <xdr:oneCellAnchor>
    <xdr:from>
      <xdr:col>7</xdr:col>
      <xdr:colOff>0</xdr:colOff>
      <xdr:row>3</xdr:row>
      <xdr:rowOff>0</xdr:rowOff>
    </xdr:from>
    <xdr:ext cx="1041400" cy="774700"/>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1D1C0187-311A-3442-8DC5-3ECC349E23C8}"/>
                </a:ext>
              </a:extLst>
            </xdr:cNvPr>
            <xdr:cNvSpPr txBox="1"/>
          </xdr:nvSpPr>
          <xdr:spPr>
            <a:xfrm>
              <a:off x="5778500" y="609600"/>
              <a:ext cx="1041400" cy="774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sSup>
                      <m:sSupPr>
                        <m:ctrlPr>
                          <a:rPr lang="en-US" sz="1600" b="1" i="1">
                            <a:latin typeface="Cambria Math" panose="02040503050406030204" pitchFamily="18" charset="0"/>
                          </a:rPr>
                        </m:ctrlPr>
                      </m:sSupPr>
                      <m:e>
                        <m:r>
                          <a:rPr lang="en-US" sz="1600" b="1" i="0">
                            <a:latin typeface="Cambria Math" panose="02040503050406030204" pitchFamily="18" charset="0"/>
                          </a:rPr>
                          <m:t>(</m:t>
                        </m:r>
                        <m:r>
                          <a:rPr lang="ru-RU" sz="1600" b="1" i="0">
                            <a:latin typeface="Cambria Math" panose="02040503050406030204" pitchFamily="18" charset="0"/>
                          </a:rPr>
                          <m:t>𝐙</m:t>
                        </m:r>
                        <m:r>
                          <a:rPr lang="en-US" sz="1600" b="1" i="0">
                            <a:latin typeface="Cambria Math" panose="02040503050406030204" pitchFamily="18" charset="0"/>
                          </a:rPr>
                          <m:t>−</m:t>
                        </m:r>
                        <m:sSub>
                          <m:sSubPr>
                            <m:ctrlPr>
                              <a:rPr lang="en-US" sz="1600" b="1" i="1">
                                <a:latin typeface="Cambria Math" panose="02040503050406030204" pitchFamily="18" charset="0"/>
                              </a:rPr>
                            </m:ctrlPr>
                          </m:sSubPr>
                          <m:e>
                            <m:r>
                              <a:rPr lang="en-US" sz="1600" b="1" i="1">
                                <a:latin typeface="Cambria Math" panose="02040503050406030204" pitchFamily="18" charset="0"/>
                              </a:rPr>
                              <m:t>𝒁</m:t>
                            </m:r>
                          </m:e>
                          <m:sub>
                            <m:r>
                              <a:rPr lang="en-US" sz="1600" b="1" i="0">
                                <a:latin typeface="Cambria Math" panose="02040503050406030204" pitchFamily="18" charset="0"/>
                              </a:rPr>
                              <m:t>𝐜𝐩</m:t>
                            </m:r>
                            <m:r>
                              <a:rPr lang="en-US" sz="1600" b="1" i="0">
                                <a:latin typeface="Cambria Math" panose="02040503050406030204" pitchFamily="18" charset="0"/>
                              </a:rPr>
                              <m:t>.</m:t>
                            </m:r>
                          </m:sub>
                        </m:sSub>
                        <m:r>
                          <a:rPr lang="en-US" sz="1600" b="1" i="0">
                            <a:latin typeface="Cambria Math" panose="02040503050406030204" pitchFamily="18" charset="0"/>
                          </a:rPr>
                          <m:t>)</m:t>
                        </m:r>
                      </m:e>
                      <m:sup>
                        <m:r>
                          <a:rPr lang="en-US" sz="1600" b="1" i="0">
                            <a:latin typeface="Cambria Math" panose="02040503050406030204" pitchFamily="18" charset="0"/>
                          </a:rPr>
                          <m:t>𝟐</m:t>
                        </m:r>
                      </m:sup>
                    </m:sSup>
                  </m:oMath>
                </m:oMathPara>
              </a14:m>
              <a:endParaRPr lang="ru-RU" sz="1000" b="1" i="0">
                <a:latin typeface="Arial" panose="020B0604020202020204" pitchFamily="34" charset="0"/>
                <a:ea typeface="Apple Color Emoji" pitchFamily="2" charset="0"/>
                <a:cs typeface="Arial" panose="020B0604020202020204" pitchFamily="34" charset="0"/>
              </a:endParaRPr>
            </a:p>
          </xdr:txBody>
        </xdr:sp>
      </mc:Choice>
      <mc:Fallback xmlns="">
        <xdr:sp macro="" textlink="">
          <xdr:nvSpPr>
            <xdr:cNvPr id="13" name="TextBox 12">
              <a:extLst>
                <a:ext uri="{FF2B5EF4-FFF2-40B4-BE49-F238E27FC236}">
                  <a16:creationId xmlns:a16="http://schemas.microsoft.com/office/drawing/2014/main" id="{1D1C0187-311A-3442-8DC5-3ECC349E23C8}"/>
                </a:ext>
              </a:extLst>
            </xdr:cNvPr>
            <xdr:cNvSpPr txBox="1"/>
          </xdr:nvSpPr>
          <xdr:spPr>
            <a:xfrm>
              <a:off x="5778500" y="609600"/>
              <a:ext cx="1041400" cy="774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600" b="1" i="0">
                  <a:latin typeface="Cambria Math" panose="02040503050406030204" pitchFamily="18" charset="0"/>
                </a:rPr>
                <a:t>〖(</a:t>
              </a:r>
              <a:r>
                <a:rPr lang="ru-RU" sz="1600" b="1" i="0">
                  <a:latin typeface="Cambria Math" panose="02040503050406030204" pitchFamily="18" charset="0"/>
                </a:rPr>
                <a:t>𝐙</a:t>
              </a:r>
              <a:r>
                <a:rPr lang="en-US" sz="1600" b="1" i="0">
                  <a:latin typeface="Cambria Math" panose="02040503050406030204" pitchFamily="18" charset="0"/>
                </a:rPr>
                <a:t>−𝒁_(𝐜𝐩.))〗^𝟐</a:t>
              </a:r>
              <a:endParaRPr lang="ru-RU" sz="1000" b="1" i="0">
                <a:latin typeface="Arial" panose="020B0604020202020204" pitchFamily="34" charset="0"/>
                <a:ea typeface="Apple Color Emoji" pitchFamily="2" charset="0"/>
                <a:cs typeface="Arial" panose="020B0604020202020204" pitchFamily="34" charset="0"/>
              </a:endParaRPr>
            </a:p>
          </xdr:txBody>
        </xdr:sp>
      </mc:Fallback>
    </mc:AlternateContent>
    <xdr:clientData/>
  </xdr:oneCellAnchor>
  <xdr:oneCellAnchor>
    <xdr:from>
      <xdr:col>16</xdr:col>
      <xdr:colOff>0</xdr:colOff>
      <xdr:row>24</xdr:row>
      <xdr:rowOff>0</xdr:rowOff>
    </xdr:from>
    <xdr:ext cx="838200" cy="431800"/>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A4777BB0-B688-2E4A-8E80-3F760D04B5C4}"/>
                </a:ext>
              </a:extLst>
            </xdr:cNvPr>
            <xdr:cNvSpPr txBox="1"/>
          </xdr:nvSpPr>
          <xdr:spPr>
            <a:xfrm>
              <a:off x="13208000" y="4876800"/>
              <a:ext cx="838200" cy="431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14:m>
                <m:oMathPara xmlns:m="http://schemas.openxmlformats.org/officeDocument/2006/math">
                  <m:oMathParaPr>
                    <m:jc m:val="center"/>
                  </m:oMathParaPr>
                  <m:oMath xmlns:m="http://schemas.openxmlformats.org/officeDocument/2006/math">
                    <m:sSup>
                      <m:sSupPr>
                        <m:ctrlPr>
                          <a:rPr lang="ru-RU" sz="1800" b="0" i="1">
                            <a:latin typeface="Cambria Math" panose="02040503050406030204" pitchFamily="18" charset="0"/>
                          </a:rPr>
                        </m:ctrlPr>
                      </m:sSupPr>
                      <m:e>
                        <m:r>
                          <a:rPr lang="en-US" sz="1800" b="0" i="1">
                            <a:latin typeface="Cambria Math" panose="02040503050406030204" pitchFamily="18" charset="0"/>
                          </a:rPr>
                          <m:t>𝑅</m:t>
                        </m:r>
                      </m:e>
                      <m:sup>
                        <m:r>
                          <a:rPr lang="en-US" sz="1800" b="0" i="1">
                            <a:latin typeface="Cambria Math" panose="02040503050406030204" pitchFamily="18" charset="0"/>
                          </a:rPr>
                          <m:t>2</m:t>
                        </m:r>
                      </m:sup>
                    </m:sSup>
                  </m:oMath>
                </m:oMathPara>
              </a14:m>
              <a:endParaRPr lang="ru-RU" sz="1100" b="0"/>
            </a:p>
          </xdr:txBody>
        </xdr:sp>
      </mc:Choice>
      <mc:Fallback xmlns="">
        <xdr:sp macro="" textlink="">
          <xdr:nvSpPr>
            <xdr:cNvPr id="14" name="TextBox 13">
              <a:extLst>
                <a:ext uri="{FF2B5EF4-FFF2-40B4-BE49-F238E27FC236}">
                  <a16:creationId xmlns:a16="http://schemas.microsoft.com/office/drawing/2014/main" id="{A4777BB0-B688-2E4A-8E80-3F760D04B5C4}"/>
                </a:ext>
              </a:extLst>
            </xdr:cNvPr>
            <xdr:cNvSpPr txBox="1"/>
          </xdr:nvSpPr>
          <xdr:spPr>
            <a:xfrm>
              <a:off x="13208000" y="4876800"/>
              <a:ext cx="838200" cy="431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r>
                <a:rPr lang="en-US" sz="1800" b="0" i="0">
                  <a:latin typeface="Cambria Math" panose="02040503050406030204" pitchFamily="18" charset="0"/>
                </a:rPr>
                <a:t>𝑅</a:t>
              </a:r>
              <a:r>
                <a:rPr lang="ru-RU" sz="1800" b="0" i="0">
                  <a:latin typeface="Cambria Math" panose="02040503050406030204" pitchFamily="18" charset="0"/>
                </a:rPr>
                <a:t>^</a:t>
              </a:r>
              <a:r>
                <a:rPr lang="en-US" sz="1800" b="0" i="0">
                  <a:latin typeface="Cambria Math" panose="02040503050406030204" pitchFamily="18" charset="0"/>
                </a:rPr>
                <a:t>2</a:t>
              </a:r>
              <a:endParaRPr lang="ru-RU" sz="1100" b="0"/>
            </a:p>
          </xdr:txBody>
        </xdr:sp>
      </mc:Fallback>
    </mc:AlternateContent>
    <xdr:clientData/>
  </xdr:oneCellAnchor>
  <xdr:twoCellAnchor>
    <xdr:from>
      <xdr:col>11</xdr:col>
      <xdr:colOff>6350</xdr:colOff>
      <xdr:row>26</xdr:row>
      <xdr:rowOff>6350</xdr:rowOff>
    </xdr:from>
    <xdr:to>
      <xdr:col>26</xdr:col>
      <xdr:colOff>12700</xdr:colOff>
      <xdr:row>46</xdr:row>
      <xdr:rowOff>50800</xdr:rowOff>
    </xdr:to>
    <xdr:graphicFrame macro="">
      <xdr:nvGraphicFramePr>
        <xdr:cNvPr id="15" name="Диаграмма 14">
          <a:extLst>
            <a:ext uri="{FF2B5EF4-FFF2-40B4-BE49-F238E27FC236}">
              <a16:creationId xmlns:a16="http://schemas.microsoft.com/office/drawing/2014/main" id="{DC6F4BB5-D79C-3D41-BCAE-CB23A3D19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38100</xdr:colOff>
      <xdr:row>47</xdr:row>
      <xdr:rowOff>12700</xdr:rowOff>
    </xdr:from>
    <xdr:ext cx="2540000" cy="787400"/>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FF69BA19-3A43-E94B-B3BA-F79083F51940}"/>
                </a:ext>
              </a:extLst>
            </xdr:cNvPr>
            <xdr:cNvSpPr txBox="1"/>
          </xdr:nvSpPr>
          <xdr:spPr>
            <a:xfrm>
              <a:off x="9118600" y="9563100"/>
              <a:ext cx="2540000" cy="787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800" b="0" i="1">
                        <a:latin typeface="Cambria Math" panose="02040503050406030204" pitchFamily="18" charset="0"/>
                      </a:rPr>
                      <m:t>𝑆</m:t>
                    </m:r>
                    <m:r>
                      <a:rPr lang="en-US" sz="1800" b="0" i="1">
                        <a:latin typeface="Cambria Math" panose="02040503050406030204" pitchFamily="18" charset="0"/>
                      </a:rPr>
                      <m:t>=</m:t>
                    </m:r>
                    <m:rad>
                      <m:radPr>
                        <m:degHide m:val="on"/>
                        <m:ctrlPr>
                          <a:rPr lang="en-US" sz="1800" b="0" i="1">
                            <a:latin typeface="Cambria Math" panose="02040503050406030204" pitchFamily="18" charset="0"/>
                          </a:rPr>
                        </m:ctrlPr>
                      </m:radPr>
                      <m:deg/>
                      <m:e>
                        <m:f>
                          <m:fPr>
                            <m:ctrlPr>
                              <a:rPr lang="en-US" sz="1800" b="0" i="1">
                                <a:latin typeface="Cambria Math" panose="02040503050406030204" pitchFamily="18" charset="0"/>
                              </a:rPr>
                            </m:ctrlPr>
                          </m:fPr>
                          <m:num>
                            <m:nary>
                              <m:naryPr>
                                <m:chr m:val="∑"/>
                                <m:ctrlPr>
                                  <a:rPr lang="en-US" sz="1800" b="0" i="1">
                                    <a:latin typeface="Cambria Math" panose="02040503050406030204" pitchFamily="18" charset="0"/>
                                  </a:rPr>
                                </m:ctrlPr>
                              </m:naryPr>
                              <m:sub>
                                <m:r>
                                  <m:rPr>
                                    <m:brk m:alnAt="23"/>
                                  </m:rPr>
                                  <a:rPr lang="en-US" sz="1800" b="0" i="1">
                                    <a:latin typeface="Cambria Math" panose="02040503050406030204" pitchFamily="18" charset="0"/>
                                  </a:rPr>
                                  <m:t>𝑖</m:t>
                                </m:r>
                                <m:r>
                                  <a:rPr lang="en-US" sz="1800" b="0" i="1">
                                    <a:latin typeface="Cambria Math" panose="02040503050406030204" pitchFamily="18" charset="0"/>
                                  </a:rPr>
                                  <m:t>=1</m:t>
                                </m:r>
                              </m:sub>
                              <m:sup>
                                <m:r>
                                  <a:rPr lang="en-US" sz="1800" b="0" i="1">
                                    <a:latin typeface="Cambria Math" panose="02040503050406030204" pitchFamily="18" charset="0"/>
                                  </a:rPr>
                                  <m:t>𝑁</m:t>
                                </m:r>
                              </m:sup>
                              <m:e>
                                <m:sSup>
                                  <m:sSupPr>
                                    <m:ctrlPr>
                                      <a:rPr lang="en-US" sz="1800" b="0" i="1">
                                        <a:latin typeface="Cambria Math" panose="02040503050406030204" pitchFamily="18" charset="0"/>
                                      </a:rPr>
                                    </m:ctrlPr>
                                  </m:sSupPr>
                                  <m:e>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𝑦</m:t>
                                        </m:r>
                                      </m:e>
                                      <m:sub>
                                        <m:r>
                                          <a:rPr lang="en-US" sz="1800" b="0" i="1">
                                            <a:latin typeface="Cambria Math" panose="02040503050406030204" pitchFamily="18" charset="0"/>
                                          </a:rPr>
                                          <m:t>𝑖</m:t>
                                        </m:r>
                                      </m:sub>
                                    </m:sSub>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𝑦</m:t>
                                        </m:r>
                                      </m:e>
                                      <m:sub>
                                        <m:r>
                                          <a:rPr lang="ru-RU" sz="1800" b="0" i="1">
                                            <a:latin typeface="Cambria Math" panose="02040503050406030204" pitchFamily="18" charset="0"/>
                                          </a:rPr>
                                          <m:t>регр.</m:t>
                                        </m:r>
                                      </m:sub>
                                    </m:sSub>
                                    <m:r>
                                      <a:rPr lang="en-US" sz="1800" b="0" i="1">
                                        <a:latin typeface="Cambria Math" panose="02040503050406030204" pitchFamily="18" charset="0"/>
                                      </a:rPr>
                                      <m:t>)</m:t>
                                    </m:r>
                                  </m:e>
                                  <m:sup>
                                    <m:r>
                                      <a:rPr lang="ru-RU" sz="1800" b="0" i="1">
                                        <a:latin typeface="Cambria Math" panose="02040503050406030204" pitchFamily="18" charset="0"/>
                                      </a:rPr>
                                      <m:t>2</m:t>
                                    </m:r>
                                  </m:sup>
                                </m:sSup>
                              </m:e>
                            </m:nary>
                          </m:num>
                          <m:den>
                            <m:r>
                              <a:rPr lang="en-US" sz="1800" b="0" i="1">
                                <a:latin typeface="Cambria Math" panose="02040503050406030204" pitchFamily="18" charset="0"/>
                              </a:rPr>
                              <m:t>𝑁</m:t>
                            </m:r>
                          </m:den>
                        </m:f>
                      </m:e>
                    </m:rad>
                  </m:oMath>
                </m:oMathPara>
              </a14:m>
              <a:endParaRPr lang="ru-RU" sz="1800"/>
            </a:p>
          </xdr:txBody>
        </xdr:sp>
      </mc:Choice>
      <mc:Fallback xmlns="">
        <xdr:sp macro="" textlink="">
          <xdr:nvSpPr>
            <xdr:cNvPr id="16" name="TextBox 15">
              <a:extLst>
                <a:ext uri="{FF2B5EF4-FFF2-40B4-BE49-F238E27FC236}">
                  <a16:creationId xmlns:a16="http://schemas.microsoft.com/office/drawing/2014/main" id="{FF69BA19-3A43-E94B-B3BA-F79083F51940}"/>
                </a:ext>
              </a:extLst>
            </xdr:cNvPr>
            <xdr:cNvSpPr txBox="1"/>
          </xdr:nvSpPr>
          <xdr:spPr>
            <a:xfrm>
              <a:off x="9118600" y="9563100"/>
              <a:ext cx="2540000" cy="787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800" b="0" i="0">
                  <a:latin typeface="Cambria Math" panose="02040503050406030204" pitchFamily="18" charset="0"/>
                </a:rPr>
                <a:t>𝑆=√((∑_(𝑖=1)^𝑁</a:t>
              </a:r>
              <a:r>
                <a:rPr lang="ru-RU" sz="1800" b="0" i="0">
                  <a:latin typeface="Cambria Math" panose="02040503050406030204" pitchFamily="18" charset="0"/>
                </a:rPr>
                <a:t>▒</a:t>
              </a:r>
              <a:r>
                <a:rPr lang="en-US" sz="1800" b="0" i="0">
                  <a:latin typeface="Cambria Math" panose="02040503050406030204" pitchFamily="18" charset="0"/>
                </a:rPr>
                <a:t>〖(𝑦_𝑖−𝑦_(</a:t>
              </a:r>
              <a:r>
                <a:rPr lang="ru-RU" sz="1800" b="0" i="0">
                  <a:latin typeface="Cambria Math" panose="02040503050406030204" pitchFamily="18" charset="0"/>
                </a:rPr>
                <a:t>регр.</a:t>
              </a:r>
              <a:r>
                <a:rPr lang="en-US" sz="1800" b="0" i="0">
                  <a:latin typeface="Cambria Math" panose="02040503050406030204" pitchFamily="18" charset="0"/>
                </a:rPr>
                <a:t>))〗^</a:t>
              </a:r>
              <a:r>
                <a:rPr lang="ru-RU" sz="1800" b="0" i="0">
                  <a:latin typeface="Cambria Math" panose="02040503050406030204" pitchFamily="18" charset="0"/>
                </a:rPr>
                <a:t>2 </a:t>
              </a:r>
              <a:r>
                <a:rPr lang="en-US" sz="1800" b="0" i="0">
                  <a:latin typeface="Cambria Math" panose="02040503050406030204" pitchFamily="18" charset="0"/>
                </a:rPr>
                <a:t>)/𝑁)</a:t>
              </a:r>
              <a:endParaRPr lang="ru-RU" sz="1800"/>
            </a:p>
          </xdr:txBody>
        </xdr:sp>
      </mc:Fallback>
    </mc:AlternateContent>
    <xdr:clientData/>
  </xdr:oneCellAnchor>
  <xdr:oneCellAnchor>
    <xdr:from>
      <xdr:col>9</xdr:col>
      <xdr:colOff>0</xdr:colOff>
      <xdr:row>3</xdr:row>
      <xdr:rowOff>0</xdr:rowOff>
    </xdr:from>
    <xdr:ext cx="1282700" cy="774700"/>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5C4FAC52-8B1A-B84E-B006-9B7107338B5D}"/>
                </a:ext>
              </a:extLst>
            </xdr:cNvPr>
            <xdr:cNvSpPr txBox="1"/>
          </xdr:nvSpPr>
          <xdr:spPr>
            <a:xfrm>
              <a:off x="7429500" y="609600"/>
              <a:ext cx="1282700" cy="774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r>
                      <a:rPr lang="en-US" sz="1600" b="1" i="0">
                        <a:latin typeface="Cambria Math" panose="02040503050406030204" pitchFamily="18" charset="0"/>
                      </a:rPr>
                      <m:t> </m:t>
                    </m:r>
                    <m:sSup>
                      <m:sSupPr>
                        <m:ctrlPr>
                          <a:rPr lang="en-US" sz="1600" b="1" i="1">
                            <a:latin typeface="Cambria Math" panose="02040503050406030204" pitchFamily="18" charset="0"/>
                          </a:rPr>
                        </m:ctrlPr>
                      </m:sSupPr>
                      <m:e>
                        <m:r>
                          <a:rPr lang="en-US" sz="1600" b="1" i="1">
                            <a:latin typeface="Cambria Math" panose="02040503050406030204" pitchFamily="18" charset="0"/>
                          </a:rPr>
                          <m:t>(</m:t>
                        </m:r>
                        <m:sSub>
                          <m:sSubPr>
                            <m:ctrlPr>
                              <a:rPr lang="en-US" sz="1600" b="1" i="1">
                                <a:latin typeface="Cambria Math" panose="02040503050406030204" pitchFamily="18" charset="0"/>
                              </a:rPr>
                            </m:ctrlPr>
                          </m:sSubPr>
                          <m:e>
                            <m:r>
                              <a:rPr lang="en-US" sz="1600" b="1" i="0">
                                <a:latin typeface="Cambria Math" panose="02040503050406030204" pitchFamily="18" charset="0"/>
                              </a:rPr>
                              <m:t>𝐘</m:t>
                            </m:r>
                          </m:e>
                          <m:sub>
                            <m:r>
                              <a:rPr lang="ru-RU" sz="1600" b="1" i="0">
                                <a:latin typeface="Cambria Math" panose="02040503050406030204" pitchFamily="18" charset="0"/>
                              </a:rPr>
                              <m:t>𝐢</m:t>
                            </m:r>
                          </m:sub>
                        </m:sSub>
                        <m:r>
                          <a:rPr lang="en-US" sz="1600" b="1" i="1">
                            <a:latin typeface="Cambria Math" panose="02040503050406030204" pitchFamily="18" charset="0"/>
                          </a:rPr>
                          <m:t>−</m:t>
                        </m:r>
                        <m:sSub>
                          <m:sSubPr>
                            <m:ctrlPr>
                              <a:rPr lang="en-US" sz="1600" b="1" i="1">
                                <a:latin typeface="Cambria Math" panose="02040503050406030204" pitchFamily="18" charset="0"/>
                              </a:rPr>
                            </m:ctrlPr>
                          </m:sSubPr>
                          <m:e>
                            <m:r>
                              <a:rPr lang="en-US" sz="1600" b="1" i="1">
                                <a:latin typeface="Cambria Math" panose="02040503050406030204" pitchFamily="18" charset="0"/>
                              </a:rPr>
                              <m:t>𝒀</m:t>
                            </m:r>
                          </m:e>
                          <m:sub>
                            <m:r>
                              <a:rPr lang="en-US" sz="1600" b="1" i="1">
                                <a:latin typeface="Cambria Math" panose="02040503050406030204" pitchFamily="18" charset="0"/>
                              </a:rPr>
                              <m:t>р</m:t>
                            </m:r>
                            <m:r>
                              <a:rPr lang="ru-RU" sz="1600" b="1" i="1">
                                <a:latin typeface="Cambria Math" panose="02040503050406030204" pitchFamily="18" charset="0"/>
                              </a:rPr>
                              <m:t>егр</m:t>
                            </m:r>
                          </m:sub>
                        </m:sSub>
                        <m:r>
                          <a:rPr lang="en-US" sz="1600" b="1" i="1">
                            <a:latin typeface="Cambria Math" panose="02040503050406030204" pitchFamily="18" charset="0"/>
                          </a:rPr>
                          <m:t>)</m:t>
                        </m:r>
                      </m:e>
                      <m:sup>
                        <m:r>
                          <a:rPr lang="en-US" sz="1600" b="1" i="1">
                            <a:latin typeface="Cambria Math" panose="02040503050406030204" pitchFamily="18" charset="0"/>
                          </a:rPr>
                          <m:t>𝟐</m:t>
                        </m:r>
                      </m:sup>
                    </m:sSup>
                  </m:oMath>
                </m:oMathPara>
              </a14:m>
              <a:endParaRPr lang="ru-RU" sz="1000" b="1" i="0">
                <a:latin typeface="Arial" panose="020B0604020202020204" pitchFamily="34" charset="0"/>
                <a:ea typeface="Apple Color Emoji" pitchFamily="2" charset="0"/>
                <a:cs typeface="Arial" panose="020B0604020202020204" pitchFamily="34" charset="0"/>
              </a:endParaRPr>
            </a:p>
          </xdr:txBody>
        </xdr:sp>
      </mc:Choice>
      <mc:Fallback xmlns="">
        <xdr:sp macro="" textlink="">
          <xdr:nvSpPr>
            <xdr:cNvPr id="17" name="TextBox 16">
              <a:extLst>
                <a:ext uri="{FF2B5EF4-FFF2-40B4-BE49-F238E27FC236}">
                  <a16:creationId xmlns:a16="http://schemas.microsoft.com/office/drawing/2014/main" id="{5C4FAC52-8B1A-B84E-B006-9B7107338B5D}"/>
                </a:ext>
              </a:extLst>
            </xdr:cNvPr>
            <xdr:cNvSpPr txBox="1"/>
          </xdr:nvSpPr>
          <xdr:spPr>
            <a:xfrm>
              <a:off x="7429500" y="609600"/>
              <a:ext cx="1282700" cy="774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600" b="1" i="0">
                  <a:latin typeface="Cambria Math" panose="02040503050406030204" pitchFamily="18" charset="0"/>
                </a:rPr>
                <a:t> 〖(𝐘_</a:t>
              </a:r>
              <a:r>
                <a:rPr lang="ru-RU" sz="1600" b="1" i="0">
                  <a:latin typeface="Cambria Math" panose="02040503050406030204" pitchFamily="18" charset="0"/>
                </a:rPr>
                <a:t>𝐢</a:t>
              </a:r>
              <a:r>
                <a:rPr lang="en-US" sz="1600" b="1" i="0">
                  <a:latin typeface="Cambria Math" panose="02040503050406030204" pitchFamily="18" charset="0"/>
                </a:rPr>
                <a:t>−𝒀_р</a:t>
              </a:r>
              <a:r>
                <a:rPr lang="ru-RU" sz="1600" b="1" i="0">
                  <a:latin typeface="Cambria Math" panose="02040503050406030204" pitchFamily="18" charset="0"/>
                </a:rPr>
                <a:t>егр</a:t>
              </a:r>
              <a:r>
                <a:rPr lang="en-US" sz="1600" b="1" i="0">
                  <a:latin typeface="Cambria Math" panose="02040503050406030204" pitchFamily="18" charset="0"/>
                </a:rPr>
                <a:t>)〗^𝟐</a:t>
              </a:r>
              <a:endParaRPr lang="ru-RU" sz="1000" b="1" i="0">
                <a:latin typeface="Arial" panose="020B0604020202020204" pitchFamily="34" charset="0"/>
                <a:ea typeface="Apple Color Emoji" pitchFamily="2" charset="0"/>
                <a:cs typeface="Arial" panose="020B0604020202020204" pitchFamily="34" charset="0"/>
              </a:endParaRPr>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oneCellAnchor>
    <xdr:from>
      <xdr:col>4</xdr:col>
      <xdr:colOff>342900</xdr:colOff>
      <xdr:row>3</xdr:row>
      <xdr:rowOff>330200</xdr:rowOff>
    </xdr:from>
    <xdr:ext cx="787400" cy="44450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2DD41D5-87F0-A942-8B59-0EA637F76EF4}"/>
                </a:ext>
              </a:extLst>
            </xdr:cNvPr>
            <xdr:cNvSpPr txBox="1"/>
          </xdr:nvSpPr>
          <xdr:spPr>
            <a:xfrm>
              <a:off x="7480300" y="990600"/>
              <a:ext cx="787400"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en-US" sz="1800" b="0" i="1">
                            <a:latin typeface="Cambria Math" panose="02040503050406030204" pitchFamily="18" charset="0"/>
                          </a:rPr>
                        </m:ctrlPr>
                      </m:sSubPr>
                      <m:e>
                        <m:r>
                          <a:rPr lang="en-US" sz="1800" b="0" i="1">
                            <a:latin typeface="Cambria Math" panose="02040503050406030204" pitchFamily="18" charset="0"/>
                          </a:rPr>
                          <m:t>𝑌</m:t>
                        </m:r>
                      </m:e>
                      <m:sub>
                        <m:r>
                          <a:rPr lang="en-US" sz="1800" b="0" i="1">
                            <a:latin typeface="Cambria Math" panose="02040503050406030204" pitchFamily="18" charset="0"/>
                          </a:rPr>
                          <m:t>1</m:t>
                        </m:r>
                      </m:sub>
                    </m:sSub>
                    <m:r>
                      <a:rPr lang="en-US" sz="1800" b="0" i="1">
                        <a:latin typeface="Cambria Math" panose="02040503050406030204" pitchFamily="18" charset="0"/>
                      </a:rPr>
                      <m:t>=</m:t>
                    </m:r>
                    <m:func>
                      <m:funcPr>
                        <m:ctrlPr>
                          <a:rPr lang="en-US" sz="1800" b="0" i="1">
                            <a:latin typeface="Cambria Math" panose="02040503050406030204" pitchFamily="18" charset="0"/>
                          </a:rPr>
                        </m:ctrlPr>
                      </m:funcPr>
                      <m:fName>
                        <m:r>
                          <m:rPr>
                            <m:sty m:val="p"/>
                          </m:rPr>
                          <a:rPr lang="en-US" sz="1800" b="0" i="0">
                            <a:latin typeface="Cambria Math" panose="02040503050406030204" pitchFamily="18" charset="0"/>
                          </a:rPr>
                          <m:t>log</m:t>
                        </m:r>
                      </m:fName>
                      <m:e>
                        <m:r>
                          <a:rPr lang="en-US" sz="1800" b="0" i="1">
                            <a:latin typeface="Cambria Math" panose="02040503050406030204" pitchFamily="18" charset="0"/>
                          </a:rPr>
                          <m:t>𝑌</m:t>
                        </m:r>
                      </m:e>
                    </m:func>
                  </m:oMath>
                </m:oMathPara>
              </a14:m>
              <a:endParaRPr lang="ru-RU" sz="1800"/>
            </a:p>
          </xdr:txBody>
        </xdr:sp>
      </mc:Choice>
      <mc:Fallback xmlns="">
        <xdr:sp macro="" textlink="">
          <xdr:nvSpPr>
            <xdr:cNvPr id="2" name="TextBox 1">
              <a:extLst>
                <a:ext uri="{FF2B5EF4-FFF2-40B4-BE49-F238E27FC236}">
                  <a16:creationId xmlns:a16="http://schemas.microsoft.com/office/drawing/2014/main" id="{02DD41D5-87F0-A942-8B59-0EA637F76EF4}"/>
                </a:ext>
              </a:extLst>
            </xdr:cNvPr>
            <xdr:cNvSpPr txBox="1"/>
          </xdr:nvSpPr>
          <xdr:spPr>
            <a:xfrm>
              <a:off x="7480300" y="990600"/>
              <a:ext cx="787400" cy="44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r>
                <a:rPr lang="en-US" sz="1800" b="0" i="0">
                  <a:latin typeface="Cambria Math" panose="02040503050406030204" pitchFamily="18" charset="0"/>
                </a:rPr>
                <a:t>𝑌_1=log⁡𝑌</a:t>
              </a:r>
              <a:endParaRPr lang="ru-RU" sz="1800"/>
            </a:p>
          </xdr:txBody>
        </xdr:sp>
      </mc:Fallback>
    </mc:AlternateContent>
    <xdr:clientData/>
  </xdr:oneCellAnchor>
  <xdr:oneCellAnchor>
    <xdr:from>
      <xdr:col>5</xdr:col>
      <xdr:colOff>0</xdr:colOff>
      <xdr:row>3</xdr:row>
      <xdr:rowOff>0</xdr:rowOff>
    </xdr:from>
    <xdr:ext cx="1143000" cy="77470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305EBEA8-EB6C-7344-BA60-C25EFBFEB7A4}"/>
                </a:ext>
              </a:extLst>
            </xdr:cNvPr>
            <xdr:cNvSpPr txBox="1"/>
          </xdr:nvSpPr>
          <xdr:spPr>
            <a:xfrm>
              <a:off x="4127500" y="609600"/>
              <a:ext cx="1143000" cy="774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en-US" sz="1800" b="0" i="1">
                            <a:latin typeface="Cambria Math" panose="02040503050406030204" pitchFamily="18" charset="0"/>
                          </a:rPr>
                        </m:ctrlPr>
                      </m:sSubPr>
                      <m:e>
                        <m:r>
                          <a:rPr lang="en-US" sz="1800" b="0" i="1">
                            <a:latin typeface="Cambria Math" panose="02040503050406030204" pitchFamily="18" charset="0"/>
                          </a:rPr>
                          <m:t>𝑋</m:t>
                        </m:r>
                      </m:e>
                      <m:sub>
                        <m:r>
                          <a:rPr lang="en-US" sz="1800" b="0" i="1">
                            <a:latin typeface="Cambria Math" panose="02040503050406030204" pitchFamily="18" charset="0"/>
                          </a:rPr>
                          <m:t>1</m:t>
                        </m:r>
                      </m:sub>
                    </m:sSub>
                    <m:r>
                      <a:rPr lang="en-US" sz="1800" b="0" i="1">
                        <a:latin typeface="Cambria Math" panose="02040503050406030204" pitchFamily="18" charset="0"/>
                      </a:rPr>
                      <m:t>=</m:t>
                    </m:r>
                    <m:func>
                      <m:funcPr>
                        <m:ctrlPr>
                          <a:rPr lang="en-US" sz="1800" b="0" i="1">
                            <a:latin typeface="Cambria Math" panose="02040503050406030204" pitchFamily="18" charset="0"/>
                          </a:rPr>
                        </m:ctrlPr>
                      </m:funcPr>
                      <m:fName>
                        <m:r>
                          <m:rPr>
                            <m:sty m:val="p"/>
                          </m:rPr>
                          <a:rPr lang="en-US" sz="1800" b="0" i="0">
                            <a:latin typeface="Cambria Math" panose="02040503050406030204" pitchFamily="18" charset="0"/>
                          </a:rPr>
                          <m:t>log</m:t>
                        </m:r>
                      </m:fName>
                      <m:e>
                        <m:r>
                          <a:rPr lang="en-US" sz="1800" b="0" i="1">
                            <a:latin typeface="Cambria Math" panose="02040503050406030204" pitchFamily="18" charset="0"/>
                          </a:rPr>
                          <m:t>𝑋</m:t>
                        </m:r>
                      </m:e>
                    </m:func>
                  </m:oMath>
                </m:oMathPara>
              </a14:m>
              <a:endParaRPr lang="ru-RU" sz="1800"/>
            </a:p>
          </xdr:txBody>
        </xdr:sp>
      </mc:Choice>
      <mc:Fallback xmlns="">
        <xdr:sp macro="" textlink="">
          <xdr:nvSpPr>
            <xdr:cNvPr id="3" name="TextBox 2">
              <a:extLst>
                <a:ext uri="{FF2B5EF4-FFF2-40B4-BE49-F238E27FC236}">
                  <a16:creationId xmlns:a16="http://schemas.microsoft.com/office/drawing/2014/main" id="{305EBEA8-EB6C-7344-BA60-C25EFBFEB7A4}"/>
                </a:ext>
              </a:extLst>
            </xdr:cNvPr>
            <xdr:cNvSpPr txBox="1"/>
          </xdr:nvSpPr>
          <xdr:spPr>
            <a:xfrm>
              <a:off x="4127500" y="609600"/>
              <a:ext cx="1143000" cy="774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r>
                <a:rPr lang="en-US" sz="1800" b="0" i="0">
                  <a:latin typeface="Cambria Math" panose="02040503050406030204" pitchFamily="18" charset="0"/>
                </a:rPr>
                <a:t>𝑋_1=log⁡𝑋</a:t>
              </a:r>
              <a:endParaRPr lang="ru-RU" sz="1800"/>
            </a:p>
          </xdr:txBody>
        </xdr:sp>
      </mc:Fallback>
    </mc:AlternateContent>
    <xdr:clientData/>
  </xdr:oneCellAnchor>
  <xdr:oneCellAnchor>
    <xdr:from>
      <xdr:col>9</xdr:col>
      <xdr:colOff>0</xdr:colOff>
      <xdr:row>3</xdr:row>
      <xdr:rowOff>0</xdr:rowOff>
    </xdr:from>
    <xdr:ext cx="838200" cy="78740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D99B803D-AB6D-004B-901C-F197C6897B8D}"/>
                </a:ext>
              </a:extLst>
            </xdr:cNvPr>
            <xdr:cNvSpPr txBox="1"/>
          </xdr:nvSpPr>
          <xdr:spPr>
            <a:xfrm>
              <a:off x="7429500" y="609600"/>
              <a:ext cx="838200" cy="787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en-US" sz="1600" b="1" i="1">
                            <a:latin typeface="Cambria Math" panose="02040503050406030204" pitchFamily="18" charset="0"/>
                          </a:rPr>
                        </m:ctrlPr>
                      </m:sSubPr>
                      <m:e>
                        <m:r>
                          <a:rPr lang="en-US" sz="1600" b="1" i="0">
                            <a:latin typeface="Cambria Math" panose="02040503050406030204" pitchFamily="18" charset="0"/>
                          </a:rPr>
                          <m:t>𝐘</m:t>
                        </m:r>
                      </m:e>
                      <m:sub>
                        <m:r>
                          <a:rPr lang="ru-RU" sz="1600" b="1" i="0">
                            <a:latin typeface="Cambria Math" panose="02040503050406030204" pitchFamily="18" charset="0"/>
                          </a:rPr>
                          <m:t>регр.</m:t>
                        </m:r>
                      </m:sub>
                    </m:sSub>
                    <m:r>
                      <a:rPr lang="en-US" sz="1600" b="1" i="0">
                        <a:latin typeface="Cambria Math" panose="02040503050406030204" pitchFamily="18" charset="0"/>
                      </a:rPr>
                      <m:t> </m:t>
                    </m:r>
                  </m:oMath>
                </m:oMathPara>
              </a14:m>
              <a:endParaRPr lang="ru-RU" sz="1000" b="1" i="0">
                <a:latin typeface="Arial" panose="020B0604020202020204" pitchFamily="34" charset="0"/>
                <a:ea typeface="Apple Color Emoji" pitchFamily="2" charset="0"/>
                <a:cs typeface="Arial" panose="020B0604020202020204" pitchFamily="34" charset="0"/>
              </a:endParaRPr>
            </a:p>
          </xdr:txBody>
        </xdr:sp>
      </mc:Choice>
      <mc:Fallback xmlns="">
        <xdr:sp macro="" textlink="">
          <xdr:nvSpPr>
            <xdr:cNvPr id="4" name="TextBox 3">
              <a:extLst>
                <a:ext uri="{FF2B5EF4-FFF2-40B4-BE49-F238E27FC236}">
                  <a16:creationId xmlns:a16="http://schemas.microsoft.com/office/drawing/2014/main" id="{D99B803D-AB6D-004B-901C-F197C6897B8D}"/>
                </a:ext>
              </a:extLst>
            </xdr:cNvPr>
            <xdr:cNvSpPr txBox="1"/>
          </xdr:nvSpPr>
          <xdr:spPr>
            <a:xfrm>
              <a:off x="7429500" y="609600"/>
              <a:ext cx="838200" cy="787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600" b="1" i="0">
                  <a:latin typeface="Cambria Math" panose="02040503050406030204" pitchFamily="18" charset="0"/>
                </a:rPr>
                <a:t>𝐘_(</a:t>
              </a:r>
              <a:r>
                <a:rPr lang="ru-RU" sz="1600" b="1" i="0">
                  <a:latin typeface="Cambria Math" panose="02040503050406030204" pitchFamily="18" charset="0"/>
                </a:rPr>
                <a:t>регр.</a:t>
              </a:r>
              <a:r>
                <a:rPr lang="en-US" sz="1600" b="1" i="0">
                  <a:latin typeface="Cambria Math" panose="02040503050406030204" pitchFamily="18" charset="0"/>
                </a:rPr>
                <a:t>)  </a:t>
              </a:r>
              <a:endParaRPr lang="ru-RU" sz="1000" b="1" i="0">
                <a:latin typeface="Arial" panose="020B0604020202020204" pitchFamily="34" charset="0"/>
                <a:ea typeface="Apple Color Emoji" pitchFamily="2" charset="0"/>
                <a:cs typeface="Arial" panose="020B0604020202020204" pitchFamily="34" charset="0"/>
              </a:endParaRPr>
            </a:p>
          </xdr:txBody>
        </xdr:sp>
      </mc:Fallback>
    </mc:AlternateContent>
    <xdr:clientData/>
  </xdr:oneCellAnchor>
  <xdr:oneCellAnchor>
    <xdr:from>
      <xdr:col>6</xdr:col>
      <xdr:colOff>0</xdr:colOff>
      <xdr:row>3</xdr:row>
      <xdr:rowOff>0</xdr:rowOff>
    </xdr:from>
    <xdr:ext cx="1028700" cy="77470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CF59956F-0F5F-5F4A-9F36-924F32472D25}"/>
                </a:ext>
              </a:extLst>
            </xdr:cNvPr>
            <xdr:cNvSpPr txBox="1"/>
          </xdr:nvSpPr>
          <xdr:spPr>
            <a:xfrm>
              <a:off x="4953000" y="609600"/>
              <a:ext cx="1028700" cy="774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en-US" sz="1800" b="0" i="1">
                            <a:latin typeface="Cambria Math" panose="02040503050406030204" pitchFamily="18" charset="0"/>
                          </a:rPr>
                        </m:ctrlPr>
                      </m:sSubPr>
                      <m:e>
                        <m:r>
                          <a:rPr lang="en-US" sz="1800" b="0" i="1">
                            <a:latin typeface="Cambria Math" panose="02040503050406030204" pitchFamily="18" charset="0"/>
                          </a:rPr>
                          <m:t>𝑋</m:t>
                        </m:r>
                      </m:e>
                      <m:sub>
                        <m:r>
                          <a:rPr lang="en-US" sz="1800" b="0" i="1">
                            <a:latin typeface="Cambria Math" panose="02040503050406030204" pitchFamily="18" charset="0"/>
                          </a:rPr>
                          <m:t>1</m:t>
                        </m:r>
                      </m:sub>
                    </m:sSub>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𝑌</m:t>
                        </m:r>
                      </m:e>
                      <m:sub>
                        <m:r>
                          <a:rPr lang="en-US" sz="1800" b="0" i="1">
                            <a:latin typeface="Cambria Math" panose="02040503050406030204" pitchFamily="18" charset="0"/>
                          </a:rPr>
                          <m:t>1</m:t>
                        </m:r>
                      </m:sub>
                    </m:sSub>
                  </m:oMath>
                </m:oMathPara>
              </a14:m>
              <a:endParaRPr lang="ru-RU" sz="1800"/>
            </a:p>
          </xdr:txBody>
        </xdr:sp>
      </mc:Choice>
      <mc:Fallback xmlns="">
        <xdr:sp macro="" textlink="">
          <xdr:nvSpPr>
            <xdr:cNvPr id="5" name="TextBox 4">
              <a:extLst>
                <a:ext uri="{FF2B5EF4-FFF2-40B4-BE49-F238E27FC236}">
                  <a16:creationId xmlns:a16="http://schemas.microsoft.com/office/drawing/2014/main" id="{CF59956F-0F5F-5F4A-9F36-924F32472D25}"/>
                </a:ext>
              </a:extLst>
            </xdr:cNvPr>
            <xdr:cNvSpPr txBox="1"/>
          </xdr:nvSpPr>
          <xdr:spPr>
            <a:xfrm>
              <a:off x="4953000" y="609600"/>
              <a:ext cx="1028700" cy="774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r>
                <a:rPr lang="en-US" sz="1800" b="0" i="0">
                  <a:latin typeface="Cambria Math" panose="02040503050406030204" pitchFamily="18" charset="0"/>
                </a:rPr>
                <a:t>𝑋_1∗𝑌_1</a:t>
              </a:r>
              <a:endParaRPr lang="ru-RU" sz="1800"/>
            </a:p>
          </xdr:txBody>
        </xdr:sp>
      </mc:Fallback>
    </mc:AlternateContent>
    <xdr:clientData/>
  </xdr:oneCellAnchor>
  <xdr:oneCellAnchor>
    <xdr:from>
      <xdr:col>7</xdr:col>
      <xdr:colOff>0</xdr:colOff>
      <xdr:row>3</xdr:row>
      <xdr:rowOff>0</xdr:rowOff>
    </xdr:from>
    <xdr:ext cx="1244600" cy="76200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7D5D6386-836A-294A-897C-0BE74C3804E3}"/>
                </a:ext>
              </a:extLst>
            </xdr:cNvPr>
            <xdr:cNvSpPr txBox="1"/>
          </xdr:nvSpPr>
          <xdr:spPr>
            <a:xfrm>
              <a:off x="5778500" y="609600"/>
              <a:ext cx="1244600"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en-US" sz="1800" b="0" i="1">
                            <a:latin typeface="Cambria Math" panose="02040503050406030204" pitchFamily="18" charset="0"/>
                          </a:rPr>
                        </m:ctrlPr>
                      </m:sSubPr>
                      <m:e>
                        <m:r>
                          <a:rPr lang="en-US" sz="1800" b="0" i="1">
                            <a:latin typeface="Cambria Math" panose="02040503050406030204" pitchFamily="18" charset="0"/>
                          </a:rPr>
                          <m:t>𝑋</m:t>
                        </m:r>
                      </m:e>
                      <m:sub>
                        <m:r>
                          <a:rPr lang="en-US" sz="1800" b="0" i="1">
                            <a:latin typeface="Cambria Math" panose="02040503050406030204" pitchFamily="18" charset="0"/>
                          </a:rPr>
                          <m:t>1</m:t>
                        </m:r>
                      </m:sub>
                    </m:sSub>
                    <m:r>
                      <a:rPr lang="en-US" sz="1800" b="0" i="1">
                        <a:latin typeface="Cambria Math" panose="02040503050406030204" pitchFamily="18" charset="0"/>
                      </a:rPr>
                      <m:t>− </m:t>
                    </m:r>
                    <m:sSub>
                      <m:sSubPr>
                        <m:ctrlPr>
                          <a:rPr lang="en-US" sz="1800" b="0" i="1">
                            <a:latin typeface="Cambria Math" panose="02040503050406030204" pitchFamily="18" charset="0"/>
                          </a:rPr>
                        </m:ctrlPr>
                      </m:sSubPr>
                      <m:e>
                        <m:r>
                          <a:rPr lang="en-US" sz="1800" b="0" i="1">
                            <a:latin typeface="Cambria Math" panose="02040503050406030204" pitchFamily="18" charset="0"/>
                          </a:rPr>
                          <m:t>𝑋</m:t>
                        </m:r>
                      </m:e>
                      <m:sub>
                        <m:r>
                          <a:rPr lang="en-US" sz="1800" b="0" i="1">
                            <a:latin typeface="Cambria Math" panose="02040503050406030204" pitchFamily="18" charset="0"/>
                          </a:rPr>
                          <m:t>1</m:t>
                        </m:r>
                      </m:sub>
                    </m:sSub>
                    <m:r>
                      <a:rPr lang="en-US" sz="1800" b="0" i="1">
                        <a:latin typeface="Cambria Math" panose="02040503050406030204" pitchFamily="18" charset="0"/>
                      </a:rPr>
                      <m:t>𝑐𝑝</m:t>
                    </m:r>
                    <m:r>
                      <a:rPr lang="en-US" sz="1800" b="0" i="1">
                        <a:latin typeface="Cambria Math" panose="02040503050406030204" pitchFamily="18" charset="0"/>
                      </a:rPr>
                      <m:t>.</m:t>
                    </m:r>
                  </m:oMath>
                </m:oMathPara>
              </a14:m>
              <a:endParaRPr lang="ru-RU" sz="1800"/>
            </a:p>
          </xdr:txBody>
        </xdr:sp>
      </mc:Choice>
      <mc:Fallback xmlns="">
        <xdr:sp macro="" textlink="">
          <xdr:nvSpPr>
            <xdr:cNvPr id="6" name="TextBox 5">
              <a:extLst>
                <a:ext uri="{FF2B5EF4-FFF2-40B4-BE49-F238E27FC236}">
                  <a16:creationId xmlns:a16="http://schemas.microsoft.com/office/drawing/2014/main" id="{7D5D6386-836A-294A-897C-0BE74C3804E3}"/>
                </a:ext>
              </a:extLst>
            </xdr:cNvPr>
            <xdr:cNvSpPr txBox="1"/>
          </xdr:nvSpPr>
          <xdr:spPr>
            <a:xfrm>
              <a:off x="5778500" y="609600"/>
              <a:ext cx="1244600"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r>
                <a:rPr lang="en-US" sz="1800" b="0" i="0">
                  <a:latin typeface="Cambria Math" panose="02040503050406030204" pitchFamily="18" charset="0"/>
                </a:rPr>
                <a:t>𝑋_1− 𝑋_1 𝑐𝑝.</a:t>
              </a:r>
              <a:endParaRPr lang="ru-RU" sz="1800"/>
            </a:p>
          </xdr:txBody>
        </xdr:sp>
      </mc:Fallback>
    </mc:AlternateContent>
    <xdr:clientData/>
  </xdr:oneCellAnchor>
  <xdr:oneCellAnchor>
    <xdr:from>
      <xdr:col>8</xdr:col>
      <xdr:colOff>0</xdr:colOff>
      <xdr:row>3</xdr:row>
      <xdr:rowOff>0</xdr:rowOff>
    </xdr:from>
    <xdr:ext cx="1536700" cy="76200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93EBC8BE-03E2-E749-90A1-1D73938D8A45}"/>
                </a:ext>
              </a:extLst>
            </xdr:cNvPr>
            <xdr:cNvSpPr txBox="1"/>
          </xdr:nvSpPr>
          <xdr:spPr>
            <a:xfrm>
              <a:off x="6604000" y="609600"/>
              <a:ext cx="1536700"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14:m>
                <m:oMathPara xmlns:m="http://schemas.openxmlformats.org/officeDocument/2006/math">
                  <m:oMathParaPr>
                    <m:jc m:val="center"/>
                  </m:oMathParaPr>
                  <m:oMath xmlns:m="http://schemas.openxmlformats.org/officeDocument/2006/math">
                    <m:sSup>
                      <m:sSupPr>
                        <m:ctrlPr>
                          <a:rPr lang="en-US" sz="1800" b="0" i="1">
                            <a:latin typeface="Cambria Math" panose="02040503050406030204" pitchFamily="18" charset="0"/>
                          </a:rPr>
                        </m:ctrlPr>
                      </m:sSupPr>
                      <m:e>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𝑋</m:t>
                            </m:r>
                          </m:e>
                          <m:sub>
                            <m:r>
                              <a:rPr lang="en-US" sz="1800" b="0" i="1">
                                <a:latin typeface="Cambria Math" panose="02040503050406030204" pitchFamily="18" charset="0"/>
                              </a:rPr>
                              <m:t>1</m:t>
                            </m:r>
                          </m:sub>
                        </m:sSub>
                        <m:r>
                          <a:rPr lang="en-US" sz="1800" b="0" i="1">
                            <a:latin typeface="Cambria Math" panose="02040503050406030204" pitchFamily="18" charset="0"/>
                          </a:rPr>
                          <m:t>− </m:t>
                        </m:r>
                        <m:sSub>
                          <m:sSubPr>
                            <m:ctrlPr>
                              <a:rPr lang="en-US" sz="1800" b="0" i="1">
                                <a:latin typeface="Cambria Math" panose="02040503050406030204" pitchFamily="18" charset="0"/>
                              </a:rPr>
                            </m:ctrlPr>
                          </m:sSubPr>
                          <m:e>
                            <m:r>
                              <a:rPr lang="en-US" sz="1800" b="0" i="1">
                                <a:latin typeface="Cambria Math" panose="02040503050406030204" pitchFamily="18" charset="0"/>
                              </a:rPr>
                              <m:t>𝑋</m:t>
                            </m:r>
                          </m:e>
                          <m:sub>
                            <m:r>
                              <a:rPr lang="en-US" sz="1800" b="0" i="1">
                                <a:latin typeface="Cambria Math" panose="02040503050406030204" pitchFamily="18" charset="0"/>
                              </a:rPr>
                              <m:t>1</m:t>
                            </m:r>
                          </m:sub>
                        </m:sSub>
                        <m:r>
                          <a:rPr lang="en-US" sz="1800" b="0" i="1">
                            <a:latin typeface="Cambria Math" panose="02040503050406030204" pitchFamily="18" charset="0"/>
                          </a:rPr>
                          <m:t>𝑐𝑝</m:t>
                        </m:r>
                        <m:r>
                          <a:rPr lang="en-US" sz="1800" b="0" i="1">
                            <a:latin typeface="Cambria Math" panose="02040503050406030204" pitchFamily="18" charset="0"/>
                          </a:rPr>
                          <m:t>.)</m:t>
                        </m:r>
                      </m:e>
                      <m:sup>
                        <m:r>
                          <a:rPr lang="en-US" sz="1800" b="0" i="1">
                            <a:latin typeface="Cambria Math" panose="02040503050406030204" pitchFamily="18" charset="0"/>
                          </a:rPr>
                          <m:t>2</m:t>
                        </m:r>
                      </m:sup>
                    </m:sSup>
                  </m:oMath>
                </m:oMathPara>
              </a14:m>
              <a:endParaRPr lang="ru-RU" sz="1800"/>
            </a:p>
          </xdr:txBody>
        </xdr:sp>
      </mc:Choice>
      <mc:Fallback xmlns="">
        <xdr:sp macro="" textlink="">
          <xdr:nvSpPr>
            <xdr:cNvPr id="7" name="TextBox 6">
              <a:extLst>
                <a:ext uri="{FF2B5EF4-FFF2-40B4-BE49-F238E27FC236}">
                  <a16:creationId xmlns:a16="http://schemas.microsoft.com/office/drawing/2014/main" id="{93EBC8BE-03E2-E749-90A1-1D73938D8A45}"/>
                </a:ext>
              </a:extLst>
            </xdr:cNvPr>
            <xdr:cNvSpPr txBox="1"/>
          </xdr:nvSpPr>
          <xdr:spPr>
            <a:xfrm>
              <a:off x="6604000" y="609600"/>
              <a:ext cx="1536700"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r>
                <a:rPr lang="en-US" sz="1800" b="0" i="0">
                  <a:latin typeface="Cambria Math" panose="02040503050406030204" pitchFamily="18" charset="0"/>
                </a:rPr>
                <a:t>〖(𝑋_1− 𝑋_1 𝑐𝑝.)〗^2</a:t>
              </a:r>
              <a:endParaRPr lang="ru-RU" sz="1800"/>
            </a:p>
          </xdr:txBody>
        </xdr:sp>
      </mc:Fallback>
    </mc:AlternateContent>
    <xdr:clientData/>
  </xdr:oneCellAnchor>
  <xdr:oneCellAnchor>
    <xdr:from>
      <xdr:col>12</xdr:col>
      <xdr:colOff>12692</xdr:colOff>
      <xdr:row>4</xdr:row>
      <xdr:rowOff>62306</xdr:rowOff>
    </xdr:from>
    <xdr:ext cx="825499" cy="286360"/>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6D1ACA36-BBE2-1A48-BFB2-D29010C47238}"/>
                </a:ext>
              </a:extLst>
            </xdr:cNvPr>
            <xdr:cNvSpPr txBox="1"/>
          </xdr:nvSpPr>
          <xdr:spPr>
            <a:xfrm flipH="1">
              <a:off x="9918692" y="875106"/>
              <a:ext cx="825499" cy="286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14:m>
                <m:oMathPara xmlns:m="http://schemas.openxmlformats.org/officeDocument/2006/math">
                  <m:oMathParaPr>
                    <m:jc m:val="center"/>
                  </m:oMathParaPr>
                  <m:oMath xmlns:m="http://schemas.openxmlformats.org/officeDocument/2006/math">
                    <m:acc>
                      <m:accPr>
                        <m:chr m:val="̅"/>
                        <m:ctrlPr>
                          <a:rPr lang="ru-RU" sz="1800" b="0" i="1">
                            <a:latin typeface="Cambria Math" panose="02040503050406030204" pitchFamily="18" charset="0"/>
                          </a:rPr>
                        </m:ctrlPr>
                      </m:accPr>
                      <m:e>
                        <m:sSub>
                          <m:sSubPr>
                            <m:ctrlPr>
                              <a:rPr lang="ru-RU" sz="1800" b="0" i="1">
                                <a:latin typeface="Cambria Math" panose="02040503050406030204" pitchFamily="18" charset="0"/>
                              </a:rPr>
                            </m:ctrlPr>
                          </m:sSubPr>
                          <m:e>
                            <m:r>
                              <a:rPr lang="en-US" sz="1800" b="0" i="1">
                                <a:latin typeface="Cambria Math" panose="02040503050406030204" pitchFamily="18" charset="0"/>
                              </a:rPr>
                              <m:t>𝑋</m:t>
                            </m:r>
                          </m:e>
                          <m:sub>
                            <m:r>
                              <a:rPr lang="en-US" sz="1800" b="0" i="1">
                                <a:latin typeface="Cambria Math" panose="02040503050406030204" pitchFamily="18" charset="0"/>
                              </a:rPr>
                              <m:t>1</m:t>
                            </m:r>
                          </m:sub>
                        </m:sSub>
                      </m:e>
                    </m:acc>
                  </m:oMath>
                </m:oMathPara>
              </a14:m>
              <a:endParaRPr lang="ru-RU" sz="1800" b="0"/>
            </a:p>
          </xdr:txBody>
        </xdr:sp>
      </mc:Choice>
      <mc:Fallback xmlns="">
        <xdr:sp macro="" textlink="">
          <xdr:nvSpPr>
            <xdr:cNvPr id="8" name="TextBox 7">
              <a:extLst>
                <a:ext uri="{FF2B5EF4-FFF2-40B4-BE49-F238E27FC236}">
                  <a16:creationId xmlns:a16="http://schemas.microsoft.com/office/drawing/2014/main" id="{6D1ACA36-BBE2-1A48-BFB2-D29010C47238}"/>
                </a:ext>
              </a:extLst>
            </xdr:cNvPr>
            <xdr:cNvSpPr txBox="1"/>
          </xdr:nvSpPr>
          <xdr:spPr>
            <a:xfrm flipH="1">
              <a:off x="9918692" y="875106"/>
              <a:ext cx="825499" cy="286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r>
                <a:rPr lang="ru-RU" sz="1800" b="0" i="0">
                  <a:latin typeface="Cambria Math" panose="02040503050406030204" pitchFamily="18" charset="0"/>
                </a:rPr>
                <a:t>(</a:t>
              </a:r>
              <a:r>
                <a:rPr lang="en-US" sz="1800" b="0" i="0">
                  <a:latin typeface="Cambria Math" panose="02040503050406030204" pitchFamily="18" charset="0"/>
                </a:rPr>
                <a:t>𝑋</a:t>
              </a:r>
              <a:r>
                <a:rPr lang="ru-RU" sz="1800" b="0" i="0">
                  <a:latin typeface="Cambria Math" panose="02040503050406030204" pitchFamily="18" charset="0"/>
                </a:rPr>
                <a:t>_</a:t>
              </a:r>
              <a:r>
                <a:rPr lang="en-US" sz="1800" b="0" i="0">
                  <a:latin typeface="Cambria Math" panose="02040503050406030204" pitchFamily="18" charset="0"/>
                </a:rPr>
                <a:t>1 </a:t>
              </a:r>
              <a:r>
                <a:rPr lang="ru-RU" sz="1800" b="0" i="0">
                  <a:latin typeface="Cambria Math" panose="02040503050406030204" pitchFamily="18" charset="0"/>
                </a:rPr>
                <a:t>) ̅</a:t>
              </a:r>
              <a:endParaRPr lang="ru-RU" sz="1800" b="0"/>
            </a:p>
          </xdr:txBody>
        </xdr:sp>
      </mc:Fallback>
    </mc:AlternateContent>
    <xdr:clientData/>
  </xdr:oneCellAnchor>
  <xdr:oneCellAnchor>
    <xdr:from>
      <xdr:col>12</xdr:col>
      <xdr:colOff>1813</xdr:colOff>
      <xdr:row>5</xdr:row>
      <xdr:rowOff>52837</xdr:rowOff>
    </xdr:from>
    <xdr:ext cx="825499" cy="286360"/>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B983CDFA-93D8-FF40-A3A2-E5A021D3E269}"/>
                </a:ext>
              </a:extLst>
            </xdr:cNvPr>
            <xdr:cNvSpPr txBox="1"/>
          </xdr:nvSpPr>
          <xdr:spPr>
            <a:xfrm flipH="1">
              <a:off x="9907813" y="1068837"/>
              <a:ext cx="825499" cy="286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14:m>
                <m:oMathPara xmlns:m="http://schemas.openxmlformats.org/officeDocument/2006/math">
                  <m:oMathParaPr>
                    <m:jc m:val="center"/>
                  </m:oMathParaPr>
                  <m:oMath xmlns:m="http://schemas.openxmlformats.org/officeDocument/2006/math">
                    <m:acc>
                      <m:accPr>
                        <m:chr m:val="̅"/>
                        <m:ctrlPr>
                          <a:rPr lang="ru-RU" sz="1800" b="0" i="1">
                            <a:latin typeface="Cambria Math" panose="02040503050406030204" pitchFamily="18" charset="0"/>
                          </a:rPr>
                        </m:ctrlPr>
                      </m:accPr>
                      <m:e>
                        <m:sSub>
                          <m:sSubPr>
                            <m:ctrlPr>
                              <a:rPr lang="ru-RU" sz="1800" b="0" i="1">
                                <a:latin typeface="Cambria Math" panose="02040503050406030204" pitchFamily="18" charset="0"/>
                              </a:rPr>
                            </m:ctrlPr>
                          </m:sSubPr>
                          <m:e>
                            <m:r>
                              <a:rPr lang="en-US" sz="1800" b="0" i="1">
                                <a:latin typeface="Cambria Math" panose="02040503050406030204" pitchFamily="18" charset="0"/>
                              </a:rPr>
                              <m:t>𝑌</m:t>
                            </m:r>
                          </m:e>
                          <m:sub>
                            <m:r>
                              <a:rPr lang="en-US" sz="1800" b="0" i="1">
                                <a:latin typeface="Cambria Math" panose="02040503050406030204" pitchFamily="18" charset="0"/>
                              </a:rPr>
                              <m:t>1</m:t>
                            </m:r>
                          </m:sub>
                        </m:sSub>
                      </m:e>
                    </m:acc>
                  </m:oMath>
                </m:oMathPara>
              </a14:m>
              <a:endParaRPr lang="ru-RU" sz="1800" b="0"/>
            </a:p>
          </xdr:txBody>
        </xdr:sp>
      </mc:Choice>
      <mc:Fallback xmlns="">
        <xdr:sp macro="" textlink="">
          <xdr:nvSpPr>
            <xdr:cNvPr id="9" name="TextBox 8">
              <a:extLst>
                <a:ext uri="{FF2B5EF4-FFF2-40B4-BE49-F238E27FC236}">
                  <a16:creationId xmlns:a16="http://schemas.microsoft.com/office/drawing/2014/main" id="{B983CDFA-93D8-FF40-A3A2-E5A021D3E269}"/>
                </a:ext>
              </a:extLst>
            </xdr:cNvPr>
            <xdr:cNvSpPr txBox="1"/>
          </xdr:nvSpPr>
          <xdr:spPr>
            <a:xfrm flipH="1">
              <a:off x="9907813" y="1068837"/>
              <a:ext cx="825499" cy="286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r>
                <a:rPr lang="ru-RU" sz="1800" b="0" i="0">
                  <a:latin typeface="Cambria Math" panose="02040503050406030204" pitchFamily="18" charset="0"/>
                </a:rPr>
                <a:t>(</a:t>
              </a:r>
              <a:r>
                <a:rPr lang="en-US" sz="1800" b="0" i="0">
                  <a:latin typeface="Cambria Math" panose="02040503050406030204" pitchFamily="18" charset="0"/>
                </a:rPr>
                <a:t>𝑌</a:t>
              </a:r>
              <a:r>
                <a:rPr lang="ru-RU" sz="1800" b="0" i="0">
                  <a:latin typeface="Cambria Math" panose="02040503050406030204" pitchFamily="18" charset="0"/>
                </a:rPr>
                <a:t>_</a:t>
              </a:r>
              <a:r>
                <a:rPr lang="en-US" sz="1800" b="0" i="0">
                  <a:latin typeface="Cambria Math" panose="02040503050406030204" pitchFamily="18" charset="0"/>
                </a:rPr>
                <a:t>1 </a:t>
              </a:r>
              <a:r>
                <a:rPr lang="ru-RU" sz="1800" b="0" i="0">
                  <a:latin typeface="Cambria Math" panose="02040503050406030204" pitchFamily="18" charset="0"/>
                </a:rPr>
                <a:t>) ̅</a:t>
              </a:r>
              <a:endParaRPr lang="ru-RU" sz="1800" b="0"/>
            </a:p>
          </xdr:txBody>
        </xdr:sp>
      </mc:Fallback>
    </mc:AlternateContent>
    <xdr:clientData/>
  </xdr:oneCellAnchor>
  <xdr:oneCellAnchor>
    <xdr:from>
      <xdr:col>12</xdr:col>
      <xdr:colOff>1809</xdr:colOff>
      <xdr:row>6</xdr:row>
      <xdr:rowOff>92046</xdr:rowOff>
    </xdr:from>
    <xdr:ext cx="825499" cy="286360"/>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2A63D082-7A8C-FC42-A817-5C0B94CA3C3F}"/>
                </a:ext>
              </a:extLst>
            </xdr:cNvPr>
            <xdr:cNvSpPr txBox="1"/>
          </xdr:nvSpPr>
          <xdr:spPr>
            <a:xfrm flipH="1">
              <a:off x="9907809" y="1311246"/>
              <a:ext cx="825499" cy="286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14:m>
                <m:oMathPara xmlns:m="http://schemas.openxmlformats.org/officeDocument/2006/math">
                  <m:oMathParaPr>
                    <m:jc m:val="center"/>
                  </m:oMathParaPr>
                  <m:oMath xmlns:m="http://schemas.openxmlformats.org/officeDocument/2006/math">
                    <m:acc>
                      <m:accPr>
                        <m:chr m:val="̅"/>
                        <m:ctrlPr>
                          <a:rPr lang="ru-RU" sz="1800" b="0" i="1">
                            <a:latin typeface="Cambria Math" panose="02040503050406030204" pitchFamily="18" charset="0"/>
                          </a:rPr>
                        </m:ctrlPr>
                      </m:accPr>
                      <m:e>
                        <m:sSub>
                          <m:sSubPr>
                            <m:ctrlPr>
                              <a:rPr lang="ru-RU" sz="1800" b="0" i="1">
                                <a:latin typeface="Cambria Math" panose="02040503050406030204" pitchFamily="18" charset="0"/>
                              </a:rPr>
                            </m:ctrlPr>
                          </m:sSubPr>
                          <m:e>
                            <m:r>
                              <a:rPr lang="en-US" sz="1800" b="0" i="1">
                                <a:latin typeface="Cambria Math" panose="02040503050406030204" pitchFamily="18" charset="0"/>
                              </a:rPr>
                              <m:t>𝑋</m:t>
                            </m:r>
                          </m:e>
                          <m:sub>
                            <m:r>
                              <a:rPr lang="en-US" sz="1800" b="0" i="1">
                                <a:latin typeface="Cambria Math" panose="02040503050406030204" pitchFamily="18" charset="0"/>
                              </a:rPr>
                              <m:t>1</m:t>
                            </m:r>
                          </m:sub>
                        </m:sSub>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𝑌</m:t>
                            </m:r>
                          </m:e>
                          <m:sub>
                            <m:r>
                              <a:rPr lang="en-US" sz="1800" b="0" i="1">
                                <a:latin typeface="Cambria Math" panose="02040503050406030204" pitchFamily="18" charset="0"/>
                              </a:rPr>
                              <m:t>1</m:t>
                            </m:r>
                          </m:sub>
                        </m:sSub>
                      </m:e>
                    </m:acc>
                  </m:oMath>
                </m:oMathPara>
              </a14:m>
              <a:endParaRPr lang="ru-RU" sz="1800" b="0"/>
            </a:p>
          </xdr:txBody>
        </xdr:sp>
      </mc:Choice>
      <mc:Fallback xmlns="">
        <xdr:sp macro="" textlink="">
          <xdr:nvSpPr>
            <xdr:cNvPr id="10" name="TextBox 9">
              <a:extLst>
                <a:ext uri="{FF2B5EF4-FFF2-40B4-BE49-F238E27FC236}">
                  <a16:creationId xmlns:a16="http://schemas.microsoft.com/office/drawing/2014/main" id="{2A63D082-7A8C-FC42-A817-5C0B94CA3C3F}"/>
                </a:ext>
              </a:extLst>
            </xdr:cNvPr>
            <xdr:cNvSpPr txBox="1"/>
          </xdr:nvSpPr>
          <xdr:spPr>
            <a:xfrm flipH="1">
              <a:off x="9907809" y="1311246"/>
              <a:ext cx="825499" cy="286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r>
                <a:rPr lang="ru-RU" sz="1800" b="0" i="0">
                  <a:latin typeface="Cambria Math" panose="02040503050406030204" pitchFamily="18" charset="0"/>
                </a:rPr>
                <a:t>(</a:t>
              </a:r>
              <a:r>
                <a:rPr lang="en-US" sz="1800" b="0" i="0">
                  <a:latin typeface="Cambria Math" panose="02040503050406030204" pitchFamily="18" charset="0"/>
                </a:rPr>
                <a:t>𝑋</a:t>
              </a:r>
              <a:r>
                <a:rPr lang="ru-RU" sz="1800" b="0" i="0">
                  <a:latin typeface="Cambria Math" panose="02040503050406030204" pitchFamily="18" charset="0"/>
                </a:rPr>
                <a:t>_</a:t>
              </a:r>
              <a:r>
                <a:rPr lang="en-US" sz="1800" b="0" i="0">
                  <a:latin typeface="Cambria Math" panose="02040503050406030204" pitchFamily="18" charset="0"/>
                </a:rPr>
                <a:t>1∗𝑌_1 </a:t>
              </a:r>
              <a:r>
                <a:rPr lang="ru-RU" sz="1800" b="0" i="0">
                  <a:latin typeface="Cambria Math" panose="02040503050406030204" pitchFamily="18" charset="0"/>
                </a:rPr>
                <a:t>) ̅</a:t>
              </a:r>
              <a:endParaRPr lang="ru-RU" sz="1800" b="0"/>
            </a:p>
          </xdr:txBody>
        </xdr:sp>
      </mc:Fallback>
    </mc:AlternateContent>
    <xdr:clientData/>
  </xdr:oneCellAnchor>
  <xdr:oneCellAnchor>
    <xdr:from>
      <xdr:col>12</xdr:col>
      <xdr:colOff>1812</xdr:colOff>
      <xdr:row>7</xdr:row>
      <xdr:rowOff>58769</xdr:rowOff>
    </xdr:from>
    <xdr:ext cx="825499" cy="286360"/>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3DE8B14F-04E4-3D4D-81E3-11EEFB64D4A1}"/>
                </a:ext>
              </a:extLst>
            </xdr:cNvPr>
            <xdr:cNvSpPr txBox="1"/>
          </xdr:nvSpPr>
          <xdr:spPr>
            <a:xfrm flipH="1">
              <a:off x="9907812" y="1481169"/>
              <a:ext cx="825499" cy="286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14:m>
                <m:oMathPara xmlns:m="http://schemas.openxmlformats.org/officeDocument/2006/math">
                  <m:oMathParaPr>
                    <m:jc m:val="center"/>
                  </m:oMathParaPr>
                  <m:oMath xmlns:m="http://schemas.openxmlformats.org/officeDocument/2006/math">
                    <m:acc>
                      <m:accPr>
                        <m:chr m:val="̅"/>
                        <m:ctrlPr>
                          <a:rPr lang="ru-RU" sz="1800" b="0" i="1">
                            <a:latin typeface="Cambria Math" panose="02040503050406030204" pitchFamily="18" charset="0"/>
                          </a:rPr>
                        </m:ctrlPr>
                      </m:accPr>
                      <m:e>
                        <m:sSub>
                          <m:sSubPr>
                            <m:ctrlPr>
                              <a:rPr lang="ru-RU" sz="1800" b="0" i="1">
                                <a:latin typeface="Cambria Math" panose="02040503050406030204" pitchFamily="18" charset="0"/>
                              </a:rPr>
                            </m:ctrlPr>
                          </m:sSubPr>
                          <m:e>
                            <m:r>
                              <a:rPr lang="en-US" sz="1800" b="0" i="1">
                                <a:latin typeface="Cambria Math" panose="02040503050406030204" pitchFamily="18" charset="0"/>
                              </a:rPr>
                              <m:t>𝑋</m:t>
                            </m:r>
                          </m:e>
                          <m:sub>
                            <m:r>
                              <a:rPr lang="en-US" sz="1800" b="0" i="1">
                                <a:latin typeface="Cambria Math" panose="02040503050406030204" pitchFamily="18" charset="0"/>
                              </a:rPr>
                              <m:t>1</m:t>
                            </m:r>
                          </m:sub>
                        </m:sSub>
                      </m:e>
                    </m:acc>
                    <m:r>
                      <a:rPr lang="en-US" sz="1800" b="0" i="1">
                        <a:latin typeface="Cambria Math" panose="02040503050406030204" pitchFamily="18" charset="0"/>
                      </a:rPr>
                      <m:t>∗</m:t>
                    </m:r>
                    <m:acc>
                      <m:accPr>
                        <m:chr m:val="̅"/>
                        <m:ctrlPr>
                          <a:rPr lang="ru-RU" sz="1800" b="0" i="1">
                            <a:latin typeface="Cambria Math" panose="02040503050406030204" pitchFamily="18" charset="0"/>
                          </a:rPr>
                        </m:ctrlPr>
                      </m:accPr>
                      <m:e>
                        <m:sSub>
                          <m:sSubPr>
                            <m:ctrlPr>
                              <a:rPr lang="ru-RU" sz="1800" b="0" i="1">
                                <a:latin typeface="Cambria Math" panose="02040503050406030204" pitchFamily="18" charset="0"/>
                              </a:rPr>
                            </m:ctrlPr>
                          </m:sSubPr>
                          <m:e>
                            <m:r>
                              <a:rPr lang="en-US" sz="1800" b="0" i="1">
                                <a:latin typeface="Cambria Math" panose="02040503050406030204" pitchFamily="18" charset="0"/>
                              </a:rPr>
                              <m:t>𝑌</m:t>
                            </m:r>
                          </m:e>
                          <m:sub>
                            <m:r>
                              <a:rPr lang="en-US" sz="1800" b="0" i="1">
                                <a:latin typeface="Cambria Math" panose="02040503050406030204" pitchFamily="18" charset="0"/>
                              </a:rPr>
                              <m:t>1</m:t>
                            </m:r>
                          </m:sub>
                        </m:sSub>
                      </m:e>
                    </m:acc>
                  </m:oMath>
                </m:oMathPara>
              </a14:m>
              <a:endParaRPr lang="ru-RU" sz="1800" b="0"/>
            </a:p>
          </xdr:txBody>
        </xdr:sp>
      </mc:Choice>
      <mc:Fallback xmlns="">
        <xdr:sp macro="" textlink="">
          <xdr:nvSpPr>
            <xdr:cNvPr id="11" name="TextBox 10">
              <a:extLst>
                <a:ext uri="{FF2B5EF4-FFF2-40B4-BE49-F238E27FC236}">
                  <a16:creationId xmlns:a16="http://schemas.microsoft.com/office/drawing/2014/main" id="{3DE8B14F-04E4-3D4D-81E3-11EEFB64D4A1}"/>
                </a:ext>
              </a:extLst>
            </xdr:cNvPr>
            <xdr:cNvSpPr txBox="1"/>
          </xdr:nvSpPr>
          <xdr:spPr>
            <a:xfrm flipH="1">
              <a:off x="9907812" y="1481169"/>
              <a:ext cx="825499" cy="286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r>
                <a:rPr lang="ru-RU" sz="1800" b="0" i="0">
                  <a:latin typeface="Cambria Math" panose="02040503050406030204" pitchFamily="18" charset="0"/>
                </a:rPr>
                <a:t>(</a:t>
              </a:r>
              <a:r>
                <a:rPr lang="en-US" sz="1800" b="0" i="0">
                  <a:latin typeface="Cambria Math" panose="02040503050406030204" pitchFamily="18" charset="0"/>
                </a:rPr>
                <a:t>𝑋</a:t>
              </a:r>
              <a:r>
                <a:rPr lang="ru-RU" sz="1800" b="0" i="0">
                  <a:latin typeface="Cambria Math" panose="02040503050406030204" pitchFamily="18" charset="0"/>
                </a:rPr>
                <a:t>_</a:t>
              </a:r>
              <a:r>
                <a:rPr lang="en-US" sz="1800" b="0" i="0">
                  <a:latin typeface="Cambria Math" panose="02040503050406030204" pitchFamily="18" charset="0"/>
                </a:rPr>
                <a:t>1 </a:t>
              </a:r>
              <a:r>
                <a:rPr lang="ru-RU" sz="1800" b="0" i="0">
                  <a:latin typeface="Cambria Math" panose="02040503050406030204" pitchFamily="18" charset="0"/>
                </a:rPr>
                <a:t>) ̅</a:t>
              </a:r>
              <a:r>
                <a:rPr lang="en-US" sz="1800" b="0" i="0">
                  <a:latin typeface="Cambria Math" panose="02040503050406030204" pitchFamily="18" charset="0"/>
                </a:rPr>
                <a:t>∗</a:t>
              </a:r>
              <a:r>
                <a:rPr lang="ru-RU" sz="1800" b="0" i="0">
                  <a:latin typeface="Cambria Math" panose="02040503050406030204" pitchFamily="18" charset="0"/>
                </a:rPr>
                <a:t>(</a:t>
              </a:r>
              <a:r>
                <a:rPr lang="en-US" sz="1800" b="0" i="0">
                  <a:latin typeface="Cambria Math" panose="02040503050406030204" pitchFamily="18" charset="0"/>
                </a:rPr>
                <a:t>𝑌</a:t>
              </a:r>
              <a:r>
                <a:rPr lang="ru-RU" sz="1800" b="0" i="0">
                  <a:latin typeface="Cambria Math" panose="02040503050406030204" pitchFamily="18" charset="0"/>
                </a:rPr>
                <a:t>_</a:t>
              </a:r>
              <a:r>
                <a:rPr lang="en-US" sz="1800" b="0" i="0">
                  <a:latin typeface="Cambria Math" panose="02040503050406030204" pitchFamily="18" charset="0"/>
                </a:rPr>
                <a:t>1 </a:t>
              </a:r>
              <a:r>
                <a:rPr lang="ru-RU" sz="1800" b="0" i="0">
                  <a:latin typeface="Cambria Math" panose="02040503050406030204" pitchFamily="18" charset="0"/>
                </a:rPr>
                <a:t>) ̅</a:t>
              </a:r>
              <a:endParaRPr lang="ru-RU" sz="1800" b="0"/>
            </a:p>
          </xdr:txBody>
        </xdr:sp>
      </mc:Fallback>
    </mc:AlternateContent>
    <xdr:clientData/>
  </xdr:oneCellAnchor>
  <xdr:oneCellAnchor>
    <xdr:from>
      <xdr:col>12</xdr:col>
      <xdr:colOff>7253</xdr:colOff>
      <xdr:row>8</xdr:row>
      <xdr:rowOff>19540</xdr:rowOff>
    </xdr:from>
    <xdr:ext cx="825499" cy="374160"/>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72743C66-8ED5-6347-A543-7F78180B7D06}"/>
                </a:ext>
              </a:extLst>
            </xdr:cNvPr>
            <xdr:cNvSpPr txBox="1"/>
          </xdr:nvSpPr>
          <xdr:spPr>
            <a:xfrm flipH="1">
              <a:off x="9913253" y="1645140"/>
              <a:ext cx="825499" cy="37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sSubSup>
                      <m:sSubSupPr>
                        <m:ctrlPr>
                          <a:rPr lang="ru-RU" sz="1800" b="0" i="1">
                            <a:latin typeface="Cambria Math" panose="02040503050406030204" pitchFamily="18" charset="0"/>
                          </a:rPr>
                        </m:ctrlPr>
                      </m:sSubSupPr>
                      <m:e>
                        <m:r>
                          <a:rPr lang="en-US" sz="1800" b="0" i="1">
                            <a:latin typeface="Cambria Math" panose="02040503050406030204" pitchFamily="18" charset="0"/>
                          </a:rPr>
                          <m:t>𝑆</m:t>
                        </m:r>
                      </m:e>
                      <m:sub>
                        <m:sSub>
                          <m:sSubPr>
                            <m:ctrlPr>
                              <a:rPr lang="en-US" sz="1800" b="0" i="1">
                                <a:latin typeface="Cambria Math" panose="02040503050406030204" pitchFamily="18" charset="0"/>
                              </a:rPr>
                            </m:ctrlPr>
                          </m:sSubPr>
                          <m:e>
                            <m:r>
                              <a:rPr lang="en-US" sz="1800" b="0" i="1">
                                <a:latin typeface="Cambria Math" panose="02040503050406030204" pitchFamily="18" charset="0"/>
                              </a:rPr>
                              <m:t>𝑋</m:t>
                            </m:r>
                          </m:e>
                          <m:sub>
                            <m:r>
                              <a:rPr lang="en-US" sz="1800" b="0" i="1">
                                <a:latin typeface="Cambria Math" panose="02040503050406030204" pitchFamily="18" charset="0"/>
                              </a:rPr>
                              <m:t>1</m:t>
                            </m:r>
                          </m:sub>
                        </m:sSub>
                      </m:sub>
                      <m:sup>
                        <m:r>
                          <a:rPr lang="en-US" sz="1800" b="0" i="1">
                            <a:latin typeface="Cambria Math" panose="02040503050406030204" pitchFamily="18" charset="0"/>
                          </a:rPr>
                          <m:t>2</m:t>
                        </m:r>
                      </m:sup>
                    </m:sSubSup>
                  </m:oMath>
                </m:oMathPara>
              </a14:m>
              <a:endParaRPr lang="ru-RU" sz="1800" b="0"/>
            </a:p>
          </xdr:txBody>
        </xdr:sp>
      </mc:Choice>
      <mc:Fallback xmlns="">
        <xdr:sp macro="" textlink="">
          <xdr:nvSpPr>
            <xdr:cNvPr id="12" name="TextBox 11">
              <a:extLst>
                <a:ext uri="{FF2B5EF4-FFF2-40B4-BE49-F238E27FC236}">
                  <a16:creationId xmlns:a16="http://schemas.microsoft.com/office/drawing/2014/main" id="{72743C66-8ED5-6347-A543-7F78180B7D06}"/>
                </a:ext>
              </a:extLst>
            </xdr:cNvPr>
            <xdr:cNvSpPr txBox="1"/>
          </xdr:nvSpPr>
          <xdr:spPr>
            <a:xfrm flipH="1">
              <a:off x="9913253" y="1645140"/>
              <a:ext cx="825499" cy="37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800" b="0" i="0">
                  <a:latin typeface="Cambria Math" panose="02040503050406030204" pitchFamily="18" charset="0"/>
                </a:rPr>
                <a:t>𝑆</a:t>
              </a:r>
              <a:r>
                <a:rPr lang="ru-RU" sz="1800" b="0" i="0">
                  <a:latin typeface="Cambria Math" panose="02040503050406030204" pitchFamily="18" charset="0"/>
                </a:rPr>
                <a:t>_(</a:t>
              </a:r>
              <a:r>
                <a:rPr lang="en-US" sz="1800" b="0" i="0">
                  <a:latin typeface="Cambria Math" panose="02040503050406030204" pitchFamily="18" charset="0"/>
                </a:rPr>
                <a:t>𝑋_1</a:t>
              </a:r>
              <a:r>
                <a:rPr lang="ru-RU" sz="1800" b="0" i="0">
                  <a:latin typeface="Cambria Math" panose="02040503050406030204" pitchFamily="18" charset="0"/>
                </a:rPr>
                <a:t>)</a:t>
              </a:r>
              <a:r>
                <a:rPr lang="en-US" sz="1800" b="0" i="0">
                  <a:latin typeface="Cambria Math" panose="02040503050406030204" pitchFamily="18" charset="0"/>
                </a:rPr>
                <a:t>^2</a:t>
              </a:r>
              <a:endParaRPr lang="ru-RU" sz="1800" b="0"/>
            </a:p>
          </xdr:txBody>
        </xdr:sp>
      </mc:Fallback>
    </mc:AlternateContent>
    <xdr:clientData/>
  </xdr:oneCellAnchor>
  <xdr:oneCellAnchor>
    <xdr:from>
      <xdr:col>12</xdr:col>
      <xdr:colOff>10160</xdr:colOff>
      <xdr:row>22</xdr:row>
      <xdr:rowOff>20320</xdr:rowOff>
    </xdr:from>
    <xdr:ext cx="1958340" cy="881380"/>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72A84044-9590-674D-AF89-6621EC2437E3}"/>
                </a:ext>
              </a:extLst>
            </xdr:cNvPr>
            <xdr:cNvSpPr txBox="1"/>
          </xdr:nvSpPr>
          <xdr:spPr>
            <a:xfrm>
              <a:off x="9916160" y="4490720"/>
              <a:ext cx="1958340" cy="88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acc>
                      <m:accPr>
                        <m:chr m:val="̂"/>
                        <m:ctrlPr>
                          <a:rPr lang="ru-RU" sz="1800" i="1">
                            <a:latin typeface="Cambria Math" panose="02040503050406030204" pitchFamily="18" charset="0"/>
                          </a:rPr>
                        </m:ctrlPr>
                      </m:accPr>
                      <m:e>
                        <m:r>
                          <a:rPr lang="en-US" sz="1800" b="0" i="1">
                            <a:latin typeface="Cambria Math" panose="02040503050406030204" pitchFamily="18" charset="0"/>
                          </a:rPr>
                          <m:t>𝑦</m:t>
                        </m:r>
                      </m:e>
                    </m:acc>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𝑏</m:t>
                        </m:r>
                      </m:e>
                      <m:sub>
                        <m:r>
                          <a:rPr lang="en-US" sz="1800" b="0" i="1">
                            <a:latin typeface="Cambria Math" panose="02040503050406030204" pitchFamily="18" charset="0"/>
                          </a:rPr>
                          <m:t>0</m:t>
                        </m:r>
                      </m:sub>
                    </m:sSub>
                    <m:r>
                      <a:rPr lang="en-US" sz="1800" b="0" i="1">
                        <a:latin typeface="Cambria Math" panose="02040503050406030204" pitchFamily="18" charset="0"/>
                      </a:rPr>
                      <m:t>∗</m:t>
                    </m:r>
                    <m:sSup>
                      <m:sSupPr>
                        <m:ctrlPr>
                          <a:rPr lang="en-US" sz="1800" b="0" i="1">
                            <a:latin typeface="Cambria Math" panose="02040503050406030204" pitchFamily="18" charset="0"/>
                          </a:rPr>
                        </m:ctrlPr>
                      </m:sSupPr>
                      <m:e>
                        <m:r>
                          <a:rPr lang="en-US" sz="1800" b="0" i="1">
                            <a:latin typeface="Cambria Math" panose="02040503050406030204" pitchFamily="18" charset="0"/>
                          </a:rPr>
                          <m:t>𝑥</m:t>
                        </m:r>
                      </m:e>
                      <m:sup>
                        <m:sSub>
                          <m:sSubPr>
                            <m:ctrlPr>
                              <a:rPr lang="en-US" sz="1800" b="0" i="1">
                                <a:latin typeface="Cambria Math" panose="02040503050406030204" pitchFamily="18" charset="0"/>
                              </a:rPr>
                            </m:ctrlPr>
                          </m:sSubPr>
                          <m:e>
                            <m:r>
                              <a:rPr lang="en-US" sz="1800" b="0" i="1">
                                <a:latin typeface="Cambria Math" panose="02040503050406030204" pitchFamily="18" charset="0"/>
                              </a:rPr>
                              <m:t>𝑏</m:t>
                            </m:r>
                          </m:e>
                          <m:sub>
                            <m:r>
                              <a:rPr lang="en-US" sz="1800" b="0" i="1">
                                <a:latin typeface="Cambria Math" panose="02040503050406030204" pitchFamily="18" charset="0"/>
                              </a:rPr>
                              <m:t>1</m:t>
                            </m:r>
                          </m:sub>
                        </m:sSub>
                      </m:sup>
                    </m:sSup>
                  </m:oMath>
                </m:oMathPara>
              </a14:m>
              <a:endParaRPr lang="ru-RU" sz="1100"/>
            </a:p>
          </xdr:txBody>
        </xdr:sp>
      </mc:Choice>
      <mc:Fallback xmlns="">
        <xdr:sp macro="" textlink="">
          <xdr:nvSpPr>
            <xdr:cNvPr id="13" name="TextBox 12">
              <a:extLst>
                <a:ext uri="{FF2B5EF4-FFF2-40B4-BE49-F238E27FC236}">
                  <a16:creationId xmlns:a16="http://schemas.microsoft.com/office/drawing/2014/main" id="{72A84044-9590-674D-AF89-6621EC2437E3}"/>
                </a:ext>
              </a:extLst>
            </xdr:cNvPr>
            <xdr:cNvSpPr txBox="1"/>
          </xdr:nvSpPr>
          <xdr:spPr>
            <a:xfrm>
              <a:off x="9916160" y="4490720"/>
              <a:ext cx="1958340" cy="88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800" b="0" i="0">
                  <a:latin typeface="Cambria Math" panose="02040503050406030204" pitchFamily="18" charset="0"/>
                </a:rPr>
                <a:t>𝑦</a:t>
              </a:r>
              <a:r>
                <a:rPr lang="ru-RU" sz="1800" b="0" i="0">
                  <a:latin typeface="Cambria Math" panose="02040503050406030204" pitchFamily="18" charset="0"/>
                </a:rPr>
                <a:t> ̂</a:t>
              </a:r>
              <a:r>
                <a:rPr lang="en-US" sz="1800" b="0" i="0">
                  <a:latin typeface="Cambria Math" panose="02040503050406030204" pitchFamily="18" charset="0"/>
                </a:rPr>
                <a:t>=𝑏_0∗𝑥^(𝑏_1 )</a:t>
              </a:r>
              <a:endParaRPr lang="ru-RU" sz="1100"/>
            </a:p>
          </xdr:txBody>
        </xdr:sp>
      </mc:Fallback>
    </mc:AlternateContent>
    <xdr:clientData/>
  </xdr:oneCellAnchor>
  <xdr:oneCellAnchor>
    <xdr:from>
      <xdr:col>12</xdr:col>
      <xdr:colOff>10160</xdr:colOff>
      <xdr:row>14</xdr:row>
      <xdr:rowOff>0</xdr:rowOff>
    </xdr:from>
    <xdr:ext cx="1958340" cy="635000"/>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2A35A298-FDD5-C94C-99BD-3642FE24105F}"/>
                </a:ext>
              </a:extLst>
            </xdr:cNvPr>
            <xdr:cNvSpPr txBox="1"/>
          </xdr:nvSpPr>
          <xdr:spPr>
            <a:xfrm>
              <a:off x="9916160" y="2844800"/>
              <a:ext cx="1958340" cy="635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ru-RU" sz="1800" b="0" i="1">
                            <a:latin typeface="Cambria Math" panose="02040503050406030204" pitchFamily="18" charset="0"/>
                          </a:rPr>
                        </m:ctrlPr>
                      </m:sSubPr>
                      <m:e>
                        <m:r>
                          <a:rPr lang="en-US" sz="1800" b="0" i="1">
                            <a:latin typeface="Cambria Math" panose="02040503050406030204" pitchFamily="18" charset="0"/>
                          </a:rPr>
                          <m:t>𝑏</m:t>
                        </m:r>
                      </m:e>
                      <m:sub>
                        <m:r>
                          <a:rPr lang="en-US" sz="1800" b="0" i="1">
                            <a:latin typeface="Cambria Math" panose="02040503050406030204" pitchFamily="18" charset="0"/>
                          </a:rPr>
                          <m:t>1</m:t>
                        </m:r>
                      </m:sub>
                    </m:sSub>
                    <m:r>
                      <a:rPr lang="en-US" sz="1800" b="0" i="1">
                        <a:latin typeface="Cambria Math" panose="02040503050406030204" pitchFamily="18" charset="0"/>
                      </a:rPr>
                      <m:t>=</m:t>
                    </m:r>
                    <m:f>
                      <m:fPr>
                        <m:ctrlPr>
                          <a:rPr lang="en-US" sz="1800" b="0" i="1">
                            <a:latin typeface="Cambria Math" panose="02040503050406030204" pitchFamily="18" charset="0"/>
                          </a:rPr>
                        </m:ctrlPr>
                      </m:fPr>
                      <m:num>
                        <m:acc>
                          <m:accPr>
                            <m:chr m:val="̅"/>
                            <m:ctrlPr>
                              <a:rPr lang="en-US" sz="1800" b="0" i="1">
                                <a:latin typeface="Cambria Math" panose="02040503050406030204" pitchFamily="18" charset="0"/>
                              </a:rPr>
                            </m:ctrlPr>
                          </m:accPr>
                          <m:e>
                            <m:sSub>
                              <m:sSubPr>
                                <m:ctrlPr>
                                  <a:rPr lang="en-US" sz="1800" b="0" i="1">
                                    <a:latin typeface="Cambria Math" panose="02040503050406030204" pitchFamily="18" charset="0"/>
                                  </a:rPr>
                                </m:ctrlPr>
                              </m:sSubPr>
                              <m:e>
                                <m:r>
                                  <a:rPr lang="en-US" sz="1800" b="0" i="1">
                                    <a:latin typeface="Cambria Math" panose="02040503050406030204" pitchFamily="18" charset="0"/>
                                  </a:rPr>
                                  <m:t>𝑥</m:t>
                                </m:r>
                              </m:e>
                              <m:sub>
                                <m:r>
                                  <a:rPr lang="en-US" sz="1800" b="0" i="1">
                                    <a:latin typeface="Cambria Math" panose="02040503050406030204" pitchFamily="18" charset="0"/>
                                  </a:rPr>
                                  <m:t>1</m:t>
                                </m:r>
                              </m:sub>
                            </m:sSub>
                            <m:sSub>
                              <m:sSubPr>
                                <m:ctrlPr>
                                  <a:rPr lang="en-US" sz="1800" b="0" i="1">
                                    <a:latin typeface="Cambria Math" panose="02040503050406030204" pitchFamily="18" charset="0"/>
                                  </a:rPr>
                                </m:ctrlPr>
                              </m:sSubPr>
                              <m:e>
                                <m:r>
                                  <a:rPr lang="en-US" sz="1800" b="0" i="1">
                                    <a:latin typeface="Cambria Math" panose="02040503050406030204" pitchFamily="18" charset="0"/>
                                  </a:rPr>
                                  <m:t>𝑦</m:t>
                                </m:r>
                              </m:e>
                              <m:sub>
                                <m:r>
                                  <a:rPr lang="en-US" sz="1800" b="0" i="1">
                                    <a:latin typeface="Cambria Math" panose="02040503050406030204" pitchFamily="18" charset="0"/>
                                  </a:rPr>
                                  <m:t>1</m:t>
                                </m:r>
                              </m:sub>
                            </m:sSub>
                          </m:e>
                        </m:acc>
                        <m:r>
                          <a:rPr lang="en-US" sz="1800" b="0" i="1">
                            <a:latin typeface="Cambria Math" panose="02040503050406030204" pitchFamily="18" charset="0"/>
                          </a:rPr>
                          <m:t>−</m:t>
                        </m:r>
                        <m:acc>
                          <m:accPr>
                            <m:chr m:val="̅"/>
                            <m:ctrlPr>
                              <a:rPr lang="ru-RU" sz="1800" b="0" i="1">
                                <a:latin typeface="Cambria Math" panose="02040503050406030204" pitchFamily="18" charset="0"/>
                              </a:rPr>
                            </m:ctrlPr>
                          </m:accPr>
                          <m:e>
                            <m:sSub>
                              <m:sSubPr>
                                <m:ctrlPr>
                                  <a:rPr lang="ru-RU" sz="1800" b="0" i="1">
                                    <a:latin typeface="Cambria Math" panose="02040503050406030204" pitchFamily="18" charset="0"/>
                                  </a:rPr>
                                </m:ctrlPr>
                              </m:sSubPr>
                              <m:e>
                                <m:r>
                                  <a:rPr lang="en-US" sz="1800" b="0" i="1">
                                    <a:latin typeface="Cambria Math" panose="02040503050406030204" pitchFamily="18" charset="0"/>
                                  </a:rPr>
                                  <m:t>𝑥</m:t>
                                </m:r>
                              </m:e>
                              <m:sub>
                                <m:r>
                                  <a:rPr lang="en-US" sz="1800" b="0" i="1">
                                    <a:latin typeface="Cambria Math" panose="02040503050406030204" pitchFamily="18" charset="0"/>
                                  </a:rPr>
                                  <m:t>1</m:t>
                                </m:r>
                              </m:sub>
                            </m:sSub>
                          </m:e>
                        </m:acc>
                        <m:r>
                          <a:rPr lang="en-US" sz="1800" b="0" i="1">
                            <a:latin typeface="Cambria Math" panose="02040503050406030204" pitchFamily="18" charset="0"/>
                          </a:rPr>
                          <m:t>∗</m:t>
                        </m:r>
                        <m:acc>
                          <m:accPr>
                            <m:chr m:val="̅"/>
                            <m:ctrlPr>
                              <a:rPr lang="ru-RU" sz="1800" b="0" i="1">
                                <a:latin typeface="Cambria Math" panose="02040503050406030204" pitchFamily="18" charset="0"/>
                              </a:rPr>
                            </m:ctrlPr>
                          </m:accPr>
                          <m:e>
                            <m:sSub>
                              <m:sSubPr>
                                <m:ctrlPr>
                                  <a:rPr lang="ru-RU" sz="1800" b="0" i="1">
                                    <a:latin typeface="Cambria Math" panose="02040503050406030204" pitchFamily="18" charset="0"/>
                                  </a:rPr>
                                </m:ctrlPr>
                              </m:sSubPr>
                              <m:e>
                                <m:r>
                                  <a:rPr lang="en-US" sz="1800" b="0" i="1">
                                    <a:latin typeface="Cambria Math" panose="02040503050406030204" pitchFamily="18" charset="0"/>
                                  </a:rPr>
                                  <m:t>𝑦</m:t>
                                </m:r>
                              </m:e>
                              <m:sub>
                                <m:r>
                                  <a:rPr lang="en-US" sz="1800" b="0" i="1">
                                    <a:latin typeface="Cambria Math" panose="02040503050406030204" pitchFamily="18" charset="0"/>
                                  </a:rPr>
                                  <m:t>1</m:t>
                                </m:r>
                              </m:sub>
                            </m:sSub>
                          </m:e>
                        </m:acc>
                      </m:num>
                      <m:den>
                        <m:sSubSup>
                          <m:sSubSupPr>
                            <m:ctrlPr>
                              <a:rPr lang="en-US" sz="1800" b="0" i="1">
                                <a:latin typeface="Cambria Math" panose="02040503050406030204" pitchFamily="18" charset="0"/>
                              </a:rPr>
                            </m:ctrlPr>
                          </m:sSubSupPr>
                          <m:e>
                            <m:r>
                              <a:rPr lang="en-US" sz="1800" b="0" i="1">
                                <a:latin typeface="Cambria Math" panose="02040503050406030204" pitchFamily="18" charset="0"/>
                              </a:rPr>
                              <m:t>𝑆</m:t>
                            </m:r>
                          </m:e>
                          <m:sub>
                            <m:sSub>
                              <m:sSubPr>
                                <m:ctrlPr>
                                  <a:rPr lang="en-US" sz="1800" b="0" i="1">
                                    <a:latin typeface="Cambria Math" panose="02040503050406030204" pitchFamily="18" charset="0"/>
                                  </a:rPr>
                                </m:ctrlPr>
                              </m:sSubPr>
                              <m:e>
                                <m:r>
                                  <a:rPr lang="en-US" sz="1800" b="0" i="1">
                                    <a:latin typeface="Cambria Math" panose="02040503050406030204" pitchFamily="18" charset="0"/>
                                  </a:rPr>
                                  <m:t>𝑥</m:t>
                                </m:r>
                              </m:e>
                              <m:sub>
                                <m:r>
                                  <a:rPr lang="en-US" sz="1800" b="0" i="1">
                                    <a:latin typeface="Cambria Math" panose="02040503050406030204" pitchFamily="18" charset="0"/>
                                  </a:rPr>
                                  <m:t>1</m:t>
                                </m:r>
                              </m:sub>
                            </m:sSub>
                          </m:sub>
                          <m:sup>
                            <m:r>
                              <a:rPr lang="en-US" sz="1800" b="0" i="1">
                                <a:latin typeface="Cambria Math" panose="02040503050406030204" pitchFamily="18" charset="0"/>
                              </a:rPr>
                              <m:t>2</m:t>
                            </m:r>
                          </m:sup>
                        </m:sSubSup>
                      </m:den>
                    </m:f>
                  </m:oMath>
                </m:oMathPara>
              </a14:m>
              <a:endParaRPr lang="ru-RU" sz="1100" b="0"/>
            </a:p>
          </xdr:txBody>
        </xdr:sp>
      </mc:Choice>
      <mc:Fallback xmlns="">
        <xdr:sp macro="" textlink="">
          <xdr:nvSpPr>
            <xdr:cNvPr id="14" name="TextBox 13">
              <a:extLst>
                <a:ext uri="{FF2B5EF4-FFF2-40B4-BE49-F238E27FC236}">
                  <a16:creationId xmlns:a16="http://schemas.microsoft.com/office/drawing/2014/main" id="{2A35A298-FDD5-C94C-99BD-3642FE24105F}"/>
                </a:ext>
              </a:extLst>
            </xdr:cNvPr>
            <xdr:cNvSpPr txBox="1"/>
          </xdr:nvSpPr>
          <xdr:spPr>
            <a:xfrm>
              <a:off x="9916160" y="2844800"/>
              <a:ext cx="1958340" cy="635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r>
                <a:rPr lang="en-US" sz="1800" b="0" i="0">
                  <a:latin typeface="Cambria Math" panose="02040503050406030204" pitchFamily="18" charset="0"/>
                </a:rPr>
                <a:t>𝑏</a:t>
              </a:r>
              <a:r>
                <a:rPr lang="ru-RU" sz="1800" b="0" i="0">
                  <a:latin typeface="Cambria Math" panose="02040503050406030204" pitchFamily="18" charset="0"/>
                </a:rPr>
                <a:t>_</a:t>
              </a:r>
              <a:r>
                <a:rPr lang="en-US" sz="1800" b="0" i="0">
                  <a:latin typeface="Cambria Math" panose="02040503050406030204" pitchFamily="18" charset="0"/>
                </a:rPr>
                <a:t>1=((𝑥_1 𝑦_1 ) ̅−</a:t>
              </a:r>
              <a:r>
                <a:rPr lang="ru-RU" sz="1800" b="0" i="0">
                  <a:latin typeface="Cambria Math" panose="02040503050406030204" pitchFamily="18" charset="0"/>
                </a:rPr>
                <a:t>(</a:t>
              </a:r>
              <a:r>
                <a:rPr lang="en-US" sz="1800" b="0" i="0">
                  <a:latin typeface="Cambria Math" panose="02040503050406030204" pitchFamily="18" charset="0"/>
                </a:rPr>
                <a:t>𝑥</a:t>
              </a:r>
              <a:r>
                <a:rPr lang="ru-RU" sz="1800" b="0" i="0">
                  <a:latin typeface="Cambria Math" panose="02040503050406030204" pitchFamily="18" charset="0"/>
                </a:rPr>
                <a:t>_</a:t>
              </a:r>
              <a:r>
                <a:rPr lang="en-US" sz="1800" b="0" i="0">
                  <a:latin typeface="Cambria Math" panose="02040503050406030204" pitchFamily="18" charset="0"/>
                </a:rPr>
                <a:t>1 </a:t>
              </a:r>
              <a:r>
                <a:rPr lang="ru-RU" sz="1800" b="0" i="0">
                  <a:latin typeface="Cambria Math" panose="02040503050406030204" pitchFamily="18" charset="0"/>
                </a:rPr>
                <a:t>) ̅</a:t>
              </a:r>
              <a:r>
                <a:rPr lang="en-US" sz="1800" b="0" i="0">
                  <a:latin typeface="Cambria Math" panose="02040503050406030204" pitchFamily="18" charset="0"/>
                </a:rPr>
                <a:t>∗</a:t>
              </a:r>
              <a:r>
                <a:rPr lang="ru-RU" sz="1800" b="0" i="0">
                  <a:latin typeface="Cambria Math" panose="02040503050406030204" pitchFamily="18" charset="0"/>
                </a:rPr>
                <a:t>(</a:t>
              </a:r>
              <a:r>
                <a:rPr lang="en-US" sz="1800" b="0" i="0">
                  <a:latin typeface="Cambria Math" panose="02040503050406030204" pitchFamily="18" charset="0"/>
                </a:rPr>
                <a:t>𝑦</a:t>
              </a:r>
              <a:r>
                <a:rPr lang="ru-RU" sz="1800" b="0" i="0">
                  <a:latin typeface="Cambria Math" panose="02040503050406030204" pitchFamily="18" charset="0"/>
                </a:rPr>
                <a:t>_</a:t>
              </a:r>
              <a:r>
                <a:rPr lang="en-US" sz="1800" b="0" i="0">
                  <a:latin typeface="Cambria Math" panose="02040503050406030204" pitchFamily="18" charset="0"/>
                </a:rPr>
                <a:t>1 </a:t>
              </a:r>
              <a:r>
                <a:rPr lang="ru-RU" sz="1800" b="0" i="0">
                  <a:latin typeface="Cambria Math" panose="02040503050406030204" pitchFamily="18" charset="0"/>
                </a:rPr>
                <a:t>) ̅</a:t>
              </a:r>
              <a:r>
                <a:rPr lang="en-US" sz="1800" b="0" i="0">
                  <a:latin typeface="Cambria Math" panose="02040503050406030204" pitchFamily="18" charset="0"/>
                </a:rPr>
                <a:t>)/(𝑆_(𝑥_1)^2 )</a:t>
              </a:r>
              <a:endParaRPr lang="ru-RU" sz="1100" b="0"/>
            </a:p>
          </xdr:txBody>
        </xdr:sp>
      </mc:Fallback>
    </mc:AlternateContent>
    <xdr:clientData/>
  </xdr:oneCellAnchor>
  <xdr:oneCellAnchor>
    <xdr:from>
      <xdr:col>12</xdr:col>
      <xdr:colOff>10160</xdr:colOff>
      <xdr:row>18</xdr:row>
      <xdr:rowOff>10160</xdr:rowOff>
    </xdr:from>
    <xdr:ext cx="1958340" cy="1082040"/>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7B45A25C-EBF8-F64E-8670-FEF87EAD75FD}"/>
                </a:ext>
              </a:extLst>
            </xdr:cNvPr>
            <xdr:cNvSpPr txBox="1"/>
          </xdr:nvSpPr>
          <xdr:spPr>
            <a:xfrm>
              <a:off x="9916160" y="3667760"/>
              <a:ext cx="1958340" cy="1082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ru-RU" sz="1800" b="0" i="1">
                            <a:latin typeface="Cambria Math" panose="02040503050406030204" pitchFamily="18" charset="0"/>
                          </a:rPr>
                        </m:ctrlPr>
                      </m:sSubPr>
                      <m:e>
                        <m:r>
                          <a:rPr lang="en-US" sz="1800" b="0" i="1">
                            <a:latin typeface="Cambria Math" panose="02040503050406030204" pitchFamily="18" charset="0"/>
                          </a:rPr>
                          <m:t>𝑏</m:t>
                        </m:r>
                      </m:e>
                      <m:sub>
                        <m:r>
                          <a:rPr lang="ru-RU" sz="1800" b="0" i="1">
                            <a:latin typeface="Cambria Math" panose="02040503050406030204" pitchFamily="18" charset="0"/>
                          </a:rPr>
                          <m:t>0</m:t>
                        </m:r>
                      </m:sub>
                    </m:sSub>
                    <m:r>
                      <a:rPr lang="en-US" sz="1800" b="0" i="1">
                        <a:latin typeface="Cambria Math" panose="02040503050406030204" pitchFamily="18" charset="0"/>
                      </a:rPr>
                      <m:t>=</m:t>
                    </m:r>
                    <m:sSup>
                      <m:sSupPr>
                        <m:ctrlPr>
                          <a:rPr lang="en-US" sz="1800" b="0" i="1">
                            <a:latin typeface="Cambria Math" panose="02040503050406030204" pitchFamily="18" charset="0"/>
                          </a:rPr>
                        </m:ctrlPr>
                      </m:sSupPr>
                      <m:e>
                        <m:r>
                          <a:rPr lang="en-US" sz="1800" b="0" i="1">
                            <a:latin typeface="Cambria Math" panose="02040503050406030204" pitchFamily="18" charset="0"/>
                          </a:rPr>
                          <m:t>10</m:t>
                        </m:r>
                      </m:e>
                      <m:sup>
                        <m:acc>
                          <m:accPr>
                            <m:chr m:val="̅"/>
                            <m:ctrlPr>
                              <a:rPr lang="en-US" sz="1800" b="0" i="1">
                                <a:latin typeface="Cambria Math" panose="02040503050406030204" pitchFamily="18" charset="0"/>
                              </a:rPr>
                            </m:ctrlPr>
                          </m:accPr>
                          <m:e>
                            <m:sSub>
                              <m:sSubPr>
                                <m:ctrlPr>
                                  <a:rPr lang="en-US" sz="1800" b="0" i="1">
                                    <a:latin typeface="Cambria Math" panose="02040503050406030204" pitchFamily="18" charset="0"/>
                                  </a:rPr>
                                </m:ctrlPr>
                              </m:sSubPr>
                              <m:e>
                                <m:r>
                                  <a:rPr lang="en-US" sz="1800" b="0" i="1">
                                    <a:latin typeface="Cambria Math" panose="02040503050406030204" pitchFamily="18" charset="0"/>
                                  </a:rPr>
                                  <m:t>𝑦</m:t>
                                </m:r>
                              </m:e>
                              <m:sub>
                                <m:r>
                                  <a:rPr lang="en-US" sz="1800" b="0" i="1">
                                    <a:latin typeface="Cambria Math" panose="02040503050406030204" pitchFamily="18" charset="0"/>
                                  </a:rPr>
                                  <m:t>1</m:t>
                                </m:r>
                              </m:sub>
                            </m:sSub>
                          </m:e>
                        </m:acc>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𝑏</m:t>
                            </m:r>
                          </m:e>
                          <m:sub>
                            <m:r>
                              <a:rPr lang="en-US" sz="1800" b="0" i="1">
                                <a:latin typeface="Cambria Math" panose="02040503050406030204" pitchFamily="18" charset="0"/>
                              </a:rPr>
                              <m:t>1</m:t>
                            </m:r>
                          </m:sub>
                        </m:sSub>
                        <m:acc>
                          <m:accPr>
                            <m:chr m:val="̅"/>
                            <m:ctrlPr>
                              <a:rPr lang="en-US" sz="1800" b="0" i="1">
                                <a:latin typeface="Cambria Math" panose="02040503050406030204" pitchFamily="18" charset="0"/>
                              </a:rPr>
                            </m:ctrlPr>
                          </m:accPr>
                          <m:e>
                            <m:sSub>
                              <m:sSubPr>
                                <m:ctrlPr>
                                  <a:rPr lang="en-US" sz="1800" b="0" i="1">
                                    <a:latin typeface="Cambria Math" panose="02040503050406030204" pitchFamily="18" charset="0"/>
                                  </a:rPr>
                                </m:ctrlPr>
                              </m:sSubPr>
                              <m:e>
                                <m:r>
                                  <a:rPr lang="en-US" sz="1800" b="0" i="1">
                                    <a:latin typeface="Cambria Math" panose="02040503050406030204" pitchFamily="18" charset="0"/>
                                  </a:rPr>
                                  <m:t>𝑥</m:t>
                                </m:r>
                              </m:e>
                              <m:sub>
                                <m:r>
                                  <a:rPr lang="en-US" sz="1800" b="0" i="1">
                                    <a:latin typeface="Cambria Math" panose="02040503050406030204" pitchFamily="18" charset="0"/>
                                  </a:rPr>
                                  <m:t>1</m:t>
                                </m:r>
                              </m:sub>
                            </m:sSub>
                          </m:e>
                        </m:acc>
                      </m:sup>
                    </m:sSup>
                  </m:oMath>
                </m:oMathPara>
              </a14:m>
              <a:endParaRPr lang="ru-RU" sz="1100" b="0"/>
            </a:p>
          </xdr:txBody>
        </xdr:sp>
      </mc:Choice>
      <mc:Fallback xmlns="">
        <xdr:sp macro="" textlink="">
          <xdr:nvSpPr>
            <xdr:cNvPr id="15" name="TextBox 14">
              <a:extLst>
                <a:ext uri="{FF2B5EF4-FFF2-40B4-BE49-F238E27FC236}">
                  <a16:creationId xmlns:a16="http://schemas.microsoft.com/office/drawing/2014/main" id="{7B45A25C-EBF8-F64E-8670-FEF87EAD75FD}"/>
                </a:ext>
              </a:extLst>
            </xdr:cNvPr>
            <xdr:cNvSpPr txBox="1"/>
          </xdr:nvSpPr>
          <xdr:spPr>
            <a:xfrm>
              <a:off x="9916160" y="3667760"/>
              <a:ext cx="1958340" cy="1082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r>
                <a:rPr lang="en-US" sz="1800" b="0" i="0">
                  <a:latin typeface="Cambria Math" panose="02040503050406030204" pitchFamily="18" charset="0"/>
                </a:rPr>
                <a:t>𝑏</a:t>
              </a:r>
              <a:r>
                <a:rPr lang="ru-RU" sz="1800" b="0" i="0">
                  <a:latin typeface="Cambria Math" panose="02040503050406030204" pitchFamily="18" charset="0"/>
                </a:rPr>
                <a:t>_0</a:t>
              </a:r>
              <a:r>
                <a:rPr lang="en-US" sz="1800" b="0" i="0">
                  <a:latin typeface="Cambria Math" panose="02040503050406030204" pitchFamily="18" charset="0"/>
                </a:rPr>
                <a:t>=10^((𝑦_1 ) ̅−𝑏_1 (𝑥_1 ) ̅ )</a:t>
              </a:r>
              <a:endParaRPr lang="ru-RU" sz="1100" b="0"/>
            </a:p>
          </xdr:txBody>
        </xdr:sp>
      </mc:Fallback>
    </mc:AlternateContent>
    <xdr:clientData/>
  </xdr:oneCellAnchor>
  <xdr:oneCellAnchor>
    <xdr:from>
      <xdr:col>14</xdr:col>
      <xdr:colOff>0</xdr:colOff>
      <xdr:row>23</xdr:row>
      <xdr:rowOff>0</xdr:rowOff>
    </xdr:from>
    <xdr:ext cx="1656080" cy="447040"/>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28216D84-AA3B-D74D-8E41-32627182FD2E}"/>
                </a:ext>
              </a:extLst>
            </xdr:cNvPr>
            <xdr:cNvSpPr txBox="1"/>
          </xdr:nvSpPr>
          <xdr:spPr>
            <a:xfrm>
              <a:off x="11557000" y="4673600"/>
              <a:ext cx="1656080" cy="447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acc>
                      <m:accPr>
                        <m:chr m:val="̂"/>
                        <m:ctrlPr>
                          <a:rPr lang="ru-RU" sz="1200" i="1">
                            <a:latin typeface="Cambria Math" panose="02040503050406030204" pitchFamily="18" charset="0"/>
                          </a:rPr>
                        </m:ctrlPr>
                      </m:accPr>
                      <m:e>
                        <m:r>
                          <a:rPr lang="en-US" sz="1200" b="0" i="1">
                            <a:latin typeface="Cambria Math" panose="02040503050406030204" pitchFamily="18" charset="0"/>
                          </a:rPr>
                          <m:t>𝑦</m:t>
                        </m:r>
                      </m:e>
                    </m:acc>
                    <m:r>
                      <a:rPr lang="en-US" sz="1200" b="0" i="1">
                        <a:latin typeface="Cambria Math" panose="02040503050406030204" pitchFamily="18" charset="0"/>
                      </a:rPr>
                      <m:t>=78,873∗</m:t>
                    </m:r>
                    <m:sSup>
                      <m:sSupPr>
                        <m:ctrlPr>
                          <a:rPr lang="en-US" sz="1200" b="0" i="1">
                            <a:latin typeface="Cambria Math" panose="02040503050406030204" pitchFamily="18" charset="0"/>
                          </a:rPr>
                        </m:ctrlPr>
                      </m:sSupPr>
                      <m:e>
                        <m:r>
                          <a:rPr lang="en-US" sz="1200" b="0" i="1">
                            <a:latin typeface="Cambria Math" panose="02040503050406030204" pitchFamily="18" charset="0"/>
                          </a:rPr>
                          <m:t>𝑥</m:t>
                        </m:r>
                      </m:e>
                      <m:sup>
                        <m:r>
                          <a:rPr lang="en-US" sz="1200" b="0" i="1">
                            <a:latin typeface="Cambria Math" panose="02040503050406030204" pitchFamily="18" charset="0"/>
                          </a:rPr>
                          <m:t>0,522</m:t>
                        </m:r>
                      </m:sup>
                    </m:sSup>
                  </m:oMath>
                </m:oMathPara>
              </a14:m>
              <a:endParaRPr lang="ru-RU" sz="1000"/>
            </a:p>
          </xdr:txBody>
        </xdr:sp>
      </mc:Choice>
      <mc:Fallback xmlns="">
        <xdr:sp macro="" textlink="">
          <xdr:nvSpPr>
            <xdr:cNvPr id="16" name="TextBox 15">
              <a:extLst>
                <a:ext uri="{FF2B5EF4-FFF2-40B4-BE49-F238E27FC236}">
                  <a16:creationId xmlns:a16="http://schemas.microsoft.com/office/drawing/2014/main" id="{28216D84-AA3B-D74D-8E41-32627182FD2E}"/>
                </a:ext>
              </a:extLst>
            </xdr:cNvPr>
            <xdr:cNvSpPr txBox="1"/>
          </xdr:nvSpPr>
          <xdr:spPr>
            <a:xfrm>
              <a:off x="11557000" y="4673600"/>
              <a:ext cx="1656080" cy="447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200" b="0" i="0">
                  <a:latin typeface="Cambria Math" panose="02040503050406030204" pitchFamily="18" charset="0"/>
                </a:rPr>
                <a:t>𝑦</a:t>
              </a:r>
              <a:r>
                <a:rPr lang="ru-RU" sz="1200" b="0" i="0">
                  <a:latin typeface="Cambria Math" panose="02040503050406030204" pitchFamily="18" charset="0"/>
                </a:rPr>
                <a:t> ̂</a:t>
              </a:r>
              <a:r>
                <a:rPr lang="en-US" sz="1200" b="0" i="0">
                  <a:latin typeface="Cambria Math" panose="02040503050406030204" pitchFamily="18" charset="0"/>
                </a:rPr>
                <a:t>=78,873∗𝑥^0,522</a:t>
              </a:r>
              <a:endParaRPr lang="ru-RU" sz="1000"/>
            </a:p>
          </xdr:txBody>
        </xdr:sp>
      </mc:Fallback>
    </mc:AlternateContent>
    <xdr:clientData/>
  </xdr:oneCellAnchor>
  <xdr:oneCellAnchor>
    <xdr:from>
      <xdr:col>16</xdr:col>
      <xdr:colOff>812800</xdr:colOff>
      <xdr:row>23</xdr:row>
      <xdr:rowOff>0</xdr:rowOff>
    </xdr:from>
    <xdr:ext cx="838200" cy="431800"/>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C3F0E8D1-76F8-7044-AC34-3A38B39824E4}"/>
                </a:ext>
              </a:extLst>
            </xdr:cNvPr>
            <xdr:cNvSpPr txBox="1"/>
          </xdr:nvSpPr>
          <xdr:spPr>
            <a:xfrm>
              <a:off x="14020800" y="4673600"/>
              <a:ext cx="838200" cy="431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14:m>
                <m:oMathPara xmlns:m="http://schemas.openxmlformats.org/officeDocument/2006/math">
                  <m:oMathParaPr>
                    <m:jc m:val="center"/>
                  </m:oMathParaPr>
                  <m:oMath xmlns:m="http://schemas.openxmlformats.org/officeDocument/2006/math">
                    <m:sSup>
                      <m:sSupPr>
                        <m:ctrlPr>
                          <a:rPr lang="ru-RU" sz="1800" b="0" i="1">
                            <a:latin typeface="Cambria Math" panose="02040503050406030204" pitchFamily="18" charset="0"/>
                          </a:rPr>
                        </m:ctrlPr>
                      </m:sSupPr>
                      <m:e>
                        <m:r>
                          <a:rPr lang="en-US" sz="1800" b="0" i="1">
                            <a:latin typeface="Cambria Math" panose="02040503050406030204" pitchFamily="18" charset="0"/>
                          </a:rPr>
                          <m:t>𝑅</m:t>
                        </m:r>
                      </m:e>
                      <m:sup>
                        <m:r>
                          <a:rPr lang="en-US" sz="1800" b="0" i="1">
                            <a:latin typeface="Cambria Math" panose="02040503050406030204" pitchFamily="18" charset="0"/>
                          </a:rPr>
                          <m:t>2</m:t>
                        </m:r>
                      </m:sup>
                    </m:sSup>
                  </m:oMath>
                </m:oMathPara>
              </a14:m>
              <a:endParaRPr lang="ru-RU" sz="1100" b="0"/>
            </a:p>
          </xdr:txBody>
        </xdr:sp>
      </mc:Choice>
      <mc:Fallback xmlns="">
        <xdr:sp macro="" textlink="">
          <xdr:nvSpPr>
            <xdr:cNvPr id="17" name="TextBox 16">
              <a:extLst>
                <a:ext uri="{FF2B5EF4-FFF2-40B4-BE49-F238E27FC236}">
                  <a16:creationId xmlns:a16="http://schemas.microsoft.com/office/drawing/2014/main" id="{C3F0E8D1-76F8-7044-AC34-3A38B39824E4}"/>
                </a:ext>
              </a:extLst>
            </xdr:cNvPr>
            <xdr:cNvSpPr txBox="1"/>
          </xdr:nvSpPr>
          <xdr:spPr>
            <a:xfrm>
              <a:off x="14020800" y="4673600"/>
              <a:ext cx="838200" cy="431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r>
                <a:rPr lang="en-US" sz="1800" b="0" i="0">
                  <a:latin typeface="Cambria Math" panose="02040503050406030204" pitchFamily="18" charset="0"/>
                </a:rPr>
                <a:t>𝑅</a:t>
              </a:r>
              <a:r>
                <a:rPr lang="ru-RU" sz="1800" b="0" i="0">
                  <a:latin typeface="Cambria Math" panose="02040503050406030204" pitchFamily="18" charset="0"/>
                </a:rPr>
                <a:t>^</a:t>
              </a:r>
              <a:r>
                <a:rPr lang="en-US" sz="1800" b="0" i="0">
                  <a:latin typeface="Cambria Math" panose="02040503050406030204" pitchFamily="18" charset="0"/>
                </a:rPr>
                <a:t>2</a:t>
              </a:r>
              <a:endParaRPr lang="ru-RU" sz="1100" b="0"/>
            </a:p>
          </xdr:txBody>
        </xdr:sp>
      </mc:Fallback>
    </mc:AlternateContent>
    <xdr:clientData/>
  </xdr:oneCellAnchor>
  <xdr:oneCellAnchor>
    <xdr:from>
      <xdr:col>17</xdr:col>
      <xdr:colOff>0</xdr:colOff>
      <xdr:row>19</xdr:row>
      <xdr:rowOff>203200</xdr:rowOff>
    </xdr:from>
    <xdr:ext cx="825500" cy="469900"/>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B6251263-E47C-5345-8CD4-058FFA28AAC8}"/>
                </a:ext>
              </a:extLst>
            </xdr:cNvPr>
            <xdr:cNvSpPr txBox="1"/>
          </xdr:nvSpPr>
          <xdr:spPr>
            <a:xfrm>
              <a:off x="14033500" y="4064000"/>
              <a:ext cx="825500" cy="469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func>
                      <m:funcPr>
                        <m:ctrlPr>
                          <a:rPr lang="en" sz="1800" i="1">
                            <a:latin typeface="Cambria Math" panose="02040503050406030204" pitchFamily="18" charset="0"/>
                          </a:rPr>
                        </m:ctrlPr>
                      </m:funcPr>
                      <m:fName>
                        <m:r>
                          <m:rPr>
                            <m:sty m:val="p"/>
                          </m:rPr>
                          <a:rPr lang="en" sz="1800" i="0">
                            <a:latin typeface="Cambria Math" panose="02040503050406030204" pitchFamily="18" charset="0"/>
                          </a:rPr>
                          <m:t>log</m:t>
                        </m:r>
                      </m:fName>
                      <m:e>
                        <m:sSub>
                          <m:sSubPr>
                            <m:ctrlPr>
                              <a:rPr lang="en" sz="1800" i="1">
                                <a:latin typeface="Cambria Math" panose="02040503050406030204" pitchFamily="18" charset="0"/>
                              </a:rPr>
                            </m:ctrlPr>
                          </m:sSubPr>
                          <m:e>
                            <m:r>
                              <a:rPr lang="en-US" sz="1800" b="0" i="1">
                                <a:latin typeface="Cambria Math" panose="02040503050406030204" pitchFamily="18" charset="0"/>
                              </a:rPr>
                              <m:t>𝑏</m:t>
                            </m:r>
                          </m:e>
                          <m:sub>
                            <m:r>
                              <a:rPr lang="en-US" sz="1800" b="0" i="1">
                                <a:latin typeface="Cambria Math" panose="02040503050406030204" pitchFamily="18" charset="0"/>
                              </a:rPr>
                              <m:t>0</m:t>
                            </m:r>
                          </m:sub>
                        </m:sSub>
                      </m:e>
                    </m:func>
                  </m:oMath>
                </m:oMathPara>
              </a14:m>
              <a:endParaRPr lang="ru-RU" sz="1100"/>
            </a:p>
          </xdr:txBody>
        </xdr:sp>
      </mc:Choice>
      <mc:Fallback xmlns="">
        <xdr:sp macro="" textlink="">
          <xdr:nvSpPr>
            <xdr:cNvPr id="18" name="TextBox 17">
              <a:extLst>
                <a:ext uri="{FF2B5EF4-FFF2-40B4-BE49-F238E27FC236}">
                  <a16:creationId xmlns:a16="http://schemas.microsoft.com/office/drawing/2014/main" id="{B6251263-E47C-5345-8CD4-058FFA28AAC8}"/>
                </a:ext>
              </a:extLst>
            </xdr:cNvPr>
            <xdr:cNvSpPr txBox="1"/>
          </xdr:nvSpPr>
          <xdr:spPr>
            <a:xfrm>
              <a:off x="14033500" y="4064000"/>
              <a:ext cx="825500" cy="469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 sz="1800" i="0">
                  <a:latin typeface="Cambria Math" panose="02040503050406030204" pitchFamily="18" charset="0"/>
                </a:rPr>
                <a:t>log⁡〖</a:t>
              </a:r>
              <a:r>
                <a:rPr lang="en-US" sz="1800" b="0" i="0">
                  <a:latin typeface="Cambria Math" panose="02040503050406030204" pitchFamily="18" charset="0"/>
                </a:rPr>
                <a:t>𝑏</a:t>
              </a:r>
              <a:r>
                <a:rPr lang="en" sz="1800" b="0" i="0">
                  <a:latin typeface="Cambria Math" panose="02040503050406030204" pitchFamily="18" charset="0"/>
                </a:rPr>
                <a:t>_</a:t>
              </a:r>
              <a:r>
                <a:rPr lang="en-US" sz="1800" b="0" i="0">
                  <a:latin typeface="Cambria Math" panose="02040503050406030204" pitchFamily="18" charset="0"/>
                </a:rPr>
                <a:t>0 </a:t>
              </a:r>
              <a:r>
                <a:rPr lang="en" sz="1800" b="0" i="0">
                  <a:latin typeface="Cambria Math" panose="02040503050406030204" pitchFamily="18" charset="0"/>
                </a:rPr>
                <a:t>〗</a:t>
              </a:r>
              <a:endParaRPr lang="ru-RU" sz="1100"/>
            </a:p>
          </xdr:txBody>
        </xdr:sp>
      </mc:Fallback>
    </mc:AlternateContent>
    <xdr:clientData/>
  </xdr:oneCellAnchor>
  <xdr:twoCellAnchor>
    <xdr:from>
      <xdr:col>12</xdr:col>
      <xdr:colOff>0</xdr:colOff>
      <xdr:row>26</xdr:row>
      <xdr:rowOff>0</xdr:rowOff>
    </xdr:from>
    <xdr:to>
      <xdr:col>26</xdr:col>
      <xdr:colOff>812800</xdr:colOff>
      <xdr:row>48</xdr:row>
      <xdr:rowOff>25400</xdr:rowOff>
    </xdr:to>
    <xdr:graphicFrame macro="">
      <xdr:nvGraphicFramePr>
        <xdr:cNvPr id="19" name="Диаграмма 18">
          <a:extLst>
            <a:ext uri="{FF2B5EF4-FFF2-40B4-BE49-F238E27FC236}">
              <a16:creationId xmlns:a16="http://schemas.microsoft.com/office/drawing/2014/main" id="{42875850-883B-CA47-907B-2620FD850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12</xdr:col>
      <xdr:colOff>38100</xdr:colOff>
      <xdr:row>52</xdr:row>
      <xdr:rowOff>12700</xdr:rowOff>
    </xdr:from>
    <xdr:ext cx="2540000" cy="787400"/>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FE3F214A-0081-5B4F-8CED-826C2C950A33}"/>
                </a:ext>
              </a:extLst>
            </xdr:cNvPr>
            <xdr:cNvSpPr txBox="1"/>
          </xdr:nvSpPr>
          <xdr:spPr>
            <a:xfrm>
              <a:off x="9944100" y="10579100"/>
              <a:ext cx="2540000" cy="787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800" b="0" i="1">
                        <a:latin typeface="Cambria Math" panose="02040503050406030204" pitchFamily="18" charset="0"/>
                      </a:rPr>
                      <m:t>𝑆</m:t>
                    </m:r>
                    <m:r>
                      <a:rPr lang="en-US" sz="1800" b="0" i="1">
                        <a:latin typeface="Cambria Math" panose="02040503050406030204" pitchFamily="18" charset="0"/>
                      </a:rPr>
                      <m:t>=</m:t>
                    </m:r>
                    <m:rad>
                      <m:radPr>
                        <m:degHide m:val="on"/>
                        <m:ctrlPr>
                          <a:rPr lang="en-US" sz="1800" b="0" i="1">
                            <a:latin typeface="Cambria Math" panose="02040503050406030204" pitchFamily="18" charset="0"/>
                          </a:rPr>
                        </m:ctrlPr>
                      </m:radPr>
                      <m:deg/>
                      <m:e>
                        <m:f>
                          <m:fPr>
                            <m:ctrlPr>
                              <a:rPr lang="en-US" sz="1800" b="0" i="1">
                                <a:latin typeface="Cambria Math" panose="02040503050406030204" pitchFamily="18" charset="0"/>
                              </a:rPr>
                            </m:ctrlPr>
                          </m:fPr>
                          <m:num>
                            <m:nary>
                              <m:naryPr>
                                <m:chr m:val="∑"/>
                                <m:ctrlPr>
                                  <a:rPr lang="en-US" sz="1800" b="0" i="1">
                                    <a:latin typeface="Cambria Math" panose="02040503050406030204" pitchFamily="18" charset="0"/>
                                  </a:rPr>
                                </m:ctrlPr>
                              </m:naryPr>
                              <m:sub>
                                <m:r>
                                  <m:rPr>
                                    <m:brk m:alnAt="23"/>
                                  </m:rPr>
                                  <a:rPr lang="en-US" sz="1800" b="0" i="1">
                                    <a:latin typeface="Cambria Math" panose="02040503050406030204" pitchFamily="18" charset="0"/>
                                  </a:rPr>
                                  <m:t>𝑖</m:t>
                                </m:r>
                                <m:r>
                                  <a:rPr lang="en-US" sz="1800" b="0" i="1">
                                    <a:latin typeface="Cambria Math" panose="02040503050406030204" pitchFamily="18" charset="0"/>
                                  </a:rPr>
                                  <m:t>=1</m:t>
                                </m:r>
                              </m:sub>
                              <m:sup>
                                <m:r>
                                  <a:rPr lang="en-US" sz="1800" b="0" i="1">
                                    <a:latin typeface="Cambria Math" panose="02040503050406030204" pitchFamily="18" charset="0"/>
                                  </a:rPr>
                                  <m:t>𝑁</m:t>
                                </m:r>
                              </m:sup>
                              <m:e>
                                <m:sSup>
                                  <m:sSupPr>
                                    <m:ctrlPr>
                                      <a:rPr lang="en-US" sz="1800" b="0" i="1">
                                        <a:latin typeface="Cambria Math" panose="02040503050406030204" pitchFamily="18" charset="0"/>
                                      </a:rPr>
                                    </m:ctrlPr>
                                  </m:sSupPr>
                                  <m:e>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𝑦</m:t>
                                        </m:r>
                                      </m:e>
                                      <m:sub>
                                        <m:r>
                                          <a:rPr lang="en-US" sz="1800" b="0" i="1">
                                            <a:latin typeface="Cambria Math" panose="02040503050406030204" pitchFamily="18" charset="0"/>
                                          </a:rPr>
                                          <m:t>𝑖</m:t>
                                        </m:r>
                                      </m:sub>
                                    </m:sSub>
                                    <m:r>
                                      <a:rPr lang="en-US" sz="1800" b="0" i="1">
                                        <a:latin typeface="Cambria Math" panose="02040503050406030204" pitchFamily="18" charset="0"/>
                                      </a:rPr>
                                      <m:t>−</m:t>
                                    </m:r>
                                    <m:sSub>
                                      <m:sSubPr>
                                        <m:ctrlPr>
                                          <a:rPr lang="en-US" sz="1800" b="0" i="1">
                                            <a:latin typeface="Cambria Math" panose="02040503050406030204" pitchFamily="18" charset="0"/>
                                          </a:rPr>
                                        </m:ctrlPr>
                                      </m:sSubPr>
                                      <m:e>
                                        <m:r>
                                          <a:rPr lang="en-US" sz="1800" b="0" i="1">
                                            <a:latin typeface="Cambria Math" panose="02040503050406030204" pitchFamily="18" charset="0"/>
                                          </a:rPr>
                                          <m:t>𝑦</m:t>
                                        </m:r>
                                      </m:e>
                                      <m:sub>
                                        <m:r>
                                          <a:rPr lang="ru-RU" sz="1800" b="0" i="1">
                                            <a:latin typeface="Cambria Math" panose="02040503050406030204" pitchFamily="18" charset="0"/>
                                          </a:rPr>
                                          <m:t>регр.</m:t>
                                        </m:r>
                                      </m:sub>
                                    </m:sSub>
                                    <m:r>
                                      <a:rPr lang="en-US" sz="1800" b="0" i="1">
                                        <a:latin typeface="Cambria Math" panose="02040503050406030204" pitchFamily="18" charset="0"/>
                                      </a:rPr>
                                      <m:t>)</m:t>
                                    </m:r>
                                  </m:e>
                                  <m:sup>
                                    <m:r>
                                      <a:rPr lang="ru-RU" sz="1800" b="0" i="1">
                                        <a:latin typeface="Cambria Math" panose="02040503050406030204" pitchFamily="18" charset="0"/>
                                      </a:rPr>
                                      <m:t>2</m:t>
                                    </m:r>
                                  </m:sup>
                                </m:sSup>
                              </m:e>
                            </m:nary>
                          </m:num>
                          <m:den>
                            <m:r>
                              <a:rPr lang="en-US" sz="1800" b="0" i="1">
                                <a:latin typeface="Cambria Math" panose="02040503050406030204" pitchFamily="18" charset="0"/>
                              </a:rPr>
                              <m:t>𝑁</m:t>
                            </m:r>
                          </m:den>
                        </m:f>
                      </m:e>
                    </m:rad>
                  </m:oMath>
                </m:oMathPara>
              </a14:m>
              <a:endParaRPr lang="ru-RU" sz="1800"/>
            </a:p>
          </xdr:txBody>
        </xdr:sp>
      </mc:Choice>
      <mc:Fallback xmlns="">
        <xdr:sp macro="" textlink="">
          <xdr:nvSpPr>
            <xdr:cNvPr id="20" name="TextBox 19">
              <a:extLst>
                <a:ext uri="{FF2B5EF4-FFF2-40B4-BE49-F238E27FC236}">
                  <a16:creationId xmlns:a16="http://schemas.microsoft.com/office/drawing/2014/main" id="{FE3F214A-0081-5B4F-8CED-826C2C950A33}"/>
                </a:ext>
              </a:extLst>
            </xdr:cNvPr>
            <xdr:cNvSpPr txBox="1"/>
          </xdr:nvSpPr>
          <xdr:spPr>
            <a:xfrm>
              <a:off x="9944100" y="10579100"/>
              <a:ext cx="2540000" cy="787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800" b="0" i="0">
                  <a:latin typeface="Cambria Math" panose="02040503050406030204" pitchFamily="18" charset="0"/>
                </a:rPr>
                <a:t>𝑆=√((∑_(𝑖=1)^𝑁</a:t>
              </a:r>
              <a:r>
                <a:rPr lang="ru-RU" sz="1800" b="0" i="0">
                  <a:latin typeface="Cambria Math" panose="02040503050406030204" pitchFamily="18" charset="0"/>
                </a:rPr>
                <a:t>▒</a:t>
              </a:r>
              <a:r>
                <a:rPr lang="en-US" sz="1800" b="0" i="0">
                  <a:latin typeface="Cambria Math" panose="02040503050406030204" pitchFamily="18" charset="0"/>
                </a:rPr>
                <a:t>〖(𝑦_𝑖−𝑦_(</a:t>
              </a:r>
              <a:r>
                <a:rPr lang="ru-RU" sz="1800" b="0" i="0">
                  <a:latin typeface="Cambria Math" panose="02040503050406030204" pitchFamily="18" charset="0"/>
                </a:rPr>
                <a:t>регр.</a:t>
              </a:r>
              <a:r>
                <a:rPr lang="en-US" sz="1800" b="0" i="0">
                  <a:latin typeface="Cambria Math" panose="02040503050406030204" pitchFamily="18" charset="0"/>
                </a:rPr>
                <a:t>))〗^</a:t>
              </a:r>
              <a:r>
                <a:rPr lang="ru-RU" sz="1800" b="0" i="0">
                  <a:latin typeface="Cambria Math" panose="02040503050406030204" pitchFamily="18" charset="0"/>
                </a:rPr>
                <a:t>2 </a:t>
              </a:r>
              <a:r>
                <a:rPr lang="en-US" sz="1800" b="0" i="0">
                  <a:latin typeface="Cambria Math" panose="02040503050406030204" pitchFamily="18" charset="0"/>
                </a:rPr>
                <a:t>)/𝑁)</a:t>
              </a:r>
              <a:endParaRPr lang="ru-RU" sz="1800"/>
            </a:p>
          </xdr:txBody>
        </xdr:sp>
      </mc:Fallback>
    </mc:AlternateContent>
    <xdr:clientData/>
  </xdr:oneCellAnchor>
  <xdr:oneCellAnchor>
    <xdr:from>
      <xdr:col>10</xdr:col>
      <xdr:colOff>0</xdr:colOff>
      <xdr:row>3</xdr:row>
      <xdr:rowOff>0</xdr:rowOff>
    </xdr:from>
    <xdr:ext cx="1282700" cy="749300"/>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B55455DA-04D1-3C47-A293-03EDBAE840B8}"/>
                </a:ext>
              </a:extLst>
            </xdr:cNvPr>
            <xdr:cNvSpPr txBox="1"/>
          </xdr:nvSpPr>
          <xdr:spPr>
            <a:xfrm>
              <a:off x="8255000" y="609600"/>
              <a:ext cx="1282700" cy="749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r>
                      <a:rPr lang="en-US" sz="1600" b="1" i="0">
                        <a:latin typeface="Cambria Math" panose="02040503050406030204" pitchFamily="18" charset="0"/>
                      </a:rPr>
                      <m:t> </m:t>
                    </m:r>
                    <m:sSup>
                      <m:sSupPr>
                        <m:ctrlPr>
                          <a:rPr lang="en-US" sz="1600" b="1" i="1">
                            <a:latin typeface="Cambria Math" panose="02040503050406030204" pitchFamily="18" charset="0"/>
                          </a:rPr>
                        </m:ctrlPr>
                      </m:sSupPr>
                      <m:e>
                        <m:r>
                          <a:rPr lang="en-US" sz="1600" b="1" i="1">
                            <a:latin typeface="Cambria Math" panose="02040503050406030204" pitchFamily="18" charset="0"/>
                          </a:rPr>
                          <m:t>(</m:t>
                        </m:r>
                        <m:sSub>
                          <m:sSubPr>
                            <m:ctrlPr>
                              <a:rPr lang="en-US" sz="1600" b="1" i="1">
                                <a:latin typeface="Cambria Math" panose="02040503050406030204" pitchFamily="18" charset="0"/>
                              </a:rPr>
                            </m:ctrlPr>
                          </m:sSubPr>
                          <m:e>
                            <m:r>
                              <a:rPr lang="en-US" sz="1600" b="1" i="0">
                                <a:latin typeface="Cambria Math" panose="02040503050406030204" pitchFamily="18" charset="0"/>
                              </a:rPr>
                              <m:t>𝐘</m:t>
                            </m:r>
                          </m:e>
                          <m:sub>
                            <m:r>
                              <a:rPr lang="ru-RU" sz="1600" b="1" i="0">
                                <a:latin typeface="Cambria Math" panose="02040503050406030204" pitchFamily="18" charset="0"/>
                              </a:rPr>
                              <m:t>𝐢</m:t>
                            </m:r>
                          </m:sub>
                        </m:sSub>
                        <m:r>
                          <a:rPr lang="en-US" sz="1600" b="1" i="1">
                            <a:latin typeface="Cambria Math" panose="02040503050406030204" pitchFamily="18" charset="0"/>
                          </a:rPr>
                          <m:t>−</m:t>
                        </m:r>
                        <m:sSub>
                          <m:sSubPr>
                            <m:ctrlPr>
                              <a:rPr lang="en-US" sz="1600" b="1" i="1">
                                <a:latin typeface="Cambria Math" panose="02040503050406030204" pitchFamily="18" charset="0"/>
                              </a:rPr>
                            </m:ctrlPr>
                          </m:sSubPr>
                          <m:e>
                            <m:r>
                              <a:rPr lang="en-US" sz="1600" b="1" i="1">
                                <a:latin typeface="Cambria Math" panose="02040503050406030204" pitchFamily="18" charset="0"/>
                              </a:rPr>
                              <m:t>𝒀</m:t>
                            </m:r>
                          </m:e>
                          <m:sub>
                            <m:r>
                              <a:rPr lang="en-US" sz="1600" b="1" i="1">
                                <a:latin typeface="Cambria Math" panose="02040503050406030204" pitchFamily="18" charset="0"/>
                              </a:rPr>
                              <m:t>р</m:t>
                            </m:r>
                            <m:r>
                              <a:rPr lang="ru-RU" sz="1600" b="1" i="1">
                                <a:latin typeface="Cambria Math" panose="02040503050406030204" pitchFamily="18" charset="0"/>
                              </a:rPr>
                              <m:t>егр</m:t>
                            </m:r>
                          </m:sub>
                        </m:sSub>
                        <m:r>
                          <a:rPr lang="en-US" sz="1600" b="1" i="1">
                            <a:latin typeface="Cambria Math" panose="02040503050406030204" pitchFamily="18" charset="0"/>
                          </a:rPr>
                          <m:t>)</m:t>
                        </m:r>
                      </m:e>
                      <m:sup>
                        <m:r>
                          <a:rPr lang="en-US" sz="1600" b="1" i="1">
                            <a:latin typeface="Cambria Math" panose="02040503050406030204" pitchFamily="18" charset="0"/>
                          </a:rPr>
                          <m:t>𝟐</m:t>
                        </m:r>
                      </m:sup>
                    </m:sSup>
                  </m:oMath>
                </m:oMathPara>
              </a14:m>
              <a:endParaRPr lang="ru-RU" sz="1000" b="1" i="0">
                <a:latin typeface="Arial" panose="020B0604020202020204" pitchFamily="34" charset="0"/>
                <a:ea typeface="Apple Color Emoji" pitchFamily="2" charset="0"/>
                <a:cs typeface="Arial" panose="020B0604020202020204" pitchFamily="34" charset="0"/>
              </a:endParaRPr>
            </a:p>
          </xdr:txBody>
        </xdr:sp>
      </mc:Choice>
      <mc:Fallback xmlns="">
        <xdr:sp macro="" textlink="">
          <xdr:nvSpPr>
            <xdr:cNvPr id="21" name="TextBox 20">
              <a:extLst>
                <a:ext uri="{FF2B5EF4-FFF2-40B4-BE49-F238E27FC236}">
                  <a16:creationId xmlns:a16="http://schemas.microsoft.com/office/drawing/2014/main" id="{B55455DA-04D1-3C47-A293-03EDBAE840B8}"/>
                </a:ext>
              </a:extLst>
            </xdr:cNvPr>
            <xdr:cNvSpPr txBox="1"/>
          </xdr:nvSpPr>
          <xdr:spPr>
            <a:xfrm>
              <a:off x="8255000" y="609600"/>
              <a:ext cx="1282700" cy="749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600" b="1" i="0">
                  <a:latin typeface="Cambria Math" panose="02040503050406030204" pitchFamily="18" charset="0"/>
                </a:rPr>
                <a:t> 〖(𝐘_</a:t>
              </a:r>
              <a:r>
                <a:rPr lang="ru-RU" sz="1600" b="1" i="0">
                  <a:latin typeface="Cambria Math" panose="02040503050406030204" pitchFamily="18" charset="0"/>
                </a:rPr>
                <a:t>𝐢</a:t>
              </a:r>
              <a:r>
                <a:rPr lang="en-US" sz="1600" b="1" i="0">
                  <a:latin typeface="Cambria Math" panose="02040503050406030204" pitchFamily="18" charset="0"/>
                </a:rPr>
                <a:t>−𝒀_р</a:t>
              </a:r>
              <a:r>
                <a:rPr lang="ru-RU" sz="1600" b="1" i="0">
                  <a:latin typeface="Cambria Math" panose="02040503050406030204" pitchFamily="18" charset="0"/>
                </a:rPr>
                <a:t>егр</a:t>
              </a:r>
              <a:r>
                <a:rPr lang="en-US" sz="1600" b="1" i="0">
                  <a:latin typeface="Cambria Math" panose="02040503050406030204" pitchFamily="18" charset="0"/>
                </a:rPr>
                <a:t>)〗^𝟐</a:t>
              </a:r>
              <a:endParaRPr lang="ru-RU" sz="1000" b="1" i="0">
                <a:latin typeface="Arial" panose="020B0604020202020204" pitchFamily="34" charset="0"/>
                <a:ea typeface="Apple Color Emoji" pitchFamily="2" charset="0"/>
                <a:cs typeface="Arial" panose="020B0604020202020204" pitchFamily="34" charset="0"/>
              </a:endParaRPr>
            </a:p>
          </xdr:txBody>
        </xdr:sp>
      </mc:Fallback>
    </mc:AlternateContent>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482E4-6386-C84B-A077-B392D38BA113}">
  <dimension ref="A1:AG185"/>
  <sheetViews>
    <sheetView tabSelected="1" topLeftCell="G1" workbookViewId="0">
      <selection activeCell="K2" sqref="K2"/>
    </sheetView>
  </sheetViews>
  <sheetFormatPr baseColWidth="10" defaultRowHeight="16"/>
  <cols>
    <col min="1" max="1" width="25.83203125" bestFit="1" customWidth="1"/>
    <col min="2" max="2" width="18.6640625" customWidth="1"/>
    <col min="3" max="3" width="17.83203125" customWidth="1"/>
    <col min="4" max="4" width="20.33203125" customWidth="1"/>
    <col min="5" max="5" width="14" bestFit="1" customWidth="1"/>
    <col min="7" max="7" width="27.33203125" customWidth="1"/>
    <col min="8" max="8" width="17" bestFit="1" customWidth="1"/>
    <col min="9" max="9" width="31.1640625" bestFit="1" customWidth="1"/>
    <col min="10" max="10" width="45.83203125" customWidth="1"/>
  </cols>
  <sheetData>
    <row r="1" spans="1:33" ht="56" customHeight="1" thickBot="1"/>
    <row r="2" spans="1:33" ht="86" customHeight="1" thickBot="1">
      <c r="A2" s="19" t="s">
        <v>91</v>
      </c>
      <c r="B2" s="18" t="s">
        <v>90</v>
      </c>
      <c r="C2" s="17" t="s">
        <v>89</v>
      </c>
      <c r="D2" s="16" t="s">
        <v>88</v>
      </c>
      <c r="E2" s="16" t="s">
        <v>216</v>
      </c>
      <c r="F2" s="16" t="s">
        <v>217</v>
      </c>
      <c r="G2" s="16" t="s">
        <v>218</v>
      </c>
      <c r="H2" s="359" t="s">
        <v>208</v>
      </c>
      <c r="I2" s="360" t="s">
        <v>209</v>
      </c>
      <c r="J2" s="16" t="s">
        <v>216</v>
      </c>
      <c r="K2" s="16" t="s">
        <v>220</v>
      </c>
    </row>
    <row r="3" spans="1:33" ht="34">
      <c r="A3" s="15" t="s">
        <v>69</v>
      </c>
      <c r="B3" s="14">
        <v>39177</v>
      </c>
      <c r="C3" s="13">
        <v>2268179</v>
      </c>
      <c r="D3" s="12">
        <f xml:space="preserve"> B3*10000/C3</f>
        <v>172.72446310454333</v>
      </c>
      <c r="E3" s="344">
        <v>25.4</v>
      </c>
      <c r="F3" s="350">
        <v>3.8</v>
      </c>
      <c r="G3" s="354">
        <v>1883894</v>
      </c>
      <c r="H3" s="355">
        <v>2.5083695766453791</v>
      </c>
      <c r="I3" s="361">
        <v>2.3497113895537098</v>
      </c>
      <c r="J3" s="365">
        <v>364.17090968816723</v>
      </c>
      <c r="K3" s="373">
        <v>11262</v>
      </c>
      <c r="N3" s="367"/>
      <c r="O3" s="364"/>
      <c r="R3" s="375"/>
      <c r="S3" s="373"/>
      <c r="AB3" s="381" t="s">
        <v>211</v>
      </c>
      <c r="AC3" s="384"/>
      <c r="AF3" s="386" t="s">
        <v>215</v>
      </c>
      <c r="AG3" s="388"/>
    </row>
    <row r="4" spans="1:33" ht="34">
      <c r="A4" s="8" t="s">
        <v>87</v>
      </c>
      <c r="B4" s="7">
        <v>16253</v>
      </c>
      <c r="C4" s="11">
        <v>772525</v>
      </c>
      <c r="D4" s="5">
        <f xml:space="preserve"> B4*10000/C4</f>
        <v>210.38801333290183</v>
      </c>
      <c r="E4" s="344">
        <v>21.1</v>
      </c>
      <c r="F4" s="350">
        <v>4.0999999999999996</v>
      </c>
      <c r="G4" s="354">
        <v>478703</v>
      </c>
      <c r="H4" s="356">
        <v>3.2573474784447178</v>
      </c>
      <c r="I4" s="362">
        <v>2.5033060037027237</v>
      </c>
      <c r="J4" s="365">
        <v>312.44462429152151</v>
      </c>
      <c r="K4" s="373">
        <v>14704</v>
      </c>
      <c r="N4" s="369"/>
      <c r="R4" s="374"/>
      <c r="AB4" s="369" t="s">
        <v>210</v>
      </c>
      <c r="AC4" s="365"/>
      <c r="AF4" s="374" t="s">
        <v>213</v>
      </c>
      <c r="AG4" s="373"/>
    </row>
    <row r="5" spans="1:33" ht="34">
      <c r="A5" s="8" t="s">
        <v>58</v>
      </c>
      <c r="B5" s="7">
        <v>16786</v>
      </c>
      <c r="C5" s="6">
        <v>1069782</v>
      </c>
      <c r="D5" s="5">
        <f xml:space="preserve"> B5*10000/C5</f>
        <v>156.91047334877572</v>
      </c>
      <c r="E5" s="344">
        <v>26.5</v>
      </c>
      <c r="F5" s="350">
        <v>5.4</v>
      </c>
      <c r="G5" s="354">
        <v>719229</v>
      </c>
      <c r="H5" s="356">
        <v>2.2684072280153962</v>
      </c>
      <c r="I5" s="362">
        <v>2.0135229193596498</v>
      </c>
      <c r="J5" s="365">
        <v>341.41619240405515</v>
      </c>
      <c r="K5" s="373">
        <v>14679</v>
      </c>
      <c r="N5" s="369"/>
      <c r="R5" s="374"/>
      <c r="AB5" s="369" t="s">
        <v>69</v>
      </c>
      <c r="AF5" s="374" t="s">
        <v>69</v>
      </c>
    </row>
    <row r="6" spans="1:33" ht="34">
      <c r="A6" s="8" t="s">
        <v>26</v>
      </c>
      <c r="B6" s="7">
        <v>13062</v>
      </c>
      <c r="C6" s="6">
        <v>1114322</v>
      </c>
      <c r="D6" s="5">
        <f xml:space="preserve"> B6*10000/C6</f>
        <v>117.21925978307885</v>
      </c>
      <c r="E6" s="344">
        <v>22</v>
      </c>
      <c r="F6" s="350">
        <v>7.1</v>
      </c>
      <c r="G6" s="354">
        <v>449375</v>
      </c>
      <c r="H6" s="356">
        <v>2.7462420809180701</v>
      </c>
      <c r="I6" s="362">
        <v>1.4169997896065645</v>
      </c>
      <c r="J6" s="365">
        <v>300.36809996665113</v>
      </c>
      <c r="K6" s="373">
        <v>12274</v>
      </c>
      <c r="N6" s="368"/>
      <c r="R6" s="374"/>
      <c r="AB6" s="369" t="s">
        <v>87</v>
      </c>
      <c r="AF6" s="374" t="s">
        <v>87</v>
      </c>
    </row>
    <row r="7" spans="1:33">
      <c r="A7" s="8" t="s">
        <v>9</v>
      </c>
      <c r="B7" s="7">
        <v>14588</v>
      </c>
      <c r="C7" s="6">
        <v>1531917</v>
      </c>
      <c r="D7" s="5">
        <f xml:space="preserve"> B7*10000/C7</f>
        <v>95.227091284971706</v>
      </c>
      <c r="E7" s="344">
        <v>26.3</v>
      </c>
      <c r="F7" s="350">
        <v>3.7</v>
      </c>
      <c r="G7" s="354">
        <v>822949</v>
      </c>
      <c r="H7" s="356">
        <v>4.5941583956497833</v>
      </c>
      <c r="I7" s="362">
        <v>2.871574777154176</v>
      </c>
      <c r="J7" s="365">
        <v>336.2898119346832</v>
      </c>
      <c r="K7" s="373">
        <v>10629</v>
      </c>
      <c r="N7" s="369"/>
      <c r="R7" s="374"/>
      <c r="AB7" s="369"/>
      <c r="AC7" s="365"/>
      <c r="AF7" s="374"/>
      <c r="AG7" s="373"/>
    </row>
    <row r="8" spans="1:33" ht="85">
      <c r="A8" s="8" t="s">
        <v>23</v>
      </c>
      <c r="B8" s="7">
        <v>13549</v>
      </c>
      <c r="C8" s="6">
        <v>1168771</v>
      </c>
      <c r="D8" s="5">
        <f xml:space="preserve"> B8*10000/C8</f>
        <v>115.92518979338125</v>
      </c>
      <c r="E8" s="344">
        <v>26.2</v>
      </c>
      <c r="F8" s="350">
        <v>3.2</v>
      </c>
      <c r="G8" s="354">
        <v>348222</v>
      </c>
      <c r="H8" s="356">
        <v>2.9787562665667733</v>
      </c>
      <c r="I8" s="362">
        <v>1.8498915401301519</v>
      </c>
      <c r="J8" s="365">
        <v>213.60514704925356</v>
      </c>
      <c r="K8" s="373">
        <v>11934</v>
      </c>
      <c r="N8" s="369"/>
      <c r="R8" s="374"/>
      <c r="AB8" s="371" t="s">
        <v>219</v>
      </c>
      <c r="AF8" s="376" t="s">
        <v>214</v>
      </c>
    </row>
    <row r="9" spans="1:33" ht="51">
      <c r="A9" s="8" t="s">
        <v>34</v>
      </c>
      <c r="B9" s="7">
        <v>16254</v>
      </c>
      <c r="C9" s="6">
        <v>1323659</v>
      </c>
      <c r="D9" s="5">
        <f xml:space="preserve"> B9*10000/C9</f>
        <v>122.79597690946082</v>
      </c>
      <c r="E9" s="344">
        <v>27.8</v>
      </c>
      <c r="F9" s="350">
        <v>2.6</v>
      </c>
      <c r="G9" s="354">
        <v>945382</v>
      </c>
      <c r="H9" s="356">
        <v>2.7805872850092452</v>
      </c>
      <c r="I9" s="362">
        <v>2.0550735571482459</v>
      </c>
      <c r="J9" s="365">
        <v>315.61210402033936</v>
      </c>
      <c r="K9" s="373">
        <v>12274</v>
      </c>
      <c r="N9" s="369"/>
      <c r="R9" s="374"/>
      <c r="AB9" s="369" t="s">
        <v>26</v>
      </c>
      <c r="AF9" s="374" t="s">
        <v>26</v>
      </c>
    </row>
    <row r="10" spans="1:33" ht="51">
      <c r="A10" s="8" t="s">
        <v>50</v>
      </c>
      <c r="B10" s="7">
        <v>36031</v>
      </c>
      <c r="C10" s="6">
        <v>2449781</v>
      </c>
      <c r="D10" s="5">
        <f xml:space="preserve"> B10*10000/C10</f>
        <v>147.07845313519863</v>
      </c>
      <c r="E10" s="344">
        <v>25.2</v>
      </c>
      <c r="F10" s="350">
        <v>3.5</v>
      </c>
      <c r="G10" s="354">
        <v>1115743</v>
      </c>
      <c r="H10" s="356">
        <v>2.645286891862022</v>
      </c>
      <c r="I10" s="362">
        <v>1.5626897696449538</v>
      </c>
      <c r="J10" s="365">
        <v>427.81806249815287</v>
      </c>
      <c r="K10" s="373">
        <v>10882</v>
      </c>
      <c r="N10" s="368"/>
      <c r="R10" s="374"/>
      <c r="AB10" s="368" t="s">
        <v>9</v>
      </c>
      <c r="AF10" s="374" t="s">
        <v>9</v>
      </c>
    </row>
    <row r="11" spans="1:33" ht="34">
      <c r="A11" s="8" t="s">
        <v>56</v>
      </c>
      <c r="B11" s="7">
        <v>17411</v>
      </c>
      <c r="C11" s="6">
        <v>1139499</v>
      </c>
      <c r="D11" s="5">
        <f xml:space="preserve"> B11*10000/C11</f>
        <v>152.79521965354951</v>
      </c>
      <c r="E11" s="344">
        <v>25.2</v>
      </c>
      <c r="F11" s="350">
        <v>3.4</v>
      </c>
      <c r="G11" s="354">
        <v>907605</v>
      </c>
      <c r="H11" s="356">
        <v>2.6696790382860822</v>
      </c>
      <c r="I11" s="362">
        <v>1.4361655001328961</v>
      </c>
      <c r="J11" s="365">
        <v>357.43925753599899</v>
      </c>
      <c r="K11" s="373">
        <v>12781</v>
      </c>
      <c r="N11" s="369"/>
      <c r="R11" s="374"/>
      <c r="AB11" s="368" t="s">
        <v>23</v>
      </c>
      <c r="AF11" s="374" t="s">
        <v>23</v>
      </c>
    </row>
    <row r="12" spans="1:33" ht="51">
      <c r="A12" s="8" t="s">
        <v>43</v>
      </c>
      <c r="B12" s="7">
        <v>30460</v>
      </c>
      <c r="C12" s="6">
        <v>2287678</v>
      </c>
      <c r="D12" s="5">
        <f xml:space="preserve"> B12*10000/C12</f>
        <v>133.14810913074305</v>
      </c>
      <c r="E12" s="344">
        <v>27.1</v>
      </c>
      <c r="F12" s="350">
        <v>3.5</v>
      </c>
      <c r="G12" s="354">
        <v>1954381</v>
      </c>
      <c r="H12" s="356">
        <v>3.6157525605862868</v>
      </c>
      <c r="I12" s="362">
        <v>2.5012033431059377</v>
      </c>
      <c r="J12" s="365">
        <v>362.42835676297278</v>
      </c>
      <c r="K12" s="373">
        <v>10756</v>
      </c>
      <c r="N12" s="369"/>
      <c r="R12" s="374"/>
      <c r="AB12" s="368" t="s">
        <v>34</v>
      </c>
      <c r="AF12" s="374" t="s">
        <v>34</v>
      </c>
    </row>
    <row r="13" spans="1:33" ht="51">
      <c r="A13" s="8" t="s">
        <v>85</v>
      </c>
      <c r="B13" s="7">
        <v>3164</v>
      </c>
      <c r="C13" s="11">
        <v>153831</v>
      </c>
      <c r="D13" s="5">
        <f xml:space="preserve"> B13*10000/C13</f>
        <v>205.68025950556131</v>
      </c>
      <c r="E13" s="344">
        <v>22</v>
      </c>
      <c r="F13" s="350">
        <v>4.9000000000000004</v>
      </c>
      <c r="G13" s="354">
        <v>61775</v>
      </c>
      <c r="H13" s="356">
        <v>5.0226125202427969</v>
      </c>
      <c r="I13" s="362">
        <v>2.3457627118644067</v>
      </c>
      <c r="J13" s="365">
        <v>293.77856745649609</v>
      </c>
      <c r="K13" s="373">
        <v>17053</v>
      </c>
      <c r="N13" s="369"/>
      <c r="R13" s="374"/>
      <c r="AB13" s="369" t="s">
        <v>50</v>
      </c>
      <c r="AF13" s="374" t="s">
        <v>50</v>
      </c>
    </row>
    <row r="14" spans="1:33" ht="51">
      <c r="A14" s="8" t="s">
        <v>83</v>
      </c>
      <c r="B14" s="7">
        <v>20816</v>
      </c>
      <c r="C14" s="11">
        <v>1043467</v>
      </c>
      <c r="D14" s="5">
        <f xml:space="preserve"> B14*10000/C14</f>
        <v>199.48881948351027</v>
      </c>
      <c r="E14" s="344">
        <v>19.3</v>
      </c>
      <c r="F14" s="350">
        <v>8.6999999999999993</v>
      </c>
      <c r="G14" s="354">
        <v>406981</v>
      </c>
      <c r="H14" s="356">
        <v>2.920510832901325</v>
      </c>
      <c r="I14" s="362">
        <v>1.5034260378879485</v>
      </c>
      <c r="J14" s="365">
        <v>318.64748007162223</v>
      </c>
      <c r="K14" s="373">
        <v>14805</v>
      </c>
      <c r="N14" s="369"/>
      <c r="R14" s="374"/>
      <c r="AB14" s="369" t="s">
        <v>56</v>
      </c>
      <c r="AF14" s="374" t="s">
        <v>56</v>
      </c>
    </row>
    <row r="15" spans="1:33" ht="51">
      <c r="A15" s="8" t="s">
        <v>30</v>
      </c>
      <c r="B15" s="7">
        <v>11791</v>
      </c>
      <c r="C15" s="6">
        <v>976918</v>
      </c>
      <c r="D15" s="5">
        <f xml:space="preserve"> B15*10000/C15</f>
        <v>120.69590282910131</v>
      </c>
      <c r="E15" s="344">
        <v>27.8</v>
      </c>
      <c r="F15" s="350">
        <v>3.2</v>
      </c>
      <c r="G15" s="354">
        <v>530009</v>
      </c>
      <c r="H15" s="356">
        <v>4.2247591483669193</v>
      </c>
      <c r="I15" s="362">
        <v>1.7896578113042525</v>
      </c>
      <c r="J15" s="365">
        <v>347.17975347782118</v>
      </c>
      <c r="K15" s="373">
        <v>11642</v>
      </c>
      <c r="N15" s="368"/>
      <c r="R15" s="374"/>
      <c r="AB15" s="368" t="s">
        <v>43</v>
      </c>
      <c r="AF15" s="374" t="s">
        <v>43</v>
      </c>
    </row>
    <row r="16" spans="1:33">
      <c r="A16" s="8" t="s">
        <v>62</v>
      </c>
      <c r="B16" s="7">
        <v>37867</v>
      </c>
      <c r="C16" s="11">
        <v>2357134</v>
      </c>
      <c r="D16" s="5">
        <f xml:space="preserve"> B16*10000/C16</f>
        <v>160.64848243672188</v>
      </c>
      <c r="E16" s="344">
        <v>21.7</v>
      </c>
      <c r="F16" s="350">
        <v>5</v>
      </c>
      <c r="G16" s="354">
        <v>1370720</v>
      </c>
      <c r="H16" s="356">
        <v>3.7885367256576985</v>
      </c>
      <c r="I16" s="362">
        <v>1.4459989762839105</v>
      </c>
      <c r="J16" s="365">
        <v>270.3407326519818</v>
      </c>
      <c r="K16" s="373">
        <v>13413</v>
      </c>
      <c r="N16" s="369"/>
      <c r="R16" s="374"/>
    </row>
    <row r="17" spans="1:18" ht="27">
      <c r="A17" s="9" t="s">
        <v>7</v>
      </c>
      <c r="B17" s="7">
        <v>7416</v>
      </c>
      <c r="C17" s="6">
        <v>870487</v>
      </c>
      <c r="D17" s="5">
        <f xml:space="preserve"> B17*10000/C17</f>
        <v>85.193690428461309</v>
      </c>
      <c r="E17" s="344">
        <v>18.3</v>
      </c>
      <c r="F17" s="350">
        <v>10.1</v>
      </c>
      <c r="G17" s="354">
        <v>832908</v>
      </c>
      <c r="H17" s="356">
        <v>1.3637191690723425</v>
      </c>
      <c r="I17" s="362">
        <v>1.7004317502490867</v>
      </c>
      <c r="J17" s="365">
        <v>275.33971166854502</v>
      </c>
      <c r="K17" s="373">
        <v>13540</v>
      </c>
      <c r="N17" s="369"/>
      <c r="R17" s="374"/>
    </row>
    <row r="18" spans="1:18">
      <c r="A18" s="8" t="s">
        <v>35</v>
      </c>
      <c r="B18" s="7">
        <v>12645</v>
      </c>
      <c r="C18" s="6">
        <v>1027678</v>
      </c>
      <c r="D18" s="5">
        <f xml:space="preserve"> B18*10000/C18</f>
        <v>123.04437771364182</v>
      </c>
      <c r="E18" s="344">
        <v>23.6</v>
      </c>
      <c r="F18" s="350">
        <v>3.1</v>
      </c>
      <c r="G18" s="354">
        <v>1350137</v>
      </c>
      <c r="H18" s="356">
        <v>4.7644051769736633</v>
      </c>
      <c r="I18" s="362">
        <v>1.6099970938680614</v>
      </c>
      <c r="J18" s="365">
        <v>370.29746896138204</v>
      </c>
      <c r="K18" s="373">
        <v>13034</v>
      </c>
      <c r="N18" s="369"/>
      <c r="R18" s="374"/>
    </row>
    <row r="19" spans="1:18">
      <c r="A19" s="8" t="s">
        <v>49</v>
      </c>
      <c r="B19" s="7">
        <v>14656</v>
      </c>
      <c r="C19" s="6">
        <v>1012844</v>
      </c>
      <c r="D19" s="5">
        <f xml:space="preserve"> B19*10000/C19</f>
        <v>144.70145451816865</v>
      </c>
      <c r="E19" s="344">
        <v>25.8</v>
      </c>
      <c r="F19" s="350">
        <v>3.9</v>
      </c>
      <c r="G19" s="354">
        <v>770594</v>
      </c>
      <c r="H19" s="356">
        <v>2.7009089191311002</v>
      </c>
      <c r="I19" s="362">
        <v>1.5370249322999345</v>
      </c>
      <c r="J19" s="365">
        <v>296.60560319670395</v>
      </c>
      <c r="K19" s="373">
        <v>12148</v>
      </c>
      <c r="N19" s="368"/>
      <c r="R19" s="374"/>
    </row>
    <row r="20" spans="1:18">
      <c r="A20" s="8" t="s">
        <v>73</v>
      </c>
      <c r="B20" s="7">
        <v>5450</v>
      </c>
      <c r="C20" s="11">
        <v>312704</v>
      </c>
      <c r="D20" s="5">
        <f xml:space="preserve"> B20*10000/C20</f>
        <v>174.28622595169873</v>
      </c>
      <c r="E20" s="344">
        <v>19.3</v>
      </c>
      <c r="F20" s="350">
        <v>2.9</v>
      </c>
      <c r="G20" s="354">
        <v>257597</v>
      </c>
      <c r="H20" s="356">
        <v>4.6198842752107279</v>
      </c>
      <c r="I20" s="362">
        <v>1.7422930377554555</v>
      </c>
      <c r="J20" s="365">
        <v>576.21999792193401</v>
      </c>
      <c r="K20" s="373">
        <v>22930</v>
      </c>
      <c r="N20" s="369"/>
      <c r="R20" s="374"/>
    </row>
    <row r="21" spans="1:18" ht="27">
      <c r="A21" s="9" t="s">
        <v>11</v>
      </c>
      <c r="B21" s="7">
        <v>4436</v>
      </c>
      <c r="C21" s="6">
        <v>464219</v>
      </c>
      <c r="D21" s="5">
        <f xml:space="preserve"> B21*10000/C21</f>
        <v>95.558346383926548</v>
      </c>
      <c r="E21" s="344">
        <v>20</v>
      </c>
      <c r="F21" s="350">
        <v>9.9</v>
      </c>
      <c r="G21" s="354">
        <v>427838</v>
      </c>
      <c r="H21" s="356">
        <v>1.098719199436359</v>
      </c>
      <c r="I21" s="362">
        <v>1.3001707941929976</v>
      </c>
      <c r="J21" s="365">
        <v>206.69919990436424</v>
      </c>
      <c r="K21" s="373">
        <v>11515</v>
      </c>
      <c r="N21" s="368"/>
      <c r="R21" s="374"/>
    </row>
    <row r="22" spans="1:18">
      <c r="A22" s="8" t="s">
        <v>77</v>
      </c>
      <c r="B22" s="7">
        <v>47071</v>
      </c>
      <c r="C22" s="11">
        <v>2604272</v>
      </c>
      <c r="D22" s="5">
        <f xml:space="preserve"> B22*10000/C22</f>
        <v>180.74532921292399</v>
      </c>
      <c r="E22" s="344">
        <v>24.3</v>
      </c>
      <c r="F22" s="350">
        <v>4.0999999999999996</v>
      </c>
      <c r="G22" s="354">
        <v>1065010</v>
      </c>
      <c r="H22" s="356">
        <v>2.6416506682883285</v>
      </c>
      <c r="I22" s="362">
        <v>2.0917374036290011</v>
      </c>
      <c r="J22" s="365">
        <v>327.7285827871093</v>
      </c>
      <c r="K22" s="373">
        <v>11515</v>
      </c>
      <c r="N22" s="369"/>
      <c r="R22" s="374"/>
    </row>
    <row r="23" spans="1:18">
      <c r="A23" s="8" t="s">
        <v>53</v>
      </c>
      <c r="B23" s="7">
        <v>18519</v>
      </c>
      <c r="C23" s="6">
        <v>1234780</v>
      </c>
      <c r="D23" s="5">
        <f xml:space="preserve"> B23*10000/C23</f>
        <v>149.97813375662062</v>
      </c>
      <c r="E23" s="344">
        <v>29</v>
      </c>
      <c r="F23" s="350">
        <v>3.8</v>
      </c>
      <c r="G23" s="354">
        <v>801547</v>
      </c>
      <c r="H23" s="356">
        <v>3.5536257949372576</v>
      </c>
      <c r="I23" s="362">
        <v>1.6184869519374399</v>
      </c>
      <c r="J23" s="365">
        <v>310.40266687285612</v>
      </c>
      <c r="K23" s="373">
        <v>11262</v>
      </c>
      <c r="N23" s="368"/>
      <c r="R23" s="374"/>
    </row>
    <row r="24" spans="1:18">
      <c r="A24" s="8" t="s">
        <v>42</v>
      </c>
      <c r="B24" s="7">
        <v>8188</v>
      </c>
      <c r="C24" s="6">
        <v>620776</v>
      </c>
      <c r="D24" s="5">
        <f xml:space="preserve"> B24*10000/C24</f>
        <v>131.89942910164052</v>
      </c>
      <c r="E24" s="344">
        <v>28.1</v>
      </c>
      <c r="F24" s="350">
        <v>3.3</v>
      </c>
      <c r="G24" s="354">
        <v>428108</v>
      </c>
      <c r="H24" s="356">
        <v>3.2456306476160814</v>
      </c>
      <c r="I24" s="362">
        <v>2.0423150900507081</v>
      </c>
      <c r="J24" s="365">
        <v>328.95960832313341</v>
      </c>
      <c r="K24" s="373">
        <v>11691</v>
      </c>
      <c r="N24" s="368"/>
      <c r="R24" s="374"/>
    </row>
    <row r="25" spans="1:18">
      <c r="A25" s="8" t="s">
        <v>45</v>
      </c>
      <c r="B25" s="7">
        <v>77125</v>
      </c>
      <c r="C25" s="6">
        <v>5687378</v>
      </c>
      <c r="D25" s="5">
        <f xml:space="preserve"> B25*10000/C25</f>
        <v>135.60730445558568</v>
      </c>
      <c r="E25" s="344">
        <v>24.2</v>
      </c>
      <c r="F25" s="350">
        <v>3.6</v>
      </c>
      <c r="G25" s="354">
        <v>22914287</v>
      </c>
      <c r="H25" s="356">
        <v>1.854367442223178</v>
      </c>
      <c r="I25" s="362">
        <v>1.460141254102727</v>
      </c>
      <c r="J25" s="365">
        <v>305.22094840570549</v>
      </c>
      <c r="K25" s="373">
        <v>12148</v>
      </c>
      <c r="N25" s="369"/>
      <c r="R25" s="374"/>
    </row>
    <row r="26" spans="1:18">
      <c r="A26" s="8" t="s">
        <v>59</v>
      </c>
      <c r="B26" s="7">
        <v>45561</v>
      </c>
      <c r="C26" s="11">
        <v>2849169</v>
      </c>
      <c r="D26" s="5">
        <f xml:space="preserve"> B26*10000/C26</f>
        <v>159.90978422129399</v>
      </c>
      <c r="E26" s="344">
        <v>22</v>
      </c>
      <c r="F26" s="350">
        <v>2.7</v>
      </c>
      <c r="G26" s="354">
        <v>2036076</v>
      </c>
      <c r="H26" s="356">
        <v>4.2433447735671335</v>
      </c>
      <c r="I26" s="362">
        <v>1.6454050254788262</v>
      </c>
      <c r="J26" s="365">
        <v>304.98410673526513</v>
      </c>
      <c r="K26" s="373">
        <v>14046</v>
      </c>
      <c r="N26" s="370"/>
      <c r="R26" s="376"/>
    </row>
    <row r="27" spans="1:18">
      <c r="A27" s="8" t="s">
        <v>66</v>
      </c>
      <c r="B27" s="7">
        <v>13456</v>
      </c>
      <c r="C27" s="6">
        <v>805510</v>
      </c>
      <c r="D27" s="5">
        <f xml:space="preserve"> B27*10000/C27</f>
        <v>167.04944693424042</v>
      </c>
      <c r="E27" s="344">
        <v>28.4</v>
      </c>
      <c r="F27" s="350">
        <v>6.3</v>
      </c>
      <c r="G27" s="354">
        <v>478923</v>
      </c>
      <c r="H27" s="356">
        <v>2.8529244159733542</v>
      </c>
      <c r="I27" s="362">
        <v>2.8046218487394956</v>
      </c>
      <c r="J27" s="365">
        <v>427.40281465258028</v>
      </c>
      <c r="K27" s="373">
        <v>11895</v>
      </c>
      <c r="N27" s="369"/>
      <c r="R27" s="374"/>
    </row>
    <row r="28" spans="1:18">
      <c r="A28" s="8" t="s">
        <v>37</v>
      </c>
      <c r="B28" s="7">
        <v>13448</v>
      </c>
      <c r="C28" s="6">
        <v>1083584</v>
      </c>
      <c r="D28" s="5">
        <f xml:space="preserve"> B28*10000/C28</f>
        <v>124.10666824168685</v>
      </c>
      <c r="E28" s="344">
        <v>27.2</v>
      </c>
      <c r="F28" s="350">
        <v>2.9</v>
      </c>
      <c r="G28" s="354">
        <v>333049</v>
      </c>
      <c r="H28" s="356">
        <v>5.1227941065644194</v>
      </c>
      <c r="I28" s="362">
        <v>1.7207122774133083</v>
      </c>
      <c r="J28" s="365">
        <v>329.54901155914433</v>
      </c>
      <c r="K28" s="373">
        <v>11009</v>
      </c>
      <c r="N28" s="369"/>
      <c r="R28" s="374"/>
    </row>
    <row r="29" spans="1:18">
      <c r="A29" s="8" t="s">
        <v>51</v>
      </c>
      <c r="B29" s="7">
        <v>28569</v>
      </c>
      <c r="C29" s="6">
        <v>1911586</v>
      </c>
      <c r="D29" s="5">
        <f xml:space="preserve"> B29*10000/C29</f>
        <v>149.45181644979613</v>
      </c>
      <c r="E29" s="344">
        <v>25.1</v>
      </c>
      <c r="F29" s="350">
        <v>3.4</v>
      </c>
      <c r="G29" s="354">
        <v>11691683</v>
      </c>
      <c r="H29" s="356">
        <v>4.5064399458042876</v>
      </c>
      <c r="I29" s="362">
        <v>1.4502421187864416</v>
      </c>
      <c r="J29" s="365">
        <v>298.82787890107903</v>
      </c>
      <c r="K29" s="373">
        <v>12781</v>
      </c>
      <c r="N29" s="369"/>
      <c r="R29" s="374"/>
    </row>
    <row r="30" spans="1:18">
      <c r="A30" s="8" t="s">
        <v>38</v>
      </c>
      <c r="B30" s="7">
        <v>13940</v>
      </c>
      <c r="C30" s="6">
        <v>1113680</v>
      </c>
      <c r="D30" s="5">
        <f xml:space="preserve"> B30*10000/C30</f>
        <v>125.1706055599454</v>
      </c>
      <c r="E30" s="344">
        <v>26.4</v>
      </c>
      <c r="F30" s="350">
        <v>3.7</v>
      </c>
      <c r="G30" s="354">
        <v>488599</v>
      </c>
      <c r="H30" s="356">
        <v>2.9612987044216084</v>
      </c>
      <c r="I30" s="362">
        <v>2.5827932167273371</v>
      </c>
      <c r="J30" s="365">
        <v>389.67630118364895</v>
      </c>
      <c r="K30" s="373">
        <v>10503</v>
      </c>
      <c r="N30" s="369"/>
      <c r="R30" s="374"/>
    </row>
    <row r="31" spans="1:18">
      <c r="A31" s="8" t="s">
        <v>70</v>
      </c>
      <c r="B31" s="7">
        <v>2386</v>
      </c>
      <c r="C31" s="11">
        <v>137767</v>
      </c>
      <c r="D31" s="5">
        <f xml:space="preserve"> B31*10000/C31</f>
        <v>173.19096735793042</v>
      </c>
      <c r="E31" s="344">
        <v>19.3</v>
      </c>
      <c r="F31" s="350">
        <v>4.0999999999999996</v>
      </c>
      <c r="G31" s="354">
        <v>89323</v>
      </c>
      <c r="H31" s="356">
        <v>2.1688088500783667</v>
      </c>
      <c r="I31" s="362">
        <v>2.2040208488458672</v>
      </c>
      <c r="J31" s="365">
        <v>391.01366191415701</v>
      </c>
      <c r="K31" s="373">
        <v>22018</v>
      </c>
      <c r="N31" s="369"/>
      <c r="R31" s="374"/>
    </row>
    <row r="32" spans="1:18">
      <c r="A32" s="10" t="s">
        <v>17</v>
      </c>
      <c r="B32" s="7">
        <v>138180</v>
      </c>
      <c r="C32" s="6">
        <v>12635466</v>
      </c>
      <c r="D32" s="5">
        <f xml:space="preserve"> B32*10000/C32</f>
        <v>109.3588475486381</v>
      </c>
      <c r="E32" s="344">
        <v>26.3</v>
      </c>
      <c r="F32" s="350">
        <v>2.2999999999999998</v>
      </c>
      <c r="G32" s="354">
        <v>16908169</v>
      </c>
      <c r="H32" s="356">
        <v>2.3707070754751185</v>
      </c>
      <c r="I32" s="362">
        <v>1.626196181376963</v>
      </c>
      <c r="J32" s="365">
        <v>282.27198091112479</v>
      </c>
      <c r="K32" s="373">
        <v>18714</v>
      </c>
      <c r="N32" s="368"/>
      <c r="R32" s="374"/>
    </row>
    <row r="33" spans="1:19">
      <c r="A33" s="8" t="s">
        <v>10</v>
      </c>
      <c r="B33" s="7">
        <v>74054</v>
      </c>
      <c r="C33" s="6">
        <v>7768878</v>
      </c>
      <c r="D33" s="5">
        <f xml:space="preserve"> B33*10000/C33</f>
        <v>95.321357858882578</v>
      </c>
      <c r="E33" s="344">
        <v>22.3</v>
      </c>
      <c r="F33" s="350">
        <v>3.1</v>
      </c>
      <c r="G33" s="354">
        <v>16795275</v>
      </c>
      <c r="H33" s="356">
        <v>2.2533076963359804</v>
      </c>
      <c r="I33" s="362">
        <v>0.69788284041575011</v>
      </c>
      <c r="J33" s="365">
        <v>323.09360995263353</v>
      </c>
      <c r="K33" s="373">
        <v>14748</v>
      </c>
      <c r="N33" s="369"/>
      <c r="R33" s="374"/>
    </row>
    <row r="34" spans="1:19">
      <c r="A34" s="8" t="s">
        <v>65</v>
      </c>
      <c r="B34" s="7">
        <v>12075</v>
      </c>
      <c r="C34" s="6">
        <v>724452</v>
      </c>
      <c r="D34" s="5">
        <f xml:space="preserve"> B34*10000/C34</f>
        <v>166.67770949628132</v>
      </c>
      <c r="E34" s="344">
        <v>21</v>
      </c>
      <c r="F34" s="350">
        <v>4.7</v>
      </c>
      <c r="G34" s="354">
        <v>604148</v>
      </c>
      <c r="H34" s="356">
        <v>4.0869432797336378</v>
      </c>
      <c r="I34" s="362">
        <v>1.2934568088659479</v>
      </c>
      <c r="J34" s="365">
        <v>409.96025492714415</v>
      </c>
      <c r="K34" s="373">
        <v>20227</v>
      </c>
      <c r="N34" s="369"/>
      <c r="R34" s="374"/>
    </row>
    <row r="35" spans="1:19">
      <c r="A35" s="8" t="s">
        <v>57</v>
      </c>
      <c r="B35" s="7">
        <v>686</v>
      </c>
      <c r="C35" s="6">
        <v>44540</v>
      </c>
      <c r="D35" s="5">
        <f xml:space="preserve"> B35*10000/C35</f>
        <v>154.01885945217782</v>
      </c>
      <c r="E35" s="344">
        <v>18.2</v>
      </c>
      <c r="F35" s="350">
        <v>7.4</v>
      </c>
      <c r="G35" s="354">
        <v>36643</v>
      </c>
      <c r="H35" s="356">
        <v>4.6447084413565669</v>
      </c>
      <c r="I35" s="362">
        <v>3.3091788700000002</v>
      </c>
      <c r="J35" s="365">
        <v>229.00708020201532</v>
      </c>
      <c r="K35" s="373">
        <v>23108</v>
      </c>
      <c r="N35" s="367"/>
      <c r="O35" s="364"/>
      <c r="R35" s="375"/>
      <c r="S35" s="373"/>
    </row>
    <row r="36" spans="1:19">
      <c r="A36" s="8" t="s">
        <v>39</v>
      </c>
      <c r="B36" s="7">
        <v>39404</v>
      </c>
      <c r="C36" s="6">
        <v>3144254</v>
      </c>
      <c r="D36" s="5">
        <f xml:space="preserve"> B36*10000/C36</f>
        <v>125.32066429747724</v>
      </c>
      <c r="E36" s="344">
        <v>26.5</v>
      </c>
      <c r="F36" s="350">
        <v>4.0999999999999996</v>
      </c>
      <c r="G36" s="354">
        <v>2397809</v>
      </c>
      <c r="H36" s="356">
        <v>2.3641332741400545</v>
      </c>
      <c r="I36" s="362">
        <v>1.628593679018755</v>
      </c>
      <c r="J36" s="365">
        <v>427.59450025747799</v>
      </c>
      <c r="K36" s="373">
        <v>11895</v>
      </c>
      <c r="N36" s="369"/>
      <c r="R36" s="374"/>
    </row>
    <row r="37" spans="1:19">
      <c r="A37" s="8" t="s">
        <v>78</v>
      </c>
      <c r="B37" s="7">
        <v>10615</v>
      </c>
      <c r="C37" s="6">
        <v>586129</v>
      </c>
      <c r="D37" s="5">
        <f xml:space="preserve"> B37*10000/C37</f>
        <v>181.10347722088483</v>
      </c>
      <c r="E37" s="344">
        <v>27.4</v>
      </c>
      <c r="F37" s="350">
        <v>3.1</v>
      </c>
      <c r="G37" s="354">
        <v>1375624</v>
      </c>
      <c r="H37" s="356">
        <v>1.5262901690405126</v>
      </c>
      <c r="I37" s="362">
        <v>2.2330265671123462</v>
      </c>
      <c r="J37" s="365">
        <v>346.34657924802843</v>
      </c>
      <c r="K37" s="373">
        <v>12401</v>
      </c>
      <c r="N37" s="369"/>
      <c r="R37" s="374"/>
    </row>
    <row r="38" spans="1:19">
      <c r="A38" s="8" t="s">
        <v>67</v>
      </c>
      <c r="B38" s="7">
        <v>46814</v>
      </c>
      <c r="C38" s="11">
        <v>2780292</v>
      </c>
      <c r="D38" s="5">
        <f xml:space="preserve"> B38*10000/C38</f>
        <v>168.37799770671569</v>
      </c>
      <c r="E38" s="344">
        <v>23.7</v>
      </c>
      <c r="F38" s="350">
        <v>4.7</v>
      </c>
      <c r="G38" s="354">
        <v>2909307</v>
      </c>
      <c r="H38" s="356">
        <v>5.9853445631935625</v>
      </c>
      <c r="I38" s="362">
        <v>1.3298500518913503</v>
      </c>
      <c r="J38" s="365">
        <v>351.68019079071212</v>
      </c>
      <c r="K38" s="373">
        <v>12775</v>
      </c>
      <c r="N38" s="369"/>
      <c r="R38" s="374"/>
    </row>
    <row r="39" spans="1:19">
      <c r="A39" s="8" t="s">
        <v>33</v>
      </c>
      <c r="B39" s="7">
        <v>23074</v>
      </c>
      <c r="C39" s="11">
        <v>1879548</v>
      </c>
      <c r="D39" s="5">
        <f xml:space="preserve"> B39*10000/C39</f>
        <v>122.76355804693469</v>
      </c>
      <c r="E39" s="344">
        <v>24.6</v>
      </c>
      <c r="F39" s="350">
        <v>5.3</v>
      </c>
      <c r="G39" s="354">
        <v>844496</v>
      </c>
      <c r="H39" s="356">
        <v>2.1789008933871123</v>
      </c>
      <c r="I39" s="362">
        <v>2.151629277877845</v>
      </c>
      <c r="J39" s="365">
        <v>275.66231310696571</v>
      </c>
      <c r="K39" s="373">
        <v>11305</v>
      </c>
      <c r="N39" s="369"/>
      <c r="R39" s="374"/>
    </row>
    <row r="40" spans="1:19">
      <c r="A40" s="8" t="s">
        <v>20</v>
      </c>
      <c r="B40" s="7">
        <v>21742</v>
      </c>
      <c r="C40" s="6">
        <v>1924578</v>
      </c>
      <c r="D40" s="5">
        <f xml:space="preserve"> B40*10000/C40</f>
        <v>112.97021996510404</v>
      </c>
      <c r="E40" s="344">
        <v>24.5</v>
      </c>
      <c r="F40" s="350">
        <v>3.5</v>
      </c>
      <c r="G40" s="354">
        <v>707509</v>
      </c>
      <c r="H40" s="356">
        <v>2.7421495120318009</v>
      </c>
      <c r="I40" s="362">
        <v>2.1309872922776143</v>
      </c>
      <c r="J40" s="365">
        <v>427.69568643466278</v>
      </c>
      <c r="K40" s="373">
        <v>11009</v>
      </c>
      <c r="N40" s="369"/>
      <c r="R40" s="374"/>
    </row>
    <row r="41" spans="1:19">
      <c r="A41" s="8" t="s">
        <v>22</v>
      </c>
      <c r="B41" s="7">
        <v>8243</v>
      </c>
      <c r="C41" s="6">
        <v>714094</v>
      </c>
      <c r="D41" s="5">
        <f xml:space="preserve"> B41*10000/C41</f>
        <v>115.43298221242581</v>
      </c>
      <c r="E41" s="344">
        <v>27.8</v>
      </c>
      <c r="F41" s="350">
        <v>4</v>
      </c>
      <c r="G41" s="354">
        <v>339503</v>
      </c>
      <c r="H41" s="356">
        <v>3.4071792823294809</v>
      </c>
      <c r="I41" s="362">
        <v>1.7363986862773098</v>
      </c>
      <c r="J41" s="365">
        <v>350.32187309003876</v>
      </c>
      <c r="K41" s="373">
        <v>11768</v>
      </c>
      <c r="N41" s="369"/>
      <c r="R41" s="374"/>
    </row>
    <row r="42" spans="1:19">
      <c r="A42" s="8" t="s">
        <v>14</v>
      </c>
      <c r="B42" s="7">
        <v>13274</v>
      </c>
      <c r="C42" s="6">
        <v>1274062</v>
      </c>
      <c r="D42" s="5">
        <f xml:space="preserve"> B42*10000/C42</f>
        <v>104.18645246463673</v>
      </c>
      <c r="E42" s="344">
        <v>28.1</v>
      </c>
      <c r="F42" s="350">
        <v>3.7</v>
      </c>
      <c r="G42" s="354">
        <v>357000</v>
      </c>
      <c r="H42" s="356">
        <v>4.5774530885553215</v>
      </c>
      <c r="I42" s="362">
        <v>2.6857051179207447</v>
      </c>
      <c r="J42" s="365">
        <v>336.90034325117182</v>
      </c>
      <c r="K42" s="373">
        <v>10629</v>
      </c>
      <c r="N42" s="369"/>
      <c r="R42" s="374"/>
    </row>
    <row r="43" spans="1:19">
      <c r="A43" s="8" t="s">
        <v>60</v>
      </c>
      <c r="B43" s="7">
        <v>41027</v>
      </c>
      <c r="C43" s="6">
        <v>2556852</v>
      </c>
      <c r="D43" s="5">
        <f xml:space="preserve"> B43*10000/C43</f>
        <v>160.45903321740954</v>
      </c>
      <c r="E43" s="344">
        <v>23.8</v>
      </c>
      <c r="F43" s="350">
        <v>3.4</v>
      </c>
      <c r="G43" s="354">
        <v>1109986</v>
      </c>
      <c r="H43" s="356">
        <v>3.4711491607597655</v>
      </c>
      <c r="I43" s="362">
        <v>1.5942433423696381</v>
      </c>
      <c r="J43" s="365">
        <v>357.3673072997729</v>
      </c>
      <c r="K43" s="373">
        <v>11642</v>
      </c>
      <c r="N43" s="369"/>
      <c r="R43" s="374"/>
    </row>
    <row r="44" spans="1:19">
      <c r="A44" s="8" t="s">
        <v>76</v>
      </c>
      <c r="B44" s="7">
        <v>33604</v>
      </c>
      <c r="C44" s="11">
        <v>1863011</v>
      </c>
      <c r="D44" s="5">
        <f xml:space="preserve"> B44*10000/C44</f>
        <v>180.37467304272494</v>
      </c>
      <c r="E44" s="344">
        <v>23.4</v>
      </c>
      <c r="F44" s="350">
        <v>3.3</v>
      </c>
      <c r="G44" s="354">
        <v>1912340</v>
      </c>
      <c r="H44" s="356">
        <v>2.3442297974890192</v>
      </c>
      <c r="I44" s="362">
        <v>1.5993626723806385</v>
      </c>
      <c r="J44" s="365">
        <v>491.89868994481549</v>
      </c>
      <c r="K44" s="373">
        <v>15058</v>
      </c>
      <c r="N44" s="369"/>
      <c r="R44" s="374"/>
    </row>
    <row r="45" spans="1:19">
      <c r="A45" s="8" t="s">
        <v>48</v>
      </c>
      <c r="B45" s="7">
        <v>8714</v>
      </c>
      <c r="C45" s="6">
        <v>613356</v>
      </c>
      <c r="D45" s="5">
        <f xml:space="preserve"> B45*10000/C45</f>
        <v>142.07083651256366</v>
      </c>
      <c r="E45" s="344">
        <v>28.2</v>
      </c>
      <c r="F45" s="350">
        <v>3.9</v>
      </c>
      <c r="G45" s="354">
        <v>1022006</v>
      </c>
      <c r="H45" s="356">
        <v>5.2182977984065122</v>
      </c>
      <c r="I45" s="362">
        <v>1.7080639673358287</v>
      </c>
      <c r="J45" s="365">
        <v>398.29631872824461</v>
      </c>
      <c r="K45" s="373">
        <v>12527</v>
      </c>
      <c r="N45" s="369"/>
      <c r="R45" s="374"/>
    </row>
    <row r="46" spans="1:19">
      <c r="A46" s="8" t="s">
        <v>8</v>
      </c>
      <c r="B46" s="7">
        <v>4388</v>
      </c>
      <c r="C46" s="6">
        <v>468340</v>
      </c>
      <c r="D46" s="5">
        <f xml:space="preserve"> B46*10000/C46</f>
        <v>93.692616475210315</v>
      </c>
      <c r="E46" s="344">
        <v>22.7</v>
      </c>
      <c r="F46" s="350">
        <v>7.1</v>
      </c>
      <c r="G46" s="354">
        <v>263346</v>
      </c>
      <c r="H46" s="356">
        <v>2.1595399007247909</v>
      </c>
      <c r="I46" s="362">
        <v>1.8393574297188757</v>
      </c>
      <c r="J46" s="365">
        <v>412.44615801680771</v>
      </c>
      <c r="K46" s="373">
        <v>10882</v>
      </c>
      <c r="N46" s="369"/>
      <c r="R46" s="374"/>
    </row>
    <row r="47" spans="1:19">
      <c r="A47" s="8" t="s">
        <v>86</v>
      </c>
      <c r="B47" s="7">
        <v>4586</v>
      </c>
      <c r="C47" s="11">
        <v>221559</v>
      </c>
      <c r="D47" s="5">
        <f xml:space="preserve"> B47*10000/C47</f>
        <v>206.98775495466219</v>
      </c>
      <c r="E47" s="344">
        <v>17.600000000000001</v>
      </c>
      <c r="F47" s="350">
        <v>9.6999999999999993</v>
      </c>
      <c r="G47" s="354">
        <v>692490</v>
      </c>
      <c r="H47" s="356">
        <v>3.44002076637386</v>
      </c>
      <c r="I47" s="362">
        <v>1.6034155597722959</v>
      </c>
      <c r="J47" s="365">
        <v>245.41559717036188</v>
      </c>
      <c r="K47" s="373">
        <v>11895</v>
      </c>
      <c r="N47" s="371"/>
      <c r="R47" s="374"/>
    </row>
    <row r="48" spans="1:19">
      <c r="A48" s="8" t="s">
        <v>40</v>
      </c>
      <c r="B48" s="7">
        <v>50751</v>
      </c>
      <c r="C48" s="6">
        <v>4001678</v>
      </c>
      <c r="D48" s="5">
        <f xml:space="preserve"> B48*10000/C48</f>
        <v>126.82429720732154</v>
      </c>
      <c r="E48" s="344">
        <v>23.1</v>
      </c>
      <c r="F48" s="350">
        <v>3.4</v>
      </c>
      <c r="G48" s="354">
        <v>2136314</v>
      </c>
      <c r="H48" s="356">
        <v>2.2835199536916204</v>
      </c>
      <c r="I48" s="362">
        <v>2.447763390229547</v>
      </c>
      <c r="J48" s="365">
        <v>392.07818324504609</v>
      </c>
      <c r="K48" s="373">
        <v>11009</v>
      </c>
      <c r="N48" s="369"/>
      <c r="R48" s="374"/>
    </row>
    <row r="49" spans="1:19">
      <c r="A49" s="8" t="s">
        <v>84</v>
      </c>
      <c r="B49" s="7">
        <v>19955</v>
      </c>
      <c r="C49" s="11">
        <v>982629</v>
      </c>
      <c r="D49" s="5">
        <f xml:space="preserve"> B49*10000/C49</f>
        <v>203.07766206777939</v>
      </c>
      <c r="E49" s="344">
        <v>19.2</v>
      </c>
      <c r="F49" s="350">
        <v>7.4</v>
      </c>
      <c r="G49" s="354">
        <v>666638</v>
      </c>
      <c r="H49" s="356">
        <v>4.4677759486474358</v>
      </c>
      <c r="I49" s="362">
        <v>1.7658526575005131</v>
      </c>
      <c r="J49" s="365">
        <v>271.59798405135086</v>
      </c>
      <c r="K49" s="373">
        <v>13793</v>
      </c>
      <c r="N49" s="369"/>
      <c r="R49" s="374"/>
    </row>
    <row r="50" spans="1:19">
      <c r="A50" s="8" t="s">
        <v>5</v>
      </c>
      <c r="B50" s="7">
        <v>14357</v>
      </c>
      <c r="C50" s="6">
        <v>3153857</v>
      </c>
      <c r="D50" s="5">
        <f xml:space="preserve"> B50*10000/C50</f>
        <v>45.522038570550279</v>
      </c>
      <c r="E50" s="344">
        <v>13.2</v>
      </c>
      <c r="F50" s="350">
        <v>12.1</v>
      </c>
      <c r="G50" s="354">
        <v>680140</v>
      </c>
      <c r="H50" s="356">
        <v>0.54872850456258837</v>
      </c>
      <c r="I50" s="362">
        <v>1.0281014393420151</v>
      </c>
      <c r="J50" s="365">
        <v>207.32380184193252</v>
      </c>
      <c r="K50" s="373">
        <v>11515</v>
      </c>
      <c r="N50" s="369"/>
      <c r="R50" s="374"/>
    </row>
    <row r="51" spans="1:19">
      <c r="A51" s="8" t="s">
        <v>4</v>
      </c>
      <c r="B51" s="7">
        <v>2233</v>
      </c>
      <c r="C51" s="6">
        <v>524058</v>
      </c>
      <c r="D51" s="5">
        <f xml:space="preserve"> B51*10000/C51</f>
        <v>42.60978746627282</v>
      </c>
      <c r="E51" s="344">
        <v>8.8000000000000007</v>
      </c>
      <c r="F51" s="350">
        <v>30</v>
      </c>
      <c r="G51" s="354">
        <v>92830</v>
      </c>
      <c r="H51" s="356">
        <v>0.24346754686532501</v>
      </c>
      <c r="I51" s="362">
        <v>0.74359468310537469</v>
      </c>
      <c r="J51" s="365">
        <v>181.72220745244454</v>
      </c>
      <c r="K51" s="373">
        <v>11895</v>
      </c>
      <c r="N51" s="369"/>
      <c r="R51" s="374"/>
    </row>
    <row r="52" spans="1:19">
      <c r="A52" s="8" t="s">
        <v>12</v>
      </c>
      <c r="B52" s="7">
        <v>2693</v>
      </c>
      <c r="C52" s="6">
        <v>267756</v>
      </c>
      <c r="D52" s="5">
        <f xml:space="preserve"> B52*10000/C52</f>
        <v>100.57664440759497</v>
      </c>
      <c r="E52" s="344">
        <v>21.5</v>
      </c>
      <c r="F52" s="350">
        <v>8.1</v>
      </c>
      <c r="G52" s="354">
        <v>101392</v>
      </c>
      <c r="H52" s="356">
        <v>1.4240792964926288</v>
      </c>
      <c r="I52" s="362">
        <v>1.8752362948960302</v>
      </c>
      <c r="J52" s="365">
        <v>336.29004510686889</v>
      </c>
      <c r="K52" s="373">
        <v>11768</v>
      </c>
      <c r="N52" s="369"/>
      <c r="R52" s="374"/>
    </row>
    <row r="53" spans="1:19">
      <c r="A53" s="8" t="s">
        <v>81</v>
      </c>
      <c r="B53" s="7">
        <v>11850</v>
      </c>
      <c r="C53" s="6">
        <v>603067</v>
      </c>
      <c r="D53" s="5">
        <f xml:space="preserve"> B53*10000/C53</f>
        <v>196.49558009309081</v>
      </c>
      <c r="E53" s="344">
        <v>27.6</v>
      </c>
      <c r="F53" s="350">
        <v>5.8</v>
      </c>
      <c r="G53" s="354">
        <v>1490099</v>
      </c>
      <c r="H53" s="356">
        <v>4.6298126257676984</v>
      </c>
      <c r="I53" s="362">
        <v>2.0572078045084297</v>
      </c>
      <c r="J53" s="365">
        <v>455.40842615746004</v>
      </c>
      <c r="K53" s="373">
        <v>15104</v>
      </c>
      <c r="N53" s="369"/>
      <c r="R53" s="374"/>
    </row>
    <row r="54" spans="1:19">
      <c r="A54" s="8" t="s">
        <v>80</v>
      </c>
      <c r="B54" s="7">
        <v>14797</v>
      </c>
      <c r="C54" s="6">
        <v>803477</v>
      </c>
      <c r="D54" s="5">
        <f xml:space="preserve"> B54*10000/C54</f>
        <v>184.16208553574029</v>
      </c>
      <c r="E54" s="344">
        <v>23.2</v>
      </c>
      <c r="F54" s="350">
        <v>6.6</v>
      </c>
      <c r="G54" s="354">
        <v>261071</v>
      </c>
      <c r="H54" s="356">
        <v>3.1693829078144158</v>
      </c>
      <c r="I54" s="362">
        <v>1.8238128011011701</v>
      </c>
      <c r="J54" s="365">
        <v>346.30675326320079</v>
      </c>
      <c r="K54" s="373">
        <v>15368</v>
      </c>
      <c r="N54" s="369"/>
      <c r="R54" s="374"/>
    </row>
    <row r="55" spans="1:19">
      <c r="A55" s="8" t="s">
        <v>18</v>
      </c>
      <c r="B55" s="7">
        <v>20779</v>
      </c>
      <c r="C55" s="6">
        <v>1896393</v>
      </c>
      <c r="D55" s="5">
        <f xml:space="preserve"> B55*10000/C55</f>
        <v>109.57117011083673</v>
      </c>
      <c r="E55" s="344">
        <v>25.6</v>
      </c>
      <c r="F55" s="350">
        <v>5</v>
      </c>
      <c r="G55" s="354">
        <v>4528063</v>
      </c>
      <c r="H55" s="356">
        <v>3.3235426577154419</v>
      </c>
      <c r="I55" s="362">
        <v>1.2296535893155258</v>
      </c>
      <c r="J55" s="365">
        <v>223.22927997370627</v>
      </c>
      <c r="K55" s="373">
        <v>12274</v>
      </c>
      <c r="N55" s="383"/>
      <c r="O55" s="385"/>
      <c r="R55" s="387"/>
      <c r="S55" s="389"/>
    </row>
    <row r="56" spans="1:19">
      <c r="A56" s="8" t="s">
        <v>21</v>
      </c>
      <c r="B56" s="7">
        <v>7741</v>
      </c>
      <c r="C56" s="6">
        <v>671455</v>
      </c>
      <c r="D56" s="5">
        <f xml:space="preserve"> B56*10000/C56</f>
        <v>115.28695147105911</v>
      </c>
      <c r="E56" s="344">
        <v>24.7</v>
      </c>
      <c r="F56" s="350">
        <v>3.6</v>
      </c>
      <c r="G56" s="354">
        <v>249211</v>
      </c>
      <c r="H56" s="356">
        <v>2.7598030493180001</v>
      </c>
      <c r="I56" s="362">
        <v>2.14190093708166</v>
      </c>
      <c r="J56" s="365">
        <v>255.82868897446309</v>
      </c>
      <c r="K56" s="373">
        <v>11136</v>
      </c>
      <c r="N56" s="369"/>
      <c r="R56" s="374"/>
    </row>
    <row r="57" spans="1:19">
      <c r="A57" s="8" t="s">
        <v>15</v>
      </c>
      <c r="B57" s="7">
        <v>8107</v>
      </c>
      <c r="C57" s="6">
        <v>770673</v>
      </c>
      <c r="D57" s="5">
        <f xml:space="preserve"> B57*10000/C57</f>
        <v>105.19377219650876</v>
      </c>
      <c r="E57" s="344">
        <v>27.8</v>
      </c>
      <c r="F57" s="350">
        <v>3.6</v>
      </c>
      <c r="G57" s="354">
        <v>267066</v>
      </c>
      <c r="H57" s="356">
        <v>3.5260209067771857</v>
      </c>
      <c r="I57" s="362">
        <v>2.1895255379828882</v>
      </c>
      <c r="J57" s="365">
        <v>337.64210051427779</v>
      </c>
      <c r="K57" s="373">
        <v>10756</v>
      </c>
      <c r="N57" s="368"/>
      <c r="R57" s="374"/>
    </row>
    <row r="58" spans="1:19">
      <c r="A58" s="8" t="s">
        <v>41</v>
      </c>
      <c r="B58" s="7">
        <v>13000</v>
      </c>
      <c r="C58" s="11">
        <v>992115</v>
      </c>
      <c r="D58" s="5">
        <f xml:space="preserve"> B58*10000/C58</f>
        <v>131.03319675642442</v>
      </c>
      <c r="E58" s="344">
        <v>15.8</v>
      </c>
      <c r="F58" s="350">
        <v>6.5</v>
      </c>
      <c r="G58" s="354">
        <v>257219</v>
      </c>
      <c r="H58" s="356">
        <v>2.4216448602755971</v>
      </c>
      <c r="I58" s="362">
        <v>1.518644747393745</v>
      </c>
      <c r="J58" s="365">
        <v>229.21814618596281</v>
      </c>
      <c r="K58" s="373">
        <v>19108</v>
      </c>
      <c r="N58" s="369"/>
      <c r="R58" s="374"/>
    </row>
    <row r="59" spans="1:19" ht="27">
      <c r="A59" s="9" t="s">
        <v>25</v>
      </c>
      <c r="B59" s="7">
        <v>8065</v>
      </c>
      <c r="C59" s="6">
        <v>688124</v>
      </c>
      <c r="D59" s="5">
        <f xml:space="preserve"> B59*10000/C59</f>
        <v>117.20271346443374</v>
      </c>
      <c r="E59" s="344">
        <v>21.8</v>
      </c>
      <c r="F59" s="350">
        <v>11.9</v>
      </c>
      <c r="G59" s="354">
        <v>338215</v>
      </c>
      <c r="H59" s="356">
        <v>1.3357520842853352</v>
      </c>
      <c r="I59" s="362">
        <v>1.7819891288379608</v>
      </c>
      <c r="J59" s="365">
        <v>323.26205879414999</v>
      </c>
      <c r="K59" s="373">
        <v>11389</v>
      </c>
      <c r="N59" s="369"/>
      <c r="R59" s="374"/>
    </row>
    <row r="60" spans="1:19">
      <c r="A60" s="8" t="s">
        <v>44</v>
      </c>
      <c r="B60" s="7">
        <v>52189</v>
      </c>
      <c r="C60" s="6">
        <v>3886395</v>
      </c>
      <c r="D60" s="5">
        <f xml:space="preserve"> B60*10000/C60</f>
        <v>134.28640166529649</v>
      </c>
      <c r="E60" s="344">
        <v>23.6</v>
      </c>
      <c r="F60" s="350">
        <v>2.2999999999999998</v>
      </c>
      <c r="G60" s="354">
        <v>3908170</v>
      </c>
      <c r="H60" s="356">
        <v>2.2649362827097042</v>
      </c>
      <c r="I60" s="362">
        <v>1.5038984406237506</v>
      </c>
      <c r="J60" s="365">
        <v>282.31430981163902</v>
      </c>
      <c r="K60" s="373">
        <v>10756</v>
      </c>
      <c r="N60" s="369"/>
      <c r="R60" s="374"/>
    </row>
    <row r="61" spans="1:19">
      <c r="A61" s="8" t="s">
        <v>82</v>
      </c>
      <c r="B61" s="7">
        <v>6619</v>
      </c>
      <c r="C61" s="11">
        <v>332609</v>
      </c>
      <c r="D61" s="5">
        <f xml:space="preserve"> B61*10000/C61</f>
        <v>199.00243228535606</v>
      </c>
      <c r="E61" s="344">
        <v>10.199999999999999</v>
      </c>
      <c r="F61" s="350">
        <v>9.5</v>
      </c>
      <c r="G61" s="354">
        <v>76513</v>
      </c>
      <c r="H61" s="356">
        <v>2.4664484622965674</v>
      </c>
      <c r="I61" s="362">
        <v>2.0367625259412989</v>
      </c>
      <c r="J61" s="365">
        <v>167.35206999712398</v>
      </c>
      <c r="K61" s="373">
        <v>12781</v>
      </c>
      <c r="N61" s="369"/>
      <c r="R61" s="374"/>
    </row>
    <row r="62" spans="1:19">
      <c r="A62" s="8" t="s">
        <v>75</v>
      </c>
      <c r="B62" s="7">
        <v>9493</v>
      </c>
      <c r="C62" s="11">
        <v>528338</v>
      </c>
      <c r="D62" s="5">
        <f xml:space="preserve"> B62*10000/C62</f>
        <v>179.67664638924325</v>
      </c>
      <c r="E62" s="344">
        <v>22.3</v>
      </c>
      <c r="F62" s="350">
        <v>3.3</v>
      </c>
      <c r="G62" s="354">
        <v>363096</v>
      </c>
      <c r="H62" s="356">
        <v>4.6087458713881206</v>
      </c>
      <c r="I62" s="362">
        <v>1.7276499434175783</v>
      </c>
      <c r="J62" s="365">
        <v>442.01700007355254</v>
      </c>
      <c r="K62" s="373">
        <v>12907</v>
      </c>
      <c r="N62" s="369"/>
      <c r="R62" s="374"/>
    </row>
    <row r="63" spans="1:19">
      <c r="A63" s="8" t="s">
        <v>46</v>
      </c>
      <c r="B63" s="7">
        <v>57246</v>
      </c>
      <c r="C63" s="6">
        <v>4153763</v>
      </c>
      <c r="D63" s="5">
        <f xml:space="preserve"> B63*10000/C63</f>
        <v>137.81720334068169</v>
      </c>
      <c r="E63" s="344">
        <v>25.2</v>
      </c>
      <c r="F63" s="350">
        <v>3.5</v>
      </c>
      <c r="G63" s="354">
        <v>1991662</v>
      </c>
      <c r="H63" s="356">
        <v>2.15325714518307</v>
      </c>
      <c r="I63" s="362">
        <v>2.0206507383839596</v>
      </c>
      <c r="J63" s="365">
        <v>334.69330517821027</v>
      </c>
      <c r="K63" s="373">
        <v>11895</v>
      </c>
      <c r="N63" s="371"/>
      <c r="R63" s="374"/>
    </row>
    <row r="64" spans="1:19">
      <c r="A64" s="8" t="s">
        <v>6</v>
      </c>
      <c r="B64" s="7">
        <v>9154</v>
      </c>
      <c r="C64" s="6">
        <v>1085152</v>
      </c>
      <c r="D64" s="5">
        <f xml:space="preserve"> B64*10000/C64</f>
        <v>84.356845861224969</v>
      </c>
      <c r="E64" s="344">
        <v>28.4</v>
      </c>
      <c r="F64" s="350">
        <v>2.9</v>
      </c>
      <c r="G64" s="354">
        <v>770107</v>
      </c>
      <c r="H64" s="356">
        <v>3.3322114720720655</v>
      </c>
      <c r="I64" s="362">
        <v>1.8486546055652491</v>
      </c>
      <c r="J64" s="365">
        <v>399.6453360124454</v>
      </c>
      <c r="K64" s="373">
        <v>11262</v>
      </c>
      <c r="N64" s="367"/>
      <c r="O64" s="364"/>
      <c r="R64" s="375"/>
      <c r="S64" s="373"/>
    </row>
    <row r="65" spans="1:19">
      <c r="A65" s="8" t="s">
        <v>54</v>
      </c>
      <c r="B65" s="7">
        <v>47060</v>
      </c>
      <c r="C65" s="6">
        <v>3131720</v>
      </c>
      <c r="D65" s="5">
        <f xml:space="preserve"> B65*10000/C65</f>
        <v>150.26886183950035</v>
      </c>
      <c r="E65" s="344">
        <v>25.7</v>
      </c>
      <c r="F65" s="350">
        <v>2.7</v>
      </c>
      <c r="G65" s="354">
        <v>1599350</v>
      </c>
      <c r="H65" s="356">
        <v>3.9023428821986892</v>
      </c>
      <c r="I65" s="362">
        <v>1.3882966875616509</v>
      </c>
      <c r="J65" s="365">
        <v>319.43151759181563</v>
      </c>
      <c r="K65" s="373">
        <v>11895</v>
      </c>
      <c r="N65" s="367"/>
      <c r="O65" s="364"/>
      <c r="R65" s="375"/>
      <c r="S65" s="373"/>
    </row>
    <row r="66" spans="1:19">
      <c r="A66" s="10" t="s">
        <v>24</v>
      </c>
      <c r="B66" s="7">
        <v>62971</v>
      </c>
      <c r="C66" s="6">
        <v>5377503</v>
      </c>
      <c r="D66" s="5">
        <f xml:space="preserve"> B66*10000/C66</f>
        <v>117.10081798187747</v>
      </c>
      <c r="E66" s="344">
        <v>25</v>
      </c>
      <c r="F66" s="350">
        <v>2</v>
      </c>
      <c r="G66" s="354">
        <v>9772334</v>
      </c>
      <c r="H66" s="356">
        <v>3.1039554349090661</v>
      </c>
      <c r="I66" s="362">
        <v>0.96160714285714277</v>
      </c>
      <c r="J66" s="365">
        <v>290.20432696600238</v>
      </c>
      <c r="K66" s="377">
        <v>13160.2</v>
      </c>
      <c r="N66" s="367"/>
      <c r="O66" s="364"/>
      <c r="R66" s="375"/>
      <c r="S66" s="373"/>
    </row>
    <row r="67" spans="1:19">
      <c r="A67" s="8" t="s">
        <v>36</v>
      </c>
      <c r="B67" s="7">
        <v>29200</v>
      </c>
      <c r="C67" s="6">
        <v>2360959</v>
      </c>
      <c r="D67" s="5">
        <f xml:space="preserve"> B67*10000/C67</f>
        <v>123.67855604438705</v>
      </c>
      <c r="E67" s="344">
        <v>26.3</v>
      </c>
      <c r="F67" s="350">
        <v>3.4</v>
      </c>
      <c r="G67" s="354">
        <v>1007852</v>
      </c>
      <c r="H67" s="356">
        <v>2.1334825843945748</v>
      </c>
      <c r="I67" s="362">
        <v>1.3992265790677367</v>
      </c>
      <c r="J67" s="365">
        <v>331.38775788542267</v>
      </c>
      <c r="K67" s="373">
        <v>10629</v>
      </c>
      <c r="N67" s="368"/>
      <c r="R67" s="374"/>
    </row>
    <row r="68" spans="1:19">
      <c r="A68" s="8" t="s">
        <v>74</v>
      </c>
      <c r="B68" s="7">
        <v>8511</v>
      </c>
      <c r="C68" s="11">
        <v>484177</v>
      </c>
      <c r="D68" s="5">
        <f xml:space="preserve"> B68*10000/C68</f>
        <v>175.78282322373843</v>
      </c>
      <c r="E68" s="344">
        <v>23</v>
      </c>
      <c r="F68" s="350">
        <v>4.2</v>
      </c>
      <c r="G68" s="354">
        <v>421225</v>
      </c>
      <c r="H68" s="356">
        <v>1.6988770122564927</v>
      </c>
      <c r="I68" s="362">
        <v>1.8671298306556665</v>
      </c>
      <c r="J68" s="365">
        <v>355.42792621624847</v>
      </c>
      <c r="K68" s="373">
        <v>17209</v>
      </c>
      <c r="N68" s="369"/>
      <c r="R68" s="374"/>
    </row>
    <row r="69" spans="1:19">
      <c r="A69" s="8" t="s">
        <v>32</v>
      </c>
      <c r="B69" s="7">
        <v>51822</v>
      </c>
      <c r="C69" s="6">
        <v>4264340</v>
      </c>
      <c r="D69" s="5">
        <f xml:space="preserve"> B69*10000/C69</f>
        <v>121.5240811004751</v>
      </c>
      <c r="E69" s="344">
        <v>24</v>
      </c>
      <c r="F69" s="350">
        <v>3.5</v>
      </c>
      <c r="G69" s="354">
        <v>3100631</v>
      </c>
      <c r="H69" s="356">
        <v>3.7606322843519289</v>
      </c>
      <c r="I69" s="362">
        <v>1.7017763204453775</v>
      </c>
      <c r="J69" s="365">
        <v>441.97684400285812</v>
      </c>
      <c r="K69" s="373">
        <v>12274</v>
      </c>
      <c r="N69" s="368"/>
      <c r="R69" s="374"/>
    </row>
    <row r="70" spans="1:19">
      <c r="A70" s="10" t="s">
        <v>28</v>
      </c>
      <c r="B70" s="7">
        <v>6269</v>
      </c>
      <c r="C70" s="6">
        <v>522057</v>
      </c>
      <c r="D70" s="5">
        <f xml:space="preserve"> B70*10000/C70</f>
        <v>120.08267296482951</v>
      </c>
      <c r="E70" s="344">
        <v>22.8</v>
      </c>
      <c r="F70" s="350">
        <v>4</v>
      </c>
      <c r="G70" s="354">
        <v>419986</v>
      </c>
      <c r="H70" s="356">
        <v>3.698344236455013</v>
      </c>
      <c r="I70" s="362">
        <v>0.63944116066630863</v>
      </c>
      <c r="J70" s="365">
        <v>261.88441855507966</v>
      </c>
      <c r="K70" s="373">
        <v>12654</v>
      </c>
      <c r="N70" s="368"/>
      <c r="R70" s="374"/>
    </row>
    <row r="71" spans="1:19">
      <c r="A71" s="8" t="s">
        <v>61</v>
      </c>
      <c r="B71" s="7">
        <v>14611</v>
      </c>
      <c r="C71" s="6">
        <v>909856</v>
      </c>
      <c r="D71" s="5">
        <f xml:space="preserve"> B71*10000/C71</f>
        <v>160.58585094784229</v>
      </c>
      <c r="E71" s="344">
        <v>27.5</v>
      </c>
      <c r="F71" s="350">
        <v>3.4</v>
      </c>
      <c r="G71" s="354">
        <v>645249</v>
      </c>
      <c r="H71" s="356">
        <v>1.7669058175235828</v>
      </c>
      <c r="I71" s="362">
        <v>2.6758304696449025</v>
      </c>
      <c r="J71" s="365">
        <v>263.89940449532151</v>
      </c>
      <c r="K71" s="373">
        <v>12148</v>
      </c>
      <c r="N71" s="369"/>
      <c r="R71" s="374"/>
    </row>
    <row r="72" spans="1:19">
      <c r="A72" s="8" t="s">
        <v>31</v>
      </c>
      <c r="B72" s="7">
        <v>33569</v>
      </c>
      <c r="C72" s="6">
        <v>2780204</v>
      </c>
      <c r="D72" s="5">
        <f xml:space="preserve"> B72*10000/C72</f>
        <v>120.74293828798174</v>
      </c>
      <c r="E72" s="344">
        <v>22.7</v>
      </c>
      <c r="F72" s="350">
        <v>4.3</v>
      </c>
      <c r="G72" s="354">
        <v>2398071</v>
      </c>
      <c r="H72" s="356">
        <v>2.8179169773509729</v>
      </c>
      <c r="I72" s="362">
        <v>1.4876175982291091</v>
      </c>
      <c r="J72" s="365">
        <v>259.5666027025419</v>
      </c>
      <c r="K72" s="373">
        <v>11389</v>
      </c>
      <c r="N72" s="368"/>
      <c r="R72" s="374"/>
    </row>
    <row r="73" spans="1:19">
      <c r="A73" s="8" t="s">
        <v>47</v>
      </c>
      <c r="B73" s="7">
        <v>13799</v>
      </c>
      <c r="C73" s="6">
        <v>980984</v>
      </c>
      <c r="D73" s="5">
        <f xml:space="preserve"> B73*10000/C73</f>
        <v>140.6648834231751</v>
      </c>
      <c r="E73" s="344">
        <v>29.4</v>
      </c>
      <c r="F73" s="350">
        <v>3.3</v>
      </c>
      <c r="G73" s="354">
        <v>365685</v>
      </c>
      <c r="H73" s="356">
        <v>2.0052959873578295</v>
      </c>
      <c r="I73" s="362">
        <v>3.7214115699058268</v>
      </c>
      <c r="J73" s="365">
        <v>387.25174644243208</v>
      </c>
      <c r="K73" s="373">
        <v>11100</v>
      </c>
      <c r="N73" s="369"/>
      <c r="O73" s="365"/>
      <c r="R73" s="374"/>
      <c r="S73" s="373"/>
    </row>
    <row r="74" spans="1:19">
      <c r="A74" s="8" t="s">
        <v>71</v>
      </c>
      <c r="B74" s="7">
        <v>21352</v>
      </c>
      <c r="C74" s="6">
        <v>1230190</v>
      </c>
      <c r="D74" s="5">
        <f xml:space="preserve"> B74*10000/C74</f>
        <v>173.56668482104391</v>
      </c>
      <c r="E74" s="344">
        <v>27.9</v>
      </c>
      <c r="F74" s="350">
        <v>3.7</v>
      </c>
      <c r="G74" s="354">
        <v>1074194</v>
      </c>
      <c r="H74" s="356">
        <v>4.66392309657979</v>
      </c>
      <c r="I74" s="362">
        <v>2.9251981505944515</v>
      </c>
      <c r="J74" s="365">
        <v>407.63369366974274</v>
      </c>
      <c r="K74" s="373">
        <v>12148</v>
      </c>
      <c r="N74" s="371"/>
      <c r="R74" s="376"/>
    </row>
    <row r="75" spans="1:19">
      <c r="A75" s="8" t="s">
        <v>72</v>
      </c>
      <c r="B75" s="7">
        <v>18578</v>
      </c>
      <c r="C75" s="11">
        <v>1068304</v>
      </c>
      <c r="D75" s="5">
        <f xml:space="preserve"> B75*10000/C75</f>
        <v>173.90181072054398</v>
      </c>
      <c r="E75" s="344">
        <v>22.5</v>
      </c>
      <c r="F75" s="350">
        <v>5.4</v>
      </c>
      <c r="G75" s="354">
        <v>491088</v>
      </c>
      <c r="H75" s="356">
        <v>3.11868416072948</v>
      </c>
      <c r="I75" s="362">
        <v>1.4466305484269557</v>
      </c>
      <c r="J75" s="365">
        <v>316.99942781430769</v>
      </c>
      <c r="K75" s="373">
        <v>12731</v>
      </c>
      <c r="N75" s="369"/>
      <c r="R75" s="374"/>
    </row>
    <row r="76" spans="1:19">
      <c r="A76" s="8" t="s">
        <v>19</v>
      </c>
      <c r="B76" s="7">
        <v>15826</v>
      </c>
      <c r="C76" s="6">
        <v>1432570</v>
      </c>
      <c r="D76" s="5">
        <f xml:space="preserve"> B76*10000/C76</f>
        <v>110.47278667011037</v>
      </c>
      <c r="E76" s="344">
        <v>29</v>
      </c>
      <c r="F76" s="350">
        <v>3.6</v>
      </c>
      <c r="G76" s="354">
        <v>1088500</v>
      </c>
      <c r="H76" s="356">
        <v>3.1682431362825549</v>
      </c>
      <c r="I76" s="362">
        <v>1.3830577117786029</v>
      </c>
      <c r="J76" s="365">
        <v>372.37110952559988</v>
      </c>
      <c r="K76" s="373">
        <v>12401</v>
      </c>
      <c r="N76" s="369"/>
      <c r="R76" s="374"/>
    </row>
    <row r="77" spans="1:19">
      <c r="A77" s="8" t="s">
        <v>55</v>
      </c>
      <c r="B77" s="7">
        <v>23591</v>
      </c>
      <c r="C77" s="6">
        <v>1552148</v>
      </c>
      <c r="D77" s="5">
        <f xml:space="preserve"> B77*10000/C77</f>
        <v>151.9893721475014</v>
      </c>
      <c r="E77" s="344">
        <v>22.1</v>
      </c>
      <c r="F77" s="350">
        <v>4</v>
      </c>
      <c r="G77" s="354">
        <v>1370254</v>
      </c>
      <c r="H77" s="356">
        <v>3.0400325226211509</v>
      </c>
      <c r="I77" s="362">
        <v>1.6986472100329757</v>
      </c>
      <c r="J77" s="365">
        <v>345.15950945418513</v>
      </c>
      <c r="K77" s="373">
        <v>12654</v>
      </c>
      <c r="N77" s="367"/>
      <c r="O77" s="364"/>
      <c r="R77" s="375"/>
      <c r="S77" s="373"/>
    </row>
    <row r="78" spans="1:19">
      <c r="A78" s="8" t="s">
        <v>64</v>
      </c>
      <c r="B78" s="7">
        <v>24583</v>
      </c>
      <c r="C78" s="6">
        <v>1484460</v>
      </c>
      <c r="D78" s="5">
        <f xml:space="preserve"> B78*10000/C78</f>
        <v>165.60230656265577</v>
      </c>
      <c r="E78" s="344">
        <v>23.9</v>
      </c>
      <c r="F78" s="350">
        <v>2.9</v>
      </c>
      <c r="G78" s="354">
        <v>752657</v>
      </c>
      <c r="H78" s="356">
        <v>3.7115502305637129</v>
      </c>
      <c r="I78" s="362">
        <v>1.7140479822493413</v>
      </c>
      <c r="J78" s="365">
        <v>306.75659091240016</v>
      </c>
      <c r="K78" s="373">
        <v>11262</v>
      </c>
      <c r="N78" s="369"/>
      <c r="R78" s="374"/>
    </row>
    <row r="79" spans="1:19">
      <c r="A79" s="8" t="s">
        <v>13</v>
      </c>
      <c r="B79" s="7">
        <v>12159</v>
      </c>
      <c r="C79" s="6">
        <v>1203969</v>
      </c>
      <c r="D79" s="5">
        <f xml:space="preserve"> B79*10000/C79</f>
        <v>100.99097235892286</v>
      </c>
      <c r="E79" s="344">
        <v>27.6</v>
      </c>
      <c r="F79" s="350">
        <v>4.2</v>
      </c>
      <c r="G79" s="354">
        <v>528492</v>
      </c>
      <c r="H79" s="356">
        <v>2.0507054546394019</v>
      </c>
      <c r="I79" s="362">
        <v>1.4953429297205758</v>
      </c>
      <c r="J79" s="365">
        <v>323.97803228772761</v>
      </c>
      <c r="K79" s="373">
        <v>11262</v>
      </c>
      <c r="N79" s="370"/>
      <c r="R79" s="376"/>
    </row>
    <row r="80" spans="1:19">
      <c r="A80" s="8" t="s">
        <v>63</v>
      </c>
      <c r="B80" s="7">
        <v>21312</v>
      </c>
      <c r="C80" s="11">
        <v>1298978</v>
      </c>
      <c r="D80" s="5">
        <f xml:space="preserve"> B80*10000/C80</f>
        <v>164.06744379042601</v>
      </c>
      <c r="E80" s="344">
        <v>22</v>
      </c>
      <c r="F80" s="350">
        <v>2.6</v>
      </c>
      <c r="G80" s="354">
        <v>827892</v>
      </c>
      <c r="H80" s="356">
        <v>1.9865250441880862</v>
      </c>
      <c r="I80" s="362">
        <v>1.7514212288762558</v>
      </c>
      <c r="J80" s="365">
        <v>308.21593502013098</v>
      </c>
      <c r="K80" s="373">
        <v>16871</v>
      </c>
      <c r="N80" s="367"/>
      <c r="O80" s="364"/>
      <c r="R80" s="372"/>
      <c r="S80" s="373"/>
    </row>
    <row r="81" spans="1:19" ht="40">
      <c r="A81" s="9" t="s">
        <v>27</v>
      </c>
      <c r="B81" s="7">
        <v>20376</v>
      </c>
      <c r="C81" s="6">
        <v>1702240</v>
      </c>
      <c r="D81" s="5">
        <f xml:space="preserve"> B81*10000/C81</f>
        <v>119.701099727418</v>
      </c>
      <c r="E81" s="344">
        <v>15.8</v>
      </c>
      <c r="F81" s="350">
        <v>2</v>
      </c>
      <c r="G81" s="354">
        <v>901296</v>
      </c>
      <c r="H81" s="356">
        <v>2.9114355275335528</v>
      </c>
      <c r="I81" s="362">
        <v>1.40256</v>
      </c>
      <c r="J81" s="365">
        <v>378.7221451345477</v>
      </c>
      <c r="K81" s="373">
        <v>16932</v>
      </c>
      <c r="N81" s="369"/>
      <c r="R81" s="374"/>
    </row>
    <row r="82" spans="1:19">
      <c r="A82" s="8" t="s">
        <v>79</v>
      </c>
      <c r="B82" s="7">
        <v>62844</v>
      </c>
      <c r="C82" s="6">
        <v>3418606</v>
      </c>
      <c r="D82" s="5">
        <f xml:space="preserve"> B82*10000/C82</f>
        <v>183.82931522380761</v>
      </c>
      <c r="E82" s="344">
        <v>24.2</v>
      </c>
      <c r="F82" s="350">
        <v>3.1</v>
      </c>
      <c r="G82" s="354">
        <v>1763973</v>
      </c>
      <c r="H82" s="356">
        <v>4.3094395156506815</v>
      </c>
      <c r="I82" s="362">
        <v>1.5946112529717358</v>
      </c>
      <c r="J82" s="365">
        <v>373.5238740939995</v>
      </c>
      <c r="K82" s="373">
        <v>11887</v>
      </c>
      <c r="N82" s="369"/>
      <c r="R82" s="374"/>
    </row>
    <row r="83" spans="1:19">
      <c r="A83" s="8" t="s">
        <v>3</v>
      </c>
      <c r="B83" s="7">
        <v>2416</v>
      </c>
      <c r="C83" s="6">
        <v>1516387</v>
      </c>
      <c r="D83" s="5">
        <f xml:space="preserve"> B83*10000/C83</f>
        <v>15.932608232594978</v>
      </c>
      <c r="E83" s="344">
        <v>9.8000000000000007</v>
      </c>
      <c r="F83" s="351">
        <v>11</v>
      </c>
      <c r="G83" s="354">
        <v>305843</v>
      </c>
      <c r="H83" s="356">
        <v>8.9387472345750743E-2</v>
      </c>
      <c r="I83" s="362">
        <v>1.2138012001043568</v>
      </c>
      <c r="J83" s="365">
        <v>200.36342077303223</v>
      </c>
      <c r="K83" s="373">
        <v>12148</v>
      </c>
      <c r="N83" s="369"/>
      <c r="R83" s="374"/>
    </row>
    <row r="84" spans="1:19">
      <c r="A84" s="8" t="s">
        <v>16</v>
      </c>
      <c r="B84" s="7">
        <v>12730</v>
      </c>
      <c r="C84" s="6">
        <v>1198429</v>
      </c>
      <c r="D84" s="5">
        <f xml:space="preserve"> B84*10000/C84</f>
        <v>106.22239615363112</v>
      </c>
      <c r="E84" s="344">
        <v>24.4</v>
      </c>
      <c r="F84" s="350">
        <v>3.2</v>
      </c>
      <c r="G84" s="354">
        <v>725978</v>
      </c>
      <c r="H84" s="356">
        <v>2.5584886120188512</v>
      </c>
      <c r="I84" s="362">
        <v>2.8290146607569042</v>
      </c>
      <c r="J84" s="365">
        <v>246.58853693858643</v>
      </c>
      <c r="K84" s="373">
        <v>10756</v>
      </c>
      <c r="N84" s="369"/>
      <c r="R84" s="374"/>
    </row>
    <row r="85" spans="1:19" ht="17" thickBot="1">
      <c r="A85" s="8" t="s">
        <v>68</v>
      </c>
      <c r="B85" s="7">
        <v>853</v>
      </c>
      <c r="C85" s="11">
        <v>50040</v>
      </c>
      <c r="D85" s="5">
        <f xml:space="preserve"> B85*10000/C85</f>
        <v>170.46362909672263</v>
      </c>
      <c r="E85" s="345">
        <v>12.9</v>
      </c>
      <c r="F85" s="352">
        <v>1.9</v>
      </c>
      <c r="G85" s="354">
        <v>37303</v>
      </c>
      <c r="H85" s="356">
        <v>5.6917415122094228</v>
      </c>
      <c r="I85" s="362">
        <v>1.5690376569037658</v>
      </c>
      <c r="J85" s="365">
        <v>117.26588628762542</v>
      </c>
      <c r="K85" s="373">
        <v>28851</v>
      </c>
      <c r="N85" s="367"/>
      <c r="O85" s="364"/>
      <c r="R85" s="375"/>
      <c r="S85" s="378"/>
    </row>
    <row r="86" spans="1:19" ht="28" thickTop="1">
      <c r="A86" s="9" t="s">
        <v>29</v>
      </c>
      <c r="B86" s="7">
        <v>6657</v>
      </c>
      <c r="C86" s="6">
        <v>552117</v>
      </c>
      <c r="D86" s="5">
        <f xml:space="preserve"> B86*10000/C86</f>
        <v>120.57227000798744</v>
      </c>
      <c r="E86" s="344">
        <v>12.3</v>
      </c>
      <c r="F86" s="350">
        <v>1.6</v>
      </c>
      <c r="G86" s="354">
        <v>363807</v>
      </c>
      <c r="H86" s="356">
        <v>3.3401792736979017</v>
      </c>
      <c r="I86" s="362">
        <v>1.7193499999999999</v>
      </c>
      <c r="J86" s="365">
        <v>352.40355434466522</v>
      </c>
      <c r="K86" s="373">
        <v>18029</v>
      </c>
      <c r="N86" s="370"/>
      <c r="R86" s="376"/>
    </row>
    <row r="87" spans="1:19" ht="17" thickBot="1">
      <c r="A87" s="4" t="s">
        <v>52</v>
      </c>
      <c r="B87" s="3">
        <v>18368</v>
      </c>
      <c r="C87" s="2">
        <v>1227383</v>
      </c>
      <c r="D87" s="1">
        <f xml:space="preserve"> B87*10000/C87</f>
        <v>149.6517386993302</v>
      </c>
      <c r="E87" s="344">
        <v>26.7</v>
      </c>
      <c r="F87" s="350">
        <v>5</v>
      </c>
      <c r="G87" s="354">
        <v>1536624</v>
      </c>
      <c r="H87" s="357">
        <v>2.1695771842017884</v>
      </c>
      <c r="I87" s="363">
        <v>1.6013728444667672</v>
      </c>
      <c r="J87" s="366">
        <v>308.04240732292266</v>
      </c>
      <c r="K87" s="380">
        <v>11895</v>
      </c>
      <c r="N87" s="382"/>
      <c r="R87" s="379"/>
    </row>
    <row r="89" spans="1:19">
      <c r="A89" t="s">
        <v>2</v>
      </c>
    </row>
    <row r="91" spans="1:19">
      <c r="A91" s="212" t="s">
        <v>1</v>
      </c>
      <c r="B91" s="213"/>
      <c r="C91" s="213"/>
    </row>
    <row r="92" spans="1:19" ht="33" customHeight="1">
      <c r="A92" s="213"/>
      <c r="B92" s="213"/>
      <c r="C92" s="213"/>
    </row>
    <row r="93" spans="1:19">
      <c r="A93" s="212" t="s">
        <v>0</v>
      </c>
      <c r="B93" s="213"/>
      <c r="C93" s="213"/>
    </row>
    <row r="94" spans="1:19" ht="30" customHeight="1">
      <c r="A94" s="213"/>
      <c r="B94" s="213"/>
      <c r="C94" s="213"/>
    </row>
    <row r="99" spans="1:11" ht="17" thickBot="1"/>
    <row r="100" spans="1:11" ht="68">
      <c r="A100" s="346" t="s">
        <v>205</v>
      </c>
      <c r="B100" s="347"/>
      <c r="C100" t="s">
        <v>206</v>
      </c>
      <c r="D100" t="s">
        <v>207</v>
      </c>
      <c r="F100" s="358"/>
      <c r="G100" s="359" t="s">
        <v>208</v>
      </c>
      <c r="H100" s="360" t="s">
        <v>209</v>
      </c>
      <c r="K100" t="s">
        <v>212</v>
      </c>
    </row>
    <row r="101" spans="1:11">
      <c r="A101" s="335" t="s">
        <v>201</v>
      </c>
      <c r="B101" s="342">
        <v>24</v>
      </c>
      <c r="C101" s="348">
        <v>4</v>
      </c>
      <c r="D101" s="353">
        <v>153912388</v>
      </c>
    </row>
    <row r="102" spans="1:11">
      <c r="A102" s="336" t="s">
        <v>108</v>
      </c>
      <c r="B102" s="343">
        <v>26</v>
      </c>
      <c r="C102" s="349">
        <v>3</v>
      </c>
      <c r="D102" s="353">
        <v>46144599</v>
      </c>
    </row>
    <row r="103" spans="1:11">
      <c r="A103" s="337" t="s">
        <v>9</v>
      </c>
    </row>
    <row r="104" spans="1:11">
      <c r="A104" s="337" t="s">
        <v>23</v>
      </c>
    </row>
    <row r="105" spans="1:11">
      <c r="A105" s="337" t="s">
        <v>34</v>
      </c>
    </row>
    <row r="106" spans="1:11">
      <c r="A106" s="337" t="s">
        <v>43</v>
      </c>
    </row>
    <row r="107" spans="1:11">
      <c r="A107" s="337" t="s">
        <v>30</v>
      </c>
    </row>
    <row r="108" spans="1:11">
      <c r="A108" s="337" t="s">
        <v>49</v>
      </c>
    </row>
    <row r="109" spans="1:11">
      <c r="A109" s="338" t="s">
        <v>42</v>
      </c>
    </row>
    <row r="110" spans="1:11">
      <c r="A110" s="337" t="s">
        <v>37</v>
      </c>
    </row>
    <row r="111" spans="1:11">
      <c r="A111" s="337" t="s">
        <v>38</v>
      </c>
    </row>
    <row r="112" spans="1:11">
      <c r="A112" s="337" t="s">
        <v>10</v>
      </c>
    </row>
    <row r="113" spans="1:4">
      <c r="A113" s="337" t="s">
        <v>22</v>
      </c>
    </row>
    <row r="114" spans="1:4">
      <c r="A114" s="338" t="s">
        <v>6</v>
      </c>
    </row>
    <row r="115" spans="1:4">
      <c r="A115" s="337" t="s">
        <v>61</v>
      </c>
    </row>
    <row r="116" spans="1:4">
      <c r="A116" s="337" t="s">
        <v>47</v>
      </c>
    </row>
    <row r="117" spans="1:4">
      <c r="A117" s="337" t="s">
        <v>71</v>
      </c>
    </row>
    <row r="118" spans="1:4">
      <c r="A118" s="337" t="s">
        <v>19</v>
      </c>
    </row>
    <row r="119" spans="1:4">
      <c r="A119" s="337" t="s">
        <v>52</v>
      </c>
    </row>
    <row r="120" spans="1:4">
      <c r="A120" s="337" t="s">
        <v>202</v>
      </c>
    </row>
    <row r="121" spans="1:4" ht="29">
      <c r="A121" s="339" t="s">
        <v>122</v>
      </c>
      <c r="B121" s="343">
        <v>25.1</v>
      </c>
      <c r="C121" s="349">
        <v>3.2</v>
      </c>
      <c r="D121" s="353">
        <v>29230579</v>
      </c>
    </row>
    <row r="122" spans="1:4">
      <c r="A122" s="337" t="s">
        <v>117</v>
      </c>
    </row>
    <row r="123" spans="1:4">
      <c r="A123" s="337" t="s">
        <v>119</v>
      </c>
    </row>
    <row r="124" spans="1:4">
      <c r="A124" s="337" t="s">
        <v>58</v>
      </c>
      <c r="B124" s="344">
        <v>26.2</v>
      </c>
      <c r="C124" s="350">
        <v>5.5</v>
      </c>
      <c r="D124" s="354">
        <v>755872</v>
      </c>
    </row>
    <row r="125" spans="1:4" ht="29">
      <c r="A125" s="340" t="s">
        <v>203</v>
      </c>
    </row>
    <row r="126" spans="1:4" ht="29">
      <c r="A126" s="340" t="s">
        <v>204</v>
      </c>
    </row>
    <row r="134" spans="1:4">
      <c r="A134" s="339" t="s">
        <v>112</v>
      </c>
      <c r="B134" s="343">
        <v>24.5</v>
      </c>
      <c r="C134" s="349">
        <v>4.0999999999999996</v>
      </c>
      <c r="D134" s="353">
        <v>31783854</v>
      </c>
    </row>
    <row r="143" spans="1:4" ht="29">
      <c r="A143" s="339" t="s">
        <v>107</v>
      </c>
      <c r="B143" s="343">
        <v>16.5</v>
      </c>
      <c r="C143" s="349">
        <v>10.3</v>
      </c>
      <c r="D143" s="353">
        <v>5075845</v>
      </c>
    </row>
    <row r="151" spans="1:4">
      <c r="A151" s="336" t="s">
        <v>102</v>
      </c>
      <c r="B151" s="343">
        <v>25.1</v>
      </c>
      <c r="C151" s="349">
        <v>3.3</v>
      </c>
      <c r="D151" s="353">
        <v>16548941</v>
      </c>
    </row>
    <row r="166" spans="1:4">
      <c r="A166" s="336" t="s">
        <v>96</v>
      </c>
      <c r="B166" s="343">
        <v>22.4</v>
      </c>
      <c r="C166" s="349">
        <v>3.3</v>
      </c>
      <c r="D166" s="353">
        <v>7978884</v>
      </c>
    </row>
    <row r="174" spans="1:4">
      <c r="A174" s="336" t="s">
        <v>113</v>
      </c>
      <c r="B174" s="343">
        <v>23.1</v>
      </c>
      <c r="C174" s="349">
        <v>4.4000000000000004</v>
      </c>
      <c r="D174" s="353">
        <v>11732690</v>
      </c>
    </row>
    <row r="185" spans="1:4" ht="29">
      <c r="A185" s="341" t="s">
        <v>121</v>
      </c>
      <c r="B185" s="343">
        <v>20.6</v>
      </c>
      <c r="C185" s="349">
        <v>4.8</v>
      </c>
      <c r="D185" s="353">
        <v>5416996</v>
      </c>
    </row>
  </sheetData>
  <mergeCells count="3">
    <mergeCell ref="A100:B100"/>
    <mergeCell ref="A91:C92"/>
    <mergeCell ref="A93:C94"/>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7F228-9DCC-214F-BDD4-1E954B635165}">
  <dimension ref="A1:I18"/>
  <sheetViews>
    <sheetView workbookViewId="0">
      <selection activeCell="C25" sqref="C25"/>
    </sheetView>
  </sheetViews>
  <sheetFormatPr baseColWidth="10" defaultRowHeight="16"/>
  <cols>
    <col min="1" max="1" width="24.83203125" bestFit="1" customWidth="1"/>
    <col min="2" max="2" width="15.6640625" bestFit="1" customWidth="1"/>
    <col min="3" max="3" width="21.5" bestFit="1" customWidth="1"/>
    <col min="4" max="4" width="14.5" bestFit="1" customWidth="1"/>
    <col min="5" max="5" width="12.1640625" bestFit="1" customWidth="1"/>
    <col min="6" max="6" width="14" bestFit="1" customWidth="1"/>
    <col min="7" max="7" width="12.6640625" bestFit="1" customWidth="1"/>
    <col min="8" max="9" width="14.1640625" bestFit="1" customWidth="1"/>
  </cols>
  <sheetData>
    <row r="1" spans="1:9">
      <c r="A1" t="s">
        <v>161</v>
      </c>
    </row>
    <row r="2" spans="1:9" ht="17" thickBot="1"/>
    <row r="3" spans="1:9">
      <c r="A3" s="205" t="s">
        <v>162</v>
      </c>
      <c r="B3" s="203"/>
    </row>
    <row r="4" spans="1:9">
      <c r="A4" s="196" t="s">
        <v>163</v>
      </c>
      <c r="B4" s="195">
        <v>0.85292422283417235</v>
      </c>
    </row>
    <row r="5" spans="1:9">
      <c r="A5" s="196" t="s">
        <v>164</v>
      </c>
      <c r="B5" s="202">
        <v>0.72747972989727683</v>
      </c>
    </row>
    <row r="6" spans="1:9">
      <c r="A6" s="196" t="s">
        <v>165</v>
      </c>
      <c r="B6" s="195">
        <v>0.72128608739494215</v>
      </c>
    </row>
    <row r="7" spans="1:9">
      <c r="A7" s="196" t="s">
        <v>166</v>
      </c>
      <c r="B7" s="195">
        <v>0.10305245150290632</v>
      </c>
    </row>
    <row r="8" spans="1:9" ht="17" thickBot="1">
      <c r="A8" s="194" t="s">
        <v>167</v>
      </c>
      <c r="B8" s="191">
        <v>46</v>
      </c>
    </row>
    <row r="10" spans="1:9" ht="17" thickBot="1">
      <c r="A10" t="s">
        <v>168</v>
      </c>
    </row>
    <row r="11" spans="1:9">
      <c r="A11" s="199"/>
      <c r="B11" s="201" t="s">
        <v>173</v>
      </c>
      <c r="C11" s="201" t="s">
        <v>174</v>
      </c>
      <c r="D11" s="201" t="s">
        <v>175</v>
      </c>
      <c r="E11" s="201" t="s">
        <v>176</v>
      </c>
      <c r="F11" s="200" t="s">
        <v>177</v>
      </c>
    </row>
    <row r="12" spans="1:9">
      <c r="A12" s="196" t="s">
        <v>169</v>
      </c>
      <c r="B12">
        <v>1</v>
      </c>
      <c r="C12">
        <v>1.2473588649079685</v>
      </c>
      <c r="D12">
        <v>1.2473588649079685</v>
      </c>
      <c r="E12">
        <v>117.45587989992354</v>
      </c>
      <c r="F12" s="195">
        <v>5.2739864545581324E-14</v>
      </c>
    </row>
    <row r="13" spans="1:9">
      <c r="A13" s="196" t="s">
        <v>170</v>
      </c>
      <c r="B13">
        <v>44</v>
      </c>
      <c r="C13">
        <v>0.46727154147338978</v>
      </c>
      <c r="D13">
        <v>1.0619807760758859E-2</v>
      </c>
      <c r="F13" s="195"/>
    </row>
    <row r="14" spans="1:9" ht="17" thickBot="1">
      <c r="A14" s="194" t="s">
        <v>171</v>
      </c>
      <c r="B14" s="192">
        <v>45</v>
      </c>
      <c r="C14" s="192">
        <v>1.7146304063813584</v>
      </c>
      <c r="D14" s="192"/>
      <c r="E14" s="192"/>
      <c r="F14" s="191"/>
    </row>
    <row r="15" spans="1:9" ht="17" thickBot="1"/>
    <row r="16" spans="1:9">
      <c r="A16" s="199"/>
      <c r="B16" s="198" t="s">
        <v>178</v>
      </c>
      <c r="C16" s="198" t="s">
        <v>166</v>
      </c>
      <c r="D16" s="198" t="s">
        <v>179</v>
      </c>
      <c r="E16" s="198" t="s">
        <v>180</v>
      </c>
      <c r="F16" s="198" t="s">
        <v>181</v>
      </c>
      <c r="G16" s="198" t="s">
        <v>182</v>
      </c>
      <c r="H16" s="198" t="s">
        <v>183</v>
      </c>
      <c r="I16" s="197" t="s">
        <v>184</v>
      </c>
    </row>
    <row r="17" spans="1:9">
      <c r="A17" s="196" t="s">
        <v>172</v>
      </c>
      <c r="B17" s="40">
        <v>1.8969292989098088</v>
      </c>
      <c r="C17">
        <v>2.3565411530587201E-2</v>
      </c>
      <c r="D17">
        <v>80.496336609596284</v>
      </c>
      <c r="E17">
        <v>2.0715784730552779E-49</v>
      </c>
      <c r="F17">
        <v>1.8494363326326402</v>
      </c>
      <c r="G17">
        <v>1.9444222651869774</v>
      </c>
      <c r="H17">
        <v>1.8494363326326402</v>
      </c>
      <c r="I17" s="195">
        <v>1.9444222651869774</v>
      </c>
    </row>
    <row r="18" spans="1:9" ht="17" thickBot="1">
      <c r="A18" s="194" t="s">
        <v>185</v>
      </c>
      <c r="B18" s="193">
        <v>0.52231140673032717</v>
      </c>
      <c r="C18" s="192">
        <v>4.8193906321438863E-2</v>
      </c>
      <c r="D18" s="192">
        <v>10.837706394801598</v>
      </c>
      <c r="E18" s="192">
        <v>5.2739864545581709E-14</v>
      </c>
      <c r="F18" s="192">
        <v>0.42518297064431887</v>
      </c>
      <c r="G18" s="192">
        <v>0.61943984281633546</v>
      </c>
      <c r="H18" s="192">
        <v>0.42518297064431887</v>
      </c>
      <c r="I18" s="191">
        <v>0.61943984281633546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32359-D946-F249-8E0C-97629F1620D2}">
  <dimension ref="A3:M57"/>
  <sheetViews>
    <sheetView workbookViewId="0">
      <selection activeCell="H18" sqref="H18"/>
    </sheetView>
  </sheetViews>
  <sheetFormatPr baseColWidth="10" defaultRowHeight="16"/>
  <cols>
    <col min="1" max="1" width="28.1640625" bestFit="1" customWidth="1"/>
    <col min="2" max="2" width="33.6640625" customWidth="1"/>
    <col min="3" max="3" width="21" customWidth="1"/>
    <col min="5" max="5" width="14.33203125" bestFit="1" customWidth="1"/>
    <col min="6" max="6" width="19.83203125" bestFit="1" customWidth="1"/>
    <col min="7" max="7" width="20.33203125" bestFit="1" customWidth="1"/>
    <col min="8" max="8" width="27.83203125" bestFit="1" customWidth="1"/>
  </cols>
  <sheetData>
    <row r="3" spans="1:13" ht="20" thickBot="1">
      <c r="A3" s="332" t="s">
        <v>141</v>
      </c>
      <c r="B3" s="332"/>
      <c r="C3" s="332"/>
      <c r="E3" s="333" t="s">
        <v>200</v>
      </c>
      <c r="F3" s="333"/>
      <c r="G3" s="333"/>
      <c r="H3" s="333"/>
      <c r="I3" s="333"/>
      <c r="J3" s="333"/>
      <c r="K3" s="333"/>
      <c r="L3" s="333"/>
      <c r="M3" s="333"/>
    </row>
    <row r="4" spans="1:13" ht="61" thickBot="1">
      <c r="A4" s="19" t="s">
        <v>91</v>
      </c>
      <c r="B4" s="51" t="s">
        <v>138</v>
      </c>
      <c r="C4" s="50" t="s">
        <v>137</v>
      </c>
    </row>
    <row r="5" spans="1:13" ht="16" customHeight="1">
      <c r="A5" s="74" t="s">
        <v>106</v>
      </c>
      <c r="B5" s="72">
        <v>5.3637309211466339E-2</v>
      </c>
      <c r="C5" s="73">
        <v>15.932608232594978</v>
      </c>
      <c r="E5" s="334" t="s">
        <v>199</v>
      </c>
      <c r="F5" s="334"/>
      <c r="G5" s="334"/>
      <c r="H5" s="334"/>
      <c r="I5" s="334"/>
      <c r="J5" s="334"/>
      <c r="K5" s="334"/>
      <c r="L5" s="334"/>
      <c r="M5" s="46"/>
    </row>
    <row r="6" spans="1:13">
      <c r="A6" s="71" t="s">
        <v>4</v>
      </c>
      <c r="B6" s="69">
        <v>0.40711148572288935</v>
      </c>
      <c r="C6" s="70">
        <v>42.60978746627282</v>
      </c>
      <c r="E6" s="334"/>
      <c r="F6" s="334"/>
      <c r="G6" s="334"/>
      <c r="H6" s="334"/>
      <c r="I6" s="334"/>
      <c r="J6" s="334"/>
      <c r="K6" s="334"/>
      <c r="L6" s="334"/>
      <c r="M6" s="46"/>
    </row>
    <row r="7" spans="1:13">
      <c r="A7" s="71" t="s">
        <v>5</v>
      </c>
      <c r="B7" s="69">
        <v>1.1576093135396675</v>
      </c>
      <c r="C7" s="70">
        <v>45.522038570550279</v>
      </c>
      <c r="E7" s="334"/>
      <c r="F7" s="334"/>
      <c r="G7" s="334"/>
      <c r="H7" s="334"/>
      <c r="I7" s="334"/>
      <c r="J7" s="334"/>
      <c r="K7" s="334"/>
      <c r="L7" s="334"/>
      <c r="M7" s="46"/>
    </row>
    <row r="8" spans="1:13" ht="34">
      <c r="A8" s="126" t="s">
        <v>154</v>
      </c>
      <c r="B8" s="69">
        <v>1.3174154325572023</v>
      </c>
      <c r="C8" s="70">
        <v>85.193690428461309</v>
      </c>
      <c r="E8" s="334"/>
      <c r="F8" s="334"/>
      <c r="G8" s="334"/>
      <c r="H8" s="334"/>
      <c r="I8" s="334"/>
      <c r="J8" s="334"/>
      <c r="K8" s="334"/>
      <c r="L8" s="334"/>
      <c r="M8" s="46"/>
    </row>
    <row r="9" spans="1:13">
      <c r="A9" s="77" t="s">
        <v>8</v>
      </c>
      <c r="B9" s="75">
        <v>2.4692818591772285</v>
      </c>
      <c r="C9" s="76">
        <v>93.692616475210315</v>
      </c>
      <c r="E9" s="334"/>
      <c r="F9" s="334"/>
      <c r="G9" s="334"/>
      <c r="H9" s="334"/>
      <c r="I9" s="334"/>
      <c r="J9" s="334"/>
      <c r="K9" s="334"/>
      <c r="L9" s="334"/>
      <c r="M9" s="46"/>
    </row>
    <row r="10" spans="1:13" ht="34">
      <c r="A10" s="126" t="s">
        <v>153</v>
      </c>
      <c r="B10" s="69">
        <v>1.0705146229413496</v>
      </c>
      <c r="C10" s="70">
        <v>95.558346383926548</v>
      </c>
      <c r="E10" s="334"/>
      <c r="F10" s="334"/>
      <c r="G10" s="334"/>
      <c r="H10" s="334"/>
      <c r="I10" s="334"/>
      <c r="J10" s="334"/>
      <c r="K10" s="334"/>
      <c r="L10" s="334"/>
      <c r="M10" s="46"/>
    </row>
    <row r="11" spans="1:13">
      <c r="A11" s="77" t="s">
        <v>12</v>
      </c>
      <c r="B11" s="75">
        <v>1.6220388387335281</v>
      </c>
      <c r="C11" s="76">
        <v>100.57664440759497</v>
      </c>
      <c r="E11" s="334"/>
      <c r="F11" s="334"/>
      <c r="G11" s="334"/>
      <c r="H11" s="334"/>
      <c r="I11" s="334"/>
      <c r="J11" s="334"/>
      <c r="K11" s="334"/>
      <c r="L11" s="334"/>
      <c r="M11" s="46"/>
    </row>
    <row r="12" spans="1:13">
      <c r="A12" s="68" t="s">
        <v>13</v>
      </c>
      <c r="B12" s="66">
        <v>2.1563109889313736</v>
      </c>
      <c r="C12" s="67">
        <v>100.99097235892286</v>
      </c>
      <c r="E12" s="334"/>
      <c r="F12" s="334"/>
      <c r="G12" s="334"/>
      <c r="H12" s="334"/>
      <c r="I12" s="334"/>
      <c r="J12" s="334"/>
      <c r="K12" s="334"/>
      <c r="L12" s="334"/>
      <c r="M12" s="46"/>
    </row>
    <row r="13" spans="1:13">
      <c r="A13" s="68" t="s">
        <v>14</v>
      </c>
      <c r="B13" s="66">
        <v>3.9534911411284526</v>
      </c>
      <c r="C13" s="67">
        <v>104.18645246463673</v>
      </c>
      <c r="E13" s="334"/>
      <c r="F13" s="334"/>
      <c r="G13" s="334"/>
      <c r="H13" s="334"/>
      <c r="I13" s="334"/>
      <c r="J13" s="334"/>
      <c r="K13" s="334"/>
      <c r="L13" s="334"/>
      <c r="M13" s="46"/>
    </row>
    <row r="14" spans="1:13">
      <c r="A14" s="68" t="s">
        <v>98</v>
      </c>
      <c r="B14" s="66">
        <v>3.4103496092121288</v>
      </c>
      <c r="C14" s="67">
        <v>105.19377219650876</v>
      </c>
      <c r="E14" s="334"/>
      <c r="F14" s="334"/>
      <c r="G14" s="334"/>
      <c r="H14" s="334"/>
      <c r="I14" s="334"/>
      <c r="J14" s="334"/>
      <c r="K14" s="334"/>
      <c r="L14" s="334"/>
      <c r="M14" s="46"/>
    </row>
    <row r="15" spans="1:13" ht="17" thickBot="1">
      <c r="A15" s="65" t="s">
        <v>16</v>
      </c>
      <c r="B15" s="63">
        <v>2.3187038292837023</v>
      </c>
      <c r="C15" s="64">
        <v>106.22239615363112</v>
      </c>
      <c r="E15" s="334"/>
      <c r="F15" s="334"/>
      <c r="G15" s="334"/>
      <c r="H15" s="334"/>
      <c r="I15" s="334"/>
      <c r="J15" s="334"/>
      <c r="K15" s="334"/>
      <c r="L15" s="334"/>
      <c r="M15" s="46"/>
    </row>
    <row r="16" spans="1:13">
      <c r="A16" s="80" t="s">
        <v>18</v>
      </c>
      <c r="B16" s="78">
        <v>2.6755860744169526</v>
      </c>
      <c r="C16" s="79">
        <v>109.57117011083673</v>
      </c>
      <c r="E16" s="46"/>
      <c r="F16" s="46"/>
      <c r="G16" s="46"/>
      <c r="H16" s="46"/>
      <c r="I16" s="46"/>
      <c r="J16" s="46"/>
      <c r="K16" s="46"/>
      <c r="L16" s="46"/>
      <c r="M16" s="46"/>
    </row>
    <row r="17" spans="1:13">
      <c r="A17" s="68" t="s">
        <v>20</v>
      </c>
      <c r="B17" s="66">
        <v>2.5336326529891968</v>
      </c>
      <c r="C17" s="67">
        <v>112.97021996510404</v>
      </c>
      <c r="E17" s="46"/>
      <c r="F17" s="46"/>
      <c r="G17" s="46"/>
      <c r="H17" s="46"/>
      <c r="I17" s="46"/>
      <c r="J17" s="46"/>
      <c r="K17" s="46"/>
      <c r="L17" s="46"/>
      <c r="M17" s="46"/>
    </row>
    <row r="18" spans="1:13">
      <c r="A18" s="68" t="s">
        <v>97</v>
      </c>
      <c r="B18" s="66">
        <v>2.3940201793533955</v>
      </c>
      <c r="C18" s="67">
        <v>115.28695147105911</v>
      </c>
      <c r="E18" s="46"/>
      <c r="F18" s="46"/>
      <c r="G18" s="46"/>
      <c r="H18" s="46"/>
      <c r="I18" s="46"/>
      <c r="J18" s="46"/>
      <c r="K18" s="46"/>
      <c r="L18" s="46"/>
      <c r="M18" s="46"/>
    </row>
    <row r="19" spans="1:13" ht="34">
      <c r="A19" s="126" t="s">
        <v>150</v>
      </c>
      <c r="B19" s="69">
        <v>1.1716623695517954</v>
      </c>
      <c r="C19" s="70">
        <v>117.20271346443374</v>
      </c>
      <c r="E19" s="46"/>
      <c r="F19" s="46"/>
      <c r="G19" s="46"/>
      <c r="H19" s="46"/>
      <c r="I19" s="46"/>
      <c r="J19" s="46"/>
      <c r="K19" s="46"/>
      <c r="L19" s="46"/>
      <c r="M19" s="46"/>
    </row>
    <row r="20" spans="1:13" ht="17" thickBot="1">
      <c r="A20" s="77" t="s">
        <v>26</v>
      </c>
      <c r="B20" s="75">
        <v>2.9756008306929744</v>
      </c>
      <c r="C20" s="76">
        <v>117.21925978307885</v>
      </c>
    </row>
    <row r="21" spans="1:13" ht="35" thickBot="1">
      <c r="A21" s="62" t="s">
        <v>149</v>
      </c>
      <c r="B21" s="60">
        <v>3.1585499372578871</v>
      </c>
      <c r="C21" s="61">
        <v>119.701099727418</v>
      </c>
      <c r="F21" s="211" t="s">
        <v>198</v>
      </c>
      <c r="G21" s="210" t="s">
        <v>197</v>
      </c>
      <c r="H21" s="209" t="s">
        <v>196</v>
      </c>
    </row>
    <row r="22" spans="1:13" ht="23" customHeight="1">
      <c r="A22" s="77" t="s">
        <v>28</v>
      </c>
      <c r="B22" s="75">
        <v>3.2402833208058492</v>
      </c>
      <c r="C22" s="76">
        <v>120.08267296482951</v>
      </c>
      <c r="E22" s="208" t="s">
        <v>195</v>
      </c>
      <c r="F22" s="47">
        <v>32.805373453913745</v>
      </c>
      <c r="G22" s="34">
        <v>30.696139057336676</v>
      </c>
      <c r="H22" s="33">
        <v>36.280999294102138</v>
      </c>
    </row>
    <row r="23" spans="1:13" ht="35" thickBot="1">
      <c r="A23" s="125" t="s">
        <v>94</v>
      </c>
      <c r="B23" s="54">
        <v>3.0041101833012989</v>
      </c>
      <c r="C23" s="55">
        <v>120.57227000798744</v>
      </c>
      <c r="E23" s="207" t="s">
        <v>194</v>
      </c>
      <c r="F23" s="35">
        <v>0.39736710276386011</v>
      </c>
      <c r="G23" s="36">
        <v>0.72747972989727594</v>
      </c>
      <c r="H23" s="206">
        <v>0.2334410139802896</v>
      </c>
    </row>
    <row r="24" spans="1:13">
      <c r="A24" s="74" t="s">
        <v>105</v>
      </c>
      <c r="B24" s="72">
        <v>3.2120656941458345</v>
      </c>
      <c r="C24" s="73">
        <v>120.74293828798174</v>
      </c>
    </row>
    <row r="25" spans="1:13">
      <c r="A25" s="59" t="s">
        <v>32</v>
      </c>
      <c r="B25" s="57">
        <v>3.8899991546270956</v>
      </c>
      <c r="C25" s="58">
        <v>121.5240811004751</v>
      </c>
    </row>
    <row r="26" spans="1:13">
      <c r="A26" s="68" t="s">
        <v>36</v>
      </c>
      <c r="B26" s="66">
        <v>2.0853013097559288</v>
      </c>
      <c r="C26" s="67">
        <v>123.67855604438705</v>
      </c>
    </row>
    <row r="27" spans="1:13">
      <c r="A27" s="68" t="s">
        <v>39</v>
      </c>
      <c r="B27" s="66">
        <v>3.5114910154619081</v>
      </c>
      <c r="C27" s="67">
        <v>125.32066429747724</v>
      </c>
    </row>
    <row r="28" spans="1:13">
      <c r="A28" s="68" t="s">
        <v>40</v>
      </c>
      <c r="B28" s="66">
        <v>1.9379225305918564</v>
      </c>
      <c r="C28" s="67">
        <v>126.82429720732154</v>
      </c>
    </row>
    <row r="29" spans="1:13">
      <c r="A29" s="86" t="s">
        <v>41</v>
      </c>
      <c r="B29" s="84">
        <v>2.1485020010532785</v>
      </c>
      <c r="C29" s="85">
        <v>131.03319675642442</v>
      </c>
    </row>
    <row r="30" spans="1:13" ht="17" thickBot="1">
      <c r="A30" s="65" t="s">
        <v>99</v>
      </c>
      <c r="B30" s="63">
        <v>2.7912074935849258</v>
      </c>
      <c r="C30" s="64">
        <v>134.28640166529649</v>
      </c>
    </row>
    <row r="31" spans="1:13">
      <c r="A31" s="122" t="s">
        <v>45</v>
      </c>
      <c r="B31" s="78">
        <v>2.2679154105781154</v>
      </c>
      <c r="C31" s="79">
        <v>135.60730445558568</v>
      </c>
    </row>
    <row r="32" spans="1:13">
      <c r="A32" s="77" t="s">
        <v>46</v>
      </c>
      <c r="B32" s="75">
        <v>3.2719795335807591</v>
      </c>
      <c r="C32" s="76">
        <v>137.81720334068169</v>
      </c>
    </row>
    <row r="33" spans="1:3">
      <c r="A33" s="77" t="s">
        <v>50</v>
      </c>
      <c r="B33" s="75">
        <v>2.3867466337735044</v>
      </c>
      <c r="C33" s="76">
        <v>147.07845313519863</v>
      </c>
    </row>
    <row r="34" spans="1:3">
      <c r="A34" s="68" t="s">
        <v>53</v>
      </c>
      <c r="B34" s="66">
        <v>3.0571475763382145</v>
      </c>
      <c r="C34" s="67">
        <v>149.97813375662062</v>
      </c>
    </row>
    <row r="35" spans="1:3">
      <c r="A35" s="68" t="s">
        <v>54</v>
      </c>
      <c r="B35" s="66">
        <v>3.8964756710103194</v>
      </c>
      <c r="C35" s="67">
        <v>150.26886183950035</v>
      </c>
    </row>
    <row r="36" spans="1:3">
      <c r="A36" s="59" t="s">
        <v>55</v>
      </c>
      <c r="B36" s="57">
        <v>2.1729639257564743</v>
      </c>
      <c r="C36" s="58">
        <v>151.9893721475014</v>
      </c>
    </row>
    <row r="37" spans="1:3">
      <c r="A37" s="68" t="s">
        <v>95</v>
      </c>
      <c r="B37" s="66">
        <v>3.6336175764848293</v>
      </c>
      <c r="C37" s="67">
        <v>160.45903321740954</v>
      </c>
    </row>
    <row r="38" spans="1:3">
      <c r="A38" s="86" t="s">
        <v>118</v>
      </c>
      <c r="B38" s="84">
        <v>2.048773792213447</v>
      </c>
      <c r="C38" s="85">
        <v>164.06744379042601</v>
      </c>
    </row>
    <row r="39" spans="1:3">
      <c r="A39" s="68" t="s">
        <v>101</v>
      </c>
      <c r="B39" s="66">
        <v>3.5290103909065196</v>
      </c>
      <c r="C39" s="67">
        <v>165.60230656265577</v>
      </c>
    </row>
    <row r="40" spans="1:3">
      <c r="A40" s="59" t="s">
        <v>66</v>
      </c>
      <c r="B40" s="57">
        <v>2.9404381123265892</v>
      </c>
      <c r="C40" s="58">
        <v>167.04944693424042</v>
      </c>
    </row>
    <row r="41" spans="1:3">
      <c r="A41" s="86" t="s">
        <v>68</v>
      </c>
      <c r="B41" s="84">
        <v>5.3857564913391656</v>
      </c>
      <c r="C41" s="85">
        <v>170.46362909672263</v>
      </c>
    </row>
    <row r="42" spans="1:3">
      <c r="A42" s="86" t="s">
        <v>70</v>
      </c>
      <c r="B42" s="84">
        <v>2.5210914919792398</v>
      </c>
      <c r="C42" s="85">
        <v>173.19096735793042</v>
      </c>
    </row>
    <row r="43" spans="1:3">
      <c r="A43" s="86" t="s">
        <v>73</v>
      </c>
      <c r="B43" s="84">
        <v>4.9726736328729633</v>
      </c>
      <c r="C43" s="85">
        <v>174.28622595169873</v>
      </c>
    </row>
    <row r="44" spans="1:3" ht="17" thickBot="1">
      <c r="A44" s="83" t="s">
        <v>74</v>
      </c>
      <c r="B44" s="81">
        <v>2.4343313481966118</v>
      </c>
      <c r="C44" s="82">
        <v>175.78282322373843</v>
      </c>
    </row>
    <row r="45" spans="1:3">
      <c r="A45" s="89" t="s">
        <v>115</v>
      </c>
      <c r="B45" s="87">
        <v>2.4720186640960771</v>
      </c>
      <c r="C45" s="88">
        <v>180.37467304272494</v>
      </c>
    </row>
    <row r="46" spans="1:3">
      <c r="A46" s="59" t="s">
        <v>79</v>
      </c>
      <c r="B46" s="57">
        <v>4.2437368548353431</v>
      </c>
      <c r="C46" s="58">
        <v>183.82931522380761</v>
      </c>
    </row>
    <row r="47" spans="1:3">
      <c r="A47" s="86" t="s">
        <v>114</v>
      </c>
      <c r="B47" s="84">
        <v>3.1204117432995662</v>
      </c>
      <c r="C47" s="85">
        <v>199.48881948351027</v>
      </c>
    </row>
    <row r="48" spans="1:3">
      <c r="A48" s="86" t="s">
        <v>84</v>
      </c>
      <c r="B48" s="84">
        <v>3.015834918483812</v>
      </c>
      <c r="C48" s="85">
        <v>203.07766206777939</v>
      </c>
    </row>
    <row r="49" spans="1:3">
      <c r="A49" s="86" t="s">
        <v>85</v>
      </c>
      <c r="B49" s="84">
        <v>5.8356861162752116</v>
      </c>
      <c r="C49" s="85">
        <v>205.68025950556131</v>
      </c>
    </row>
    <row r="50" spans="1:3" ht="17" thickBot="1">
      <c r="A50" s="83" t="s">
        <v>87</v>
      </c>
      <c r="B50" s="81">
        <v>2.6111671547054525</v>
      </c>
      <c r="C50" s="82">
        <v>210.38801333290183</v>
      </c>
    </row>
    <row r="52" spans="1:3">
      <c r="A52" t="s">
        <v>2</v>
      </c>
    </row>
    <row r="54" spans="1:3">
      <c r="A54" s="212" t="s">
        <v>1</v>
      </c>
      <c r="B54" s="213"/>
      <c r="C54" s="213"/>
    </row>
    <row r="55" spans="1:3">
      <c r="A55" s="213"/>
      <c r="B55" s="213"/>
      <c r="C55" s="213"/>
    </row>
    <row r="56" spans="1:3">
      <c r="A56" s="212" t="s">
        <v>0</v>
      </c>
      <c r="B56" s="213"/>
      <c r="C56" s="213"/>
    </row>
    <row r="57" spans="1:3">
      <c r="A57" s="213"/>
      <c r="B57" s="213"/>
      <c r="C57" s="213"/>
    </row>
  </sheetData>
  <mergeCells count="5">
    <mergeCell ref="A3:C3"/>
    <mergeCell ref="A54:C55"/>
    <mergeCell ref="A56:C57"/>
    <mergeCell ref="E3:M3"/>
    <mergeCell ref="E5:L1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E6F1A-D6F0-DC4F-9C73-F6B1ABA1DE10}">
  <dimension ref="A1"/>
  <sheetViews>
    <sheetView workbookViewId="0"/>
  </sheetViews>
  <sheetFormatPr baseColWidth="10" defaultRowHeight="16"/>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0CEAA-0BEE-A74E-BED6-2934E1D26E4B}">
  <dimension ref="A3:X119"/>
  <sheetViews>
    <sheetView topLeftCell="D1" workbookViewId="0">
      <selection activeCell="D9" sqref="D9"/>
    </sheetView>
  </sheetViews>
  <sheetFormatPr baseColWidth="10" defaultRowHeight="16"/>
  <cols>
    <col min="1" max="1" width="25.83203125" bestFit="1" customWidth="1"/>
    <col min="2" max="2" width="26.6640625" customWidth="1"/>
    <col min="3" max="3" width="26.33203125" customWidth="1"/>
    <col min="17" max="17" width="12.6640625" customWidth="1"/>
  </cols>
  <sheetData>
    <row r="3" spans="1:24" ht="25" customHeight="1" thickBot="1">
      <c r="A3" s="297" t="s">
        <v>141</v>
      </c>
      <c r="B3" s="297"/>
      <c r="C3" s="297"/>
      <c r="D3" s="91"/>
      <c r="E3" s="298" t="s">
        <v>140</v>
      </c>
      <c r="F3" s="298"/>
      <c r="G3" s="298"/>
      <c r="K3" s="303" t="s">
        <v>139</v>
      </c>
      <c r="L3" s="303"/>
      <c r="M3" s="303"/>
      <c r="N3" s="303"/>
    </row>
    <row r="4" spans="1:24" ht="82" customHeight="1" thickBot="1">
      <c r="A4" s="19" t="s">
        <v>91</v>
      </c>
      <c r="B4" s="17" t="s">
        <v>138</v>
      </c>
      <c r="C4" s="16" t="s">
        <v>146</v>
      </c>
      <c r="D4" s="95"/>
      <c r="E4" s="19" t="s">
        <v>136</v>
      </c>
      <c r="F4" s="49" t="s">
        <v>135</v>
      </c>
      <c r="G4" s="48" t="s">
        <v>134</v>
      </c>
      <c r="K4" s="304" t="s">
        <v>133</v>
      </c>
      <c r="L4" s="304"/>
      <c r="M4" s="304"/>
      <c r="N4" s="304"/>
      <c r="O4" s="304"/>
      <c r="P4" s="304"/>
      <c r="Q4" s="304"/>
    </row>
    <row r="5" spans="1:24">
      <c r="A5" s="96" t="s">
        <v>3</v>
      </c>
      <c r="B5" s="97">
        <v>5.6206986761570994E-2</v>
      </c>
      <c r="C5" s="33">
        <v>15.932608232594978</v>
      </c>
      <c r="E5" s="92">
        <f t="shared" ref="E5:E36" si="0">C5*B5</f>
        <v>0.89552390000676296</v>
      </c>
      <c r="F5" s="93">
        <f t="shared" ref="F5:F36" si="1">B5*B5</f>
        <v>3.1592253608154169E-3</v>
      </c>
      <c r="G5" s="94">
        <f t="shared" ref="G5:G36" si="2">C5*C5</f>
        <v>253.84800509335327</v>
      </c>
      <c r="K5" s="304"/>
      <c r="L5" s="304"/>
      <c r="M5" s="304"/>
      <c r="N5" s="304"/>
      <c r="O5" s="304"/>
      <c r="P5" s="304"/>
      <c r="Q5" s="304"/>
    </row>
    <row r="6" spans="1:24">
      <c r="A6" s="98" t="s">
        <v>4</v>
      </c>
      <c r="B6" s="90">
        <v>0.41053761673177241</v>
      </c>
      <c r="C6" s="99">
        <v>42.60978746627282</v>
      </c>
      <c r="E6" s="38">
        <f t="shared" si="0"/>
        <v>17.49292059585099</v>
      </c>
      <c r="F6" s="39">
        <f t="shared" si="1"/>
        <v>0.16854113475180366</v>
      </c>
      <c r="G6" s="99">
        <f t="shared" si="2"/>
        <v>1815.5939879209404</v>
      </c>
      <c r="K6" s="304"/>
      <c r="L6" s="304"/>
      <c r="M6" s="304"/>
      <c r="N6" s="304"/>
      <c r="O6" s="304"/>
      <c r="P6" s="304"/>
      <c r="Q6" s="304"/>
    </row>
    <row r="7" spans="1:24">
      <c r="A7" s="98" t="s">
        <v>5</v>
      </c>
      <c r="B7" s="90">
        <v>1.1760557941103467</v>
      </c>
      <c r="C7" s="99">
        <v>45.522038570550279</v>
      </c>
      <c r="E7" s="38">
        <f t="shared" si="0"/>
        <v>53.536457220610338</v>
      </c>
      <c r="F7" s="39">
        <f t="shared" si="1"/>
        <v>1.3831072308605181</v>
      </c>
      <c r="G7" s="99">
        <f t="shared" si="2"/>
        <v>2072.2559956186674</v>
      </c>
      <c r="K7" s="304"/>
      <c r="L7" s="304"/>
      <c r="M7" s="304"/>
      <c r="N7" s="304"/>
      <c r="O7" s="304"/>
      <c r="P7" s="304"/>
      <c r="Q7" s="304"/>
    </row>
    <row r="8" spans="1:24">
      <c r="A8" s="98" t="s">
        <v>6</v>
      </c>
      <c r="B8" s="90">
        <v>3.288942067087993</v>
      </c>
      <c r="C8" s="99">
        <v>84.356845861224969</v>
      </c>
      <c r="E8" s="38">
        <f t="shared" si="0"/>
        <v>277.44477899984048</v>
      </c>
      <c r="F8" s="39">
        <f t="shared" si="1"/>
        <v>10.81713992066104</v>
      </c>
      <c r="G8" s="99">
        <f t="shared" si="2"/>
        <v>7116.077443654468</v>
      </c>
      <c r="K8" s="46"/>
      <c r="L8" s="46"/>
      <c r="M8" s="46"/>
      <c r="N8" s="46"/>
      <c r="O8" s="46"/>
      <c r="P8" s="46"/>
    </row>
    <row r="9" spans="1:24" ht="26" customHeight="1">
      <c r="A9" s="100" t="s">
        <v>7</v>
      </c>
      <c r="B9" s="90">
        <v>1.3855222699205771</v>
      </c>
      <c r="C9" s="99">
        <v>85.193690428461309</v>
      </c>
      <c r="E9" s="38">
        <f t="shared" si="0"/>
        <v>118.03775534535266</v>
      </c>
      <c r="F9" s="39">
        <f t="shared" si="1"/>
        <v>1.9196719604458685</v>
      </c>
      <c r="G9" s="99">
        <f t="shared" si="2"/>
        <v>7257.9648888205002</v>
      </c>
      <c r="K9" s="315" t="s">
        <v>132</v>
      </c>
      <c r="L9" s="315"/>
      <c r="M9" s="315"/>
      <c r="N9" s="315"/>
      <c r="O9" s="46"/>
      <c r="P9" s="46"/>
    </row>
    <row r="10" spans="1:24">
      <c r="A10" s="98" t="s">
        <v>8</v>
      </c>
      <c r="B10" s="90">
        <v>2.676935385149235</v>
      </c>
      <c r="C10" s="99">
        <v>93.692616475210315</v>
      </c>
      <c r="E10" s="38">
        <f t="shared" si="0"/>
        <v>250.80908036970669</v>
      </c>
      <c r="F10" s="39">
        <f t="shared" si="1"/>
        <v>7.1659830562640829</v>
      </c>
      <c r="G10" s="99">
        <f t="shared" si="2"/>
        <v>8778.3063819708514</v>
      </c>
      <c r="K10" s="46"/>
      <c r="L10" s="46"/>
      <c r="M10" s="46"/>
      <c r="N10" s="46"/>
      <c r="O10" s="46"/>
      <c r="P10" s="46"/>
    </row>
    <row r="11" spans="1:24" ht="16" customHeight="1">
      <c r="A11" s="98" t="s">
        <v>9</v>
      </c>
      <c r="B11" s="90">
        <v>3.8686390502437655</v>
      </c>
      <c r="C11" s="99">
        <v>95.227091284971706</v>
      </c>
      <c r="E11" s="38">
        <f t="shared" si="0"/>
        <v>368.39924398616932</v>
      </c>
      <c r="F11" s="39">
        <f t="shared" si="1"/>
        <v>14.966368101070984</v>
      </c>
      <c r="G11" s="99">
        <f t="shared" si="2"/>
        <v>9068.1989145963344</v>
      </c>
      <c r="K11" s="213"/>
      <c r="L11" s="213"/>
      <c r="M11" s="213"/>
      <c r="N11" s="213"/>
      <c r="O11" s="213"/>
      <c r="P11" s="213"/>
      <c r="Q11" s="213"/>
      <c r="R11" s="213"/>
      <c r="S11" s="213"/>
      <c r="U11" s="271" t="s">
        <v>131</v>
      </c>
      <c r="V11" s="271"/>
      <c r="W11" s="271"/>
      <c r="X11" s="271"/>
    </row>
    <row r="12" spans="1:24">
      <c r="A12" s="98" t="s">
        <v>10</v>
      </c>
      <c r="B12" s="90">
        <v>1.8896718006294</v>
      </c>
      <c r="C12" s="99">
        <v>95.321357858882578</v>
      </c>
      <c r="E12" s="38">
        <f t="shared" si="0"/>
        <v>180.12608194363406</v>
      </c>
      <c r="F12" s="39">
        <f t="shared" si="1"/>
        <v>3.570859514093959</v>
      </c>
      <c r="G12" s="99">
        <f t="shared" si="2"/>
        <v>9086.1612640611547</v>
      </c>
      <c r="K12" s="213"/>
      <c r="L12" s="213"/>
      <c r="M12" s="213"/>
      <c r="N12" s="213"/>
      <c r="O12" s="213"/>
      <c r="P12" s="213"/>
      <c r="Q12" s="213"/>
      <c r="R12" s="213"/>
      <c r="S12" s="213"/>
      <c r="U12" s="271"/>
      <c r="V12" s="271"/>
      <c r="W12" s="271"/>
      <c r="X12" s="271"/>
    </row>
    <row r="13" spans="1:24" ht="26">
      <c r="A13" s="100" t="s">
        <v>11</v>
      </c>
      <c r="B13" s="90">
        <v>1.1382516921639896</v>
      </c>
      <c r="C13" s="99">
        <v>95.558346383926548</v>
      </c>
      <c r="E13" s="38">
        <f t="shared" si="0"/>
        <v>108.76944947189705</v>
      </c>
      <c r="F13" s="39">
        <f t="shared" si="1"/>
        <v>1.2956169147141856</v>
      </c>
      <c r="G13" s="99">
        <f t="shared" si="2"/>
        <v>9131.3975636304876</v>
      </c>
      <c r="K13" s="213"/>
      <c r="L13" s="213"/>
      <c r="M13" s="213"/>
      <c r="N13" s="213"/>
      <c r="O13" s="213"/>
      <c r="P13" s="213"/>
      <c r="Q13" s="213"/>
      <c r="R13" s="213"/>
      <c r="S13" s="213"/>
      <c r="U13" s="271"/>
      <c r="V13" s="271"/>
      <c r="W13" s="271"/>
      <c r="X13" s="271"/>
    </row>
    <row r="14" spans="1:24">
      <c r="A14" s="98" t="s">
        <v>12</v>
      </c>
      <c r="B14" s="90">
        <v>1.6790957957033017</v>
      </c>
      <c r="C14" s="99">
        <v>100.57664440759497</v>
      </c>
      <c r="E14" s="38">
        <f t="shared" si="0"/>
        <v>168.87782077073871</v>
      </c>
      <c r="F14" s="39">
        <f t="shared" si="1"/>
        <v>2.8193626911485037</v>
      </c>
      <c r="G14" s="99">
        <f t="shared" si="2"/>
        <v>10115.661400291805</v>
      </c>
      <c r="K14" s="213"/>
      <c r="L14" s="213"/>
      <c r="M14" s="213"/>
      <c r="N14" s="213"/>
      <c r="O14" s="213"/>
      <c r="P14" s="213"/>
      <c r="Q14" s="213"/>
      <c r="R14" s="213"/>
      <c r="S14" s="213"/>
      <c r="U14" s="271"/>
      <c r="V14" s="271"/>
      <c r="W14" s="271"/>
      <c r="X14" s="271"/>
    </row>
    <row r="15" spans="1:24">
      <c r="A15" s="98" t="s">
        <v>13</v>
      </c>
      <c r="B15" s="90">
        <v>2.2797888409770306</v>
      </c>
      <c r="C15" s="99">
        <v>100.99097235892286</v>
      </c>
      <c r="E15" s="38">
        <f t="shared" si="0"/>
        <v>230.23809182329208</v>
      </c>
      <c r="F15" s="39">
        <f t="shared" si="1"/>
        <v>5.1974371594433926</v>
      </c>
      <c r="G15" s="99">
        <f t="shared" si="2"/>
        <v>10199.176498000721</v>
      </c>
      <c r="K15" s="213"/>
      <c r="L15" s="213"/>
      <c r="M15" s="213"/>
      <c r="N15" s="213"/>
      <c r="O15" s="213"/>
      <c r="P15" s="213"/>
      <c r="Q15" s="213"/>
      <c r="R15" s="213"/>
      <c r="S15" s="213"/>
      <c r="U15" s="271"/>
      <c r="V15" s="271"/>
      <c r="W15" s="271"/>
      <c r="X15" s="271"/>
    </row>
    <row r="16" spans="1:24">
      <c r="A16" s="98" t="s">
        <v>14</v>
      </c>
      <c r="B16" s="90">
        <v>4.0940979299989193</v>
      </c>
      <c r="C16" s="99">
        <v>104.18645246463673</v>
      </c>
      <c r="E16" s="38">
        <f t="shared" si="0"/>
        <v>426.54953936940007</v>
      </c>
      <c r="F16" s="39">
        <f t="shared" si="1"/>
        <v>16.761637860421438</v>
      </c>
      <c r="G16" s="99">
        <f t="shared" si="2"/>
        <v>10854.816877166009</v>
      </c>
      <c r="K16" s="213"/>
      <c r="L16" s="213"/>
      <c r="M16" s="213"/>
      <c r="N16" s="213"/>
      <c r="O16" s="213"/>
      <c r="P16" s="213"/>
      <c r="Q16" s="213"/>
      <c r="R16" s="213"/>
      <c r="S16" s="213"/>
      <c r="U16" s="271"/>
      <c r="V16" s="271"/>
      <c r="W16" s="271"/>
      <c r="X16" s="271"/>
    </row>
    <row r="17" spans="1:24">
      <c r="A17" s="98" t="s">
        <v>15</v>
      </c>
      <c r="B17" s="90">
        <v>3.5860118576967026</v>
      </c>
      <c r="C17" s="99">
        <v>105.19377219650876</v>
      </c>
      <c r="E17" s="38">
        <f t="shared" si="0"/>
        <v>377.22611445252613</v>
      </c>
      <c r="F17" s="39">
        <f t="shared" si="1"/>
        <v>12.859481043541356</v>
      </c>
      <c r="G17" s="99">
        <f t="shared" si="2"/>
        <v>11065.72970893098</v>
      </c>
      <c r="K17" s="213"/>
      <c r="L17" s="213"/>
      <c r="M17" s="213"/>
      <c r="N17" s="213"/>
      <c r="O17" s="213"/>
      <c r="P17" s="213"/>
      <c r="Q17" s="213"/>
      <c r="R17" s="213"/>
      <c r="S17" s="213"/>
      <c r="U17" s="271"/>
      <c r="V17" s="271"/>
      <c r="W17" s="271"/>
      <c r="X17" s="271"/>
    </row>
    <row r="18" spans="1:24">
      <c r="A18" s="98" t="s">
        <v>16</v>
      </c>
      <c r="B18" s="90">
        <v>2.4272923468179779</v>
      </c>
      <c r="C18" s="99">
        <v>106.22239615363112</v>
      </c>
      <c r="E18" s="38">
        <f t="shared" si="0"/>
        <v>257.83280924437622</v>
      </c>
      <c r="F18" s="39">
        <f t="shared" si="1"/>
        <v>5.8917481369211266</v>
      </c>
      <c r="G18" s="99">
        <f t="shared" si="2"/>
        <v>11283.197444618949</v>
      </c>
      <c r="K18" s="213"/>
      <c r="L18" s="213"/>
      <c r="M18" s="213"/>
      <c r="N18" s="213"/>
      <c r="O18" s="213"/>
      <c r="P18" s="213"/>
      <c r="Q18" s="213"/>
      <c r="R18" s="213"/>
      <c r="S18" s="213"/>
      <c r="U18" s="271"/>
      <c r="V18" s="271"/>
      <c r="W18" s="271"/>
      <c r="X18" s="271"/>
    </row>
    <row r="19" spans="1:24">
      <c r="A19" s="101" t="s">
        <v>17</v>
      </c>
      <c r="B19" s="90">
        <v>3.8801615390321307</v>
      </c>
      <c r="C19" s="99">
        <v>109.3588475486381</v>
      </c>
      <c r="E19" s="38">
        <f t="shared" si="0"/>
        <v>424.32999421110372</v>
      </c>
      <c r="F19" s="39">
        <f t="shared" si="1"/>
        <v>15.055653568984193</v>
      </c>
      <c r="G19" s="99">
        <f t="shared" si="2"/>
        <v>11959.357537166268</v>
      </c>
      <c r="K19" s="213"/>
      <c r="L19" s="213"/>
      <c r="M19" s="213"/>
      <c r="N19" s="213"/>
      <c r="O19" s="213"/>
      <c r="P19" s="213"/>
      <c r="Q19" s="213"/>
      <c r="R19" s="213"/>
      <c r="S19" s="213"/>
      <c r="U19" s="271"/>
      <c r="V19" s="271"/>
      <c r="W19" s="271"/>
      <c r="X19" s="271"/>
    </row>
    <row r="20" spans="1:24">
      <c r="A20" s="98" t="s">
        <v>18</v>
      </c>
      <c r="B20" s="90">
        <v>2.7304424473013236</v>
      </c>
      <c r="C20" s="99">
        <v>109.57117011083673</v>
      </c>
      <c r="E20" s="38">
        <f t="shared" si="0"/>
        <v>299.17777387110266</v>
      </c>
      <c r="F20" s="39">
        <f t="shared" si="1"/>
        <v>7.4553159580248414</v>
      </c>
      <c r="G20" s="99">
        <f t="shared" si="2"/>
        <v>12005.841319457921</v>
      </c>
      <c r="K20" s="213"/>
      <c r="L20" s="213"/>
      <c r="M20" s="213"/>
      <c r="N20" s="213"/>
      <c r="O20" s="213"/>
      <c r="P20" s="213"/>
      <c r="Q20" s="213"/>
      <c r="R20" s="213"/>
      <c r="S20" s="213"/>
      <c r="U20" s="271"/>
      <c r="V20" s="271"/>
      <c r="W20" s="271"/>
      <c r="X20" s="271"/>
    </row>
    <row r="21" spans="1:24">
      <c r="A21" s="98" t="s">
        <v>19</v>
      </c>
      <c r="B21" s="90">
        <v>2.8704207425547668</v>
      </c>
      <c r="C21" s="99">
        <v>110.47278667011037</v>
      </c>
      <c r="E21" s="38">
        <f t="shared" si="0"/>
        <v>317.10337834571254</v>
      </c>
      <c r="F21" s="39">
        <f t="shared" si="1"/>
        <v>8.2393152392886577</v>
      </c>
      <c r="G21" s="99">
        <f t="shared" si="2"/>
        <v>12204.236594659715</v>
      </c>
      <c r="K21" s="213"/>
      <c r="L21" s="213"/>
      <c r="M21" s="213"/>
      <c r="N21" s="213"/>
      <c r="O21" s="213"/>
      <c r="P21" s="213"/>
      <c r="Q21" s="213"/>
      <c r="R21" s="213"/>
      <c r="S21" s="213"/>
      <c r="U21" s="45"/>
      <c r="V21" s="45"/>
      <c r="W21" s="45"/>
      <c r="X21" s="45"/>
    </row>
    <row r="22" spans="1:24">
      <c r="A22" s="98" t="s">
        <v>20</v>
      </c>
      <c r="B22" s="90">
        <v>2.682787479197025</v>
      </c>
      <c r="C22" s="99">
        <v>112.97021996510404</v>
      </c>
      <c r="E22" s="38">
        <f t="shared" si="0"/>
        <v>303.07509164451488</v>
      </c>
      <c r="F22" s="39">
        <f t="shared" si="1"/>
        <v>7.1973486585363275</v>
      </c>
      <c r="G22" s="99">
        <f t="shared" si="2"/>
        <v>12762.270598963991</v>
      </c>
      <c r="K22" s="213"/>
      <c r="L22" s="213"/>
      <c r="M22" s="213"/>
      <c r="N22" s="213"/>
      <c r="O22" s="213"/>
      <c r="P22" s="213"/>
      <c r="Q22" s="213"/>
      <c r="R22" s="213"/>
      <c r="S22" s="213"/>
      <c r="U22" s="45"/>
      <c r="V22" s="45"/>
      <c r="W22" s="45"/>
      <c r="X22" s="45"/>
    </row>
    <row r="23" spans="1:24">
      <c r="A23" s="98" t="s">
        <v>21</v>
      </c>
      <c r="B23" s="90">
        <v>2.4958715737737025</v>
      </c>
      <c r="C23" s="99">
        <v>115.28695147105911</v>
      </c>
      <c r="E23" s="38">
        <f t="shared" si="0"/>
        <v>287.74142500364479</v>
      </c>
      <c r="F23" s="39">
        <f t="shared" si="1"/>
        <v>6.2293749127716183</v>
      </c>
      <c r="G23" s="99">
        <f t="shared" si="2"/>
        <v>13291.081179490338</v>
      </c>
      <c r="K23" s="213"/>
      <c r="L23" s="213"/>
      <c r="M23" s="213"/>
      <c r="N23" s="213"/>
      <c r="O23" s="213"/>
      <c r="P23" s="213"/>
      <c r="Q23" s="213"/>
      <c r="R23" s="213"/>
      <c r="S23" s="213"/>
      <c r="U23" s="45"/>
      <c r="V23" s="45"/>
      <c r="W23" s="45"/>
      <c r="X23" s="45"/>
    </row>
    <row r="24" spans="1:24">
      <c r="A24" s="98" t="s">
        <v>22</v>
      </c>
      <c r="B24" s="90">
        <v>3.0760470606109398</v>
      </c>
      <c r="C24" s="99">
        <v>115.43298221242581</v>
      </c>
      <c r="E24" s="38">
        <f t="shared" si="0"/>
        <v>355.0772856320873</v>
      </c>
      <c r="F24" s="39">
        <f t="shared" si="1"/>
        <v>9.462065519093203</v>
      </c>
      <c r="G24" s="99">
        <f t="shared" si="2"/>
        <v>13324.773382454214</v>
      </c>
      <c r="K24" s="213"/>
      <c r="L24" s="213"/>
      <c r="M24" s="213"/>
      <c r="N24" s="213"/>
      <c r="O24" s="213"/>
      <c r="P24" s="213"/>
      <c r="Q24" s="213"/>
      <c r="R24" s="213"/>
      <c r="S24" s="213"/>
      <c r="U24" s="45"/>
      <c r="V24" s="45"/>
      <c r="W24" s="45"/>
      <c r="X24" s="45"/>
    </row>
    <row r="25" spans="1:24">
      <c r="A25" s="98" t="s">
        <v>23</v>
      </c>
      <c r="B25" s="90">
        <v>2.4655084161430585</v>
      </c>
      <c r="C25" s="99">
        <v>115.92518979338125</v>
      </c>
      <c r="E25" s="38">
        <f t="shared" si="0"/>
        <v>285.81453107856288</v>
      </c>
      <c r="F25" s="39">
        <f t="shared" si="1"/>
        <v>6.0787317500722526</v>
      </c>
      <c r="G25" s="99">
        <f t="shared" si="2"/>
        <v>13438.649628631465</v>
      </c>
      <c r="K25" s="213"/>
      <c r="L25" s="213"/>
      <c r="M25" s="213"/>
      <c r="N25" s="213"/>
      <c r="O25" s="213"/>
      <c r="P25" s="213"/>
      <c r="Q25" s="213"/>
      <c r="R25" s="213"/>
      <c r="S25" s="213"/>
    </row>
    <row r="26" spans="1:24">
      <c r="A26" s="101" t="s">
        <v>24</v>
      </c>
      <c r="B26" s="90">
        <v>2.379354308991509</v>
      </c>
      <c r="C26" s="99">
        <v>117.10081798187747</v>
      </c>
      <c r="E26" s="38">
        <f t="shared" si="0"/>
        <v>278.62433585161057</v>
      </c>
      <c r="F26" s="39">
        <f t="shared" si="1"/>
        <v>5.6613269277164617</v>
      </c>
      <c r="G26" s="99">
        <f t="shared" si="2"/>
        <v>13712.601572024798</v>
      </c>
      <c r="K26" s="213"/>
      <c r="L26" s="213"/>
      <c r="M26" s="213"/>
      <c r="N26" s="213"/>
      <c r="O26" s="213"/>
      <c r="P26" s="213"/>
      <c r="Q26" s="213"/>
      <c r="R26" s="213"/>
      <c r="S26" s="213"/>
    </row>
    <row r="27" spans="1:24" ht="26">
      <c r="A27" s="100" t="s">
        <v>25</v>
      </c>
      <c r="B27" s="90">
        <v>1.0384460405803682</v>
      </c>
      <c r="C27" s="99">
        <v>117.20271346443374</v>
      </c>
      <c r="E27" s="38">
        <f t="shared" si="0"/>
        <v>121.70869374241663</v>
      </c>
      <c r="F27" s="39">
        <f t="shared" si="1"/>
        <v>1.0783701791970437</v>
      </c>
      <c r="G27" s="99">
        <f t="shared" si="2"/>
        <v>13736.476043426159</v>
      </c>
      <c r="K27" s="213"/>
      <c r="L27" s="213"/>
      <c r="M27" s="213"/>
      <c r="N27" s="213"/>
      <c r="O27" s="213"/>
      <c r="P27" s="213"/>
      <c r="Q27" s="213"/>
      <c r="R27" s="213"/>
      <c r="S27" s="213"/>
    </row>
    <row r="28" spans="1:24">
      <c r="A28" s="98" t="s">
        <v>26</v>
      </c>
      <c r="B28" s="90">
        <v>2.8284840025793323</v>
      </c>
      <c r="C28" s="99">
        <v>117.21925978307885</v>
      </c>
      <c r="E28" s="38">
        <f t="shared" si="0"/>
        <v>331.55280109062943</v>
      </c>
      <c r="F28" s="39">
        <f t="shared" si="1"/>
        <v>8.000321752847201</v>
      </c>
      <c r="G28" s="99">
        <f t="shared" si="2"/>
        <v>13740.354864092928</v>
      </c>
    </row>
    <row r="29" spans="1:24" ht="39">
      <c r="A29" s="100" t="s">
        <v>27</v>
      </c>
      <c r="B29" s="90">
        <v>3.2162433509931141</v>
      </c>
      <c r="C29" s="99">
        <v>119.701099727418</v>
      </c>
      <c r="E29" s="38">
        <f t="shared" si="0"/>
        <v>384.98786610487178</v>
      </c>
      <c r="F29" s="39">
        <f t="shared" si="1"/>
        <v>10.344221292807415</v>
      </c>
      <c r="G29" s="99">
        <f t="shared" si="2"/>
        <v>14328.353275953268</v>
      </c>
      <c r="K29" s="305" t="s">
        <v>130</v>
      </c>
      <c r="L29" s="305"/>
      <c r="M29" s="305"/>
      <c r="N29" s="305"/>
      <c r="O29" s="305"/>
    </row>
    <row r="30" spans="1:24" ht="17" thickBot="1">
      <c r="A30" s="101" t="s">
        <v>28</v>
      </c>
      <c r="B30" s="90">
        <v>3.2651685610637644</v>
      </c>
      <c r="C30" s="99">
        <v>120.08267296482951</v>
      </c>
      <c r="E30" s="38">
        <f t="shared" si="0"/>
        <v>392.09016849326298</v>
      </c>
      <c r="F30" s="39">
        <f t="shared" si="1"/>
        <v>10.661325732159213</v>
      </c>
      <c r="G30" s="99">
        <f t="shared" si="2"/>
        <v>14419.848346378198</v>
      </c>
    </row>
    <row r="31" spans="1:24" ht="26" customHeight="1" thickBot="1">
      <c r="A31" s="100" t="s">
        <v>29</v>
      </c>
      <c r="B31" s="90">
        <v>2.9909503696026221</v>
      </c>
      <c r="C31" s="99">
        <v>120.57227000798744</v>
      </c>
      <c r="E31" s="38">
        <f t="shared" si="0"/>
        <v>360.62567554421719</v>
      </c>
      <c r="F31" s="39">
        <f t="shared" si="1"/>
        <v>8.9457841134260612</v>
      </c>
      <c r="G31" s="99">
        <f t="shared" si="2"/>
        <v>14537.672294879028</v>
      </c>
      <c r="K31" s="309" t="s">
        <v>129</v>
      </c>
      <c r="L31" s="310"/>
      <c r="M31" s="306" t="s">
        <v>128</v>
      </c>
      <c r="N31" s="307"/>
      <c r="O31" s="307"/>
      <c r="P31" s="307"/>
      <c r="Q31" s="308"/>
    </row>
    <row r="32" spans="1:24" ht="16" customHeight="1">
      <c r="A32" s="98" t="s">
        <v>30</v>
      </c>
      <c r="B32" s="90">
        <v>4.884504828279864</v>
      </c>
      <c r="C32" s="99">
        <v>120.69590282910131</v>
      </c>
      <c r="E32" s="38">
        <f t="shared" si="0"/>
        <v>589.53972012234271</v>
      </c>
      <c r="F32" s="39">
        <f t="shared" si="1"/>
        <v>23.858387417489304</v>
      </c>
      <c r="G32" s="99">
        <f t="shared" si="2"/>
        <v>14567.500959731866</v>
      </c>
      <c r="K32" s="311"/>
      <c r="L32" s="312"/>
      <c r="M32" s="213"/>
      <c r="N32" s="213"/>
      <c r="O32" s="213"/>
      <c r="P32" s="213"/>
      <c r="Q32" s="293"/>
      <c r="S32" s="301"/>
      <c r="T32" s="269">
        <f>SQRT(F90-B90*B90)</f>
        <v>1.0817902032108337</v>
      </c>
    </row>
    <row r="33" spans="1:23" ht="17" customHeight="1" thickBot="1">
      <c r="A33" s="98" t="s">
        <v>31</v>
      </c>
      <c r="B33" s="90">
        <v>3.2308924193842312</v>
      </c>
      <c r="C33" s="99">
        <v>120.74293828798174</v>
      </c>
      <c r="E33" s="38">
        <f t="shared" si="0"/>
        <v>390.10744400881828</v>
      </c>
      <c r="F33" s="39">
        <f t="shared" si="1"/>
        <v>10.438665825634491</v>
      </c>
      <c r="G33" s="99">
        <f t="shared" si="2"/>
        <v>14578.857146415368</v>
      </c>
      <c r="K33" s="311"/>
      <c r="L33" s="312"/>
      <c r="M33" s="213"/>
      <c r="N33" s="213"/>
      <c r="O33" s="213"/>
      <c r="P33" s="213"/>
      <c r="Q33" s="293"/>
      <c r="S33" s="302"/>
      <c r="T33" s="270"/>
    </row>
    <row r="34" spans="1:23" ht="16" customHeight="1">
      <c r="A34" s="98" t="s">
        <v>32</v>
      </c>
      <c r="B34" s="90">
        <v>3.949217937600539</v>
      </c>
      <c r="C34" s="99">
        <v>121.5240811004751</v>
      </c>
      <c r="E34" s="38">
        <f t="shared" si="0"/>
        <v>479.92508093241889</v>
      </c>
      <c r="F34" s="39">
        <f t="shared" si="1"/>
        <v>15.596322318665855</v>
      </c>
      <c r="G34" s="99">
        <f t="shared" si="2"/>
        <v>14768.10228731485</v>
      </c>
      <c r="K34" s="311"/>
      <c r="L34" s="312"/>
      <c r="M34" s="213"/>
      <c r="N34" s="213"/>
      <c r="O34" s="213"/>
      <c r="P34" s="213"/>
      <c r="Q34" s="293"/>
      <c r="S34" s="301"/>
      <c r="T34" s="278">
        <f>SQRT(G90-C90*C90)</f>
        <v>37.356752472984162</v>
      </c>
    </row>
    <row r="35" spans="1:23" ht="16" customHeight="1" thickBot="1">
      <c r="A35" s="98" t="s">
        <v>33</v>
      </c>
      <c r="B35" s="90">
        <v>2.4872602349441064</v>
      </c>
      <c r="C35" s="99">
        <v>122.76355804693469</v>
      </c>
      <c r="E35" s="38">
        <f t="shared" si="0"/>
        <v>305.34491623039321</v>
      </c>
      <c r="F35" s="39">
        <f t="shared" si="1"/>
        <v>6.1864634763342119</v>
      </c>
      <c r="G35" s="99">
        <f t="shared" si="2"/>
        <v>15070.891184343103</v>
      </c>
      <c r="K35" s="313"/>
      <c r="L35" s="314"/>
      <c r="M35" s="295"/>
      <c r="N35" s="295"/>
      <c r="O35" s="295"/>
      <c r="P35" s="295"/>
      <c r="Q35" s="296"/>
      <c r="S35" s="302"/>
      <c r="T35" s="279"/>
    </row>
    <row r="36" spans="1:23">
      <c r="A36" s="98" t="s">
        <v>34</v>
      </c>
      <c r="B36" s="90">
        <v>2.9352528396931992</v>
      </c>
      <c r="C36" s="99">
        <v>122.79597690946082</v>
      </c>
      <c r="E36" s="38">
        <f t="shared" si="0"/>
        <v>360.43723992639536</v>
      </c>
      <c r="F36" s="39">
        <f t="shared" si="1"/>
        <v>8.6157092329269904</v>
      </c>
      <c r="G36" s="99">
        <f t="shared" si="2"/>
        <v>15078.851945148836</v>
      </c>
    </row>
    <row r="37" spans="1:23" ht="17" thickBot="1">
      <c r="A37" s="98" t="s">
        <v>35</v>
      </c>
      <c r="B37" s="90">
        <v>3.5096544998306065</v>
      </c>
      <c r="C37" s="99">
        <v>123.04437771364182</v>
      </c>
      <c r="E37" s="38">
        <f t="shared" ref="E37:E68" si="3">C37*B37</f>
        <v>431.84325392153983</v>
      </c>
      <c r="F37" s="39">
        <f t="shared" ref="F37:F68" si="4">B37*B37</f>
        <v>12.317674708181224</v>
      </c>
      <c r="G37" s="99">
        <f t="shared" ref="G37:G68" si="5">C37*C37</f>
        <v>15139.918886937356</v>
      </c>
    </row>
    <row r="38" spans="1:23" ht="17" thickBot="1">
      <c r="A38" s="98" t="s">
        <v>36</v>
      </c>
      <c r="B38" s="90">
        <v>2.1387590478022562</v>
      </c>
      <c r="C38" s="99">
        <v>123.67855604438705</v>
      </c>
      <c r="E38" s="38">
        <f t="shared" si="3"/>
        <v>264.51863075905123</v>
      </c>
      <c r="F38" s="39">
        <f t="shared" si="4"/>
        <v>4.574290264556014</v>
      </c>
      <c r="G38" s="99">
        <f t="shared" si="5"/>
        <v>15296.385225224589</v>
      </c>
      <c r="K38" s="280" t="s">
        <v>127</v>
      </c>
      <c r="L38" s="281"/>
      <c r="M38" s="286" t="s">
        <v>126</v>
      </c>
      <c r="N38" s="287"/>
      <c r="O38" s="287"/>
      <c r="P38" s="287"/>
      <c r="Q38" s="288"/>
    </row>
    <row r="39" spans="1:23">
      <c r="A39" s="98" t="s">
        <v>37</v>
      </c>
      <c r="B39" s="90">
        <v>3.5647607885646755</v>
      </c>
      <c r="C39" s="99">
        <v>124.10666824168685</v>
      </c>
      <c r="E39" s="38">
        <f t="shared" si="3"/>
        <v>442.41058454737015</v>
      </c>
      <c r="F39" s="39">
        <f t="shared" si="4"/>
        <v>12.707519479688248</v>
      </c>
      <c r="G39" s="99">
        <f t="shared" si="5"/>
        <v>15402.465102052123</v>
      </c>
      <c r="K39" s="282"/>
      <c r="L39" s="283"/>
      <c r="M39" s="289"/>
      <c r="N39" s="290"/>
      <c r="O39" s="290"/>
      <c r="P39" s="290"/>
      <c r="Q39" s="291"/>
    </row>
    <row r="40" spans="1:23" ht="17" thickBot="1">
      <c r="A40" s="98" t="s">
        <v>38</v>
      </c>
      <c r="B40" s="90">
        <v>3.0118138043324718</v>
      </c>
      <c r="C40" s="99">
        <v>125.1706055599454</v>
      </c>
      <c r="E40" s="38">
        <f t="shared" si="3"/>
        <v>376.9905577220984</v>
      </c>
      <c r="F40" s="39">
        <f t="shared" si="4"/>
        <v>9.0710223919676363</v>
      </c>
      <c r="G40" s="99">
        <f t="shared" si="5"/>
        <v>15667.680496243434</v>
      </c>
      <c r="K40" s="282"/>
      <c r="L40" s="283"/>
      <c r="M40" s="292"/>
      <c r="N40" s="213"/>
      <c r="O40" s="213"/>
      <c r="P40" s="213"/>
      <c r="Q40" s="293"/>
    </row>
    <row r="41" spans="1:23">
      <c r="A41" s="98" t="s">
        <v>39</v>
      </c>
      <c r="B41" s="90">
        <v>3.6692081302873181</v>
      </c>
      <c r="C41" s="99">
        <v>125.32066429747724</v>
      </c>
      <c r="E41" s="38">
        <f t="shared" si="3"/>
        <v>459.82760033331112</v>
      </c>
      <c r="F41" s="39">
        <f t="shared" si="4"/>
        <v>13.463088303366556</v>
      </c>
      <c r="G41" s="99">
        <f t="shared" si="5"/>
        <v>15705.268899960985</v>
      </c>
      <c r="K41" s="282"/>
      <c r="L41" s="283"/>
      <c r="M41" s="292"/>
      <c r="N41" s="213"/>
      <c r="O41" s="213"/>
      <c r="P41" s="213"/>
      <c r="Q41" s="293"/>
      <c r="S41" s="267" t="s">
        <v>125</v>
      </c>
      <c r="T41" s="269">
        <f>(E90-C90*B90)/(T32*T34)</f>
        <v>0.4503284646262376</v>
      </c>
      <c r="U41" s="45"/>
      <c r="V41" s="267"/>
      <c r="W41" s="269">
        <f>CORREL(C5:C89,B5:B89)</f>
        <v>0.45032846462623782</v>
      </c>
    </row>
    <row r="42" spans="1:23" ht="17" thickBot="1">
      <c r="A42" s="98" t="s">
        <v>40</v>
      </c>
      <c r="B42" s="90">
        <v>2.0293252492667282</v>
      </c>
      <c r="C42" s="99">
        <v>126.82429720732154</v>
      </c>
      <c r="E42" s="38">
        <f t="shared" si="3"/>
        <v>257.36774854332538</v>
      </c>
      <c r="F42" s="39">
        <f t="shared" si="4"/>
        <v>4.1181609673114687</v>
      </c>
      <c r="G42" s="99">
        <f t="shared" si="5"/>
        <v>16084.402362131024</v>
      </c>
      <c r="K42" s="284"/>
      <c r="L42" s="285"/>
      <c r="M42" s="294"/>
      <c r="N42" s="295"/>
      <c r="O42" s="295"/>
      <c r="P42" s="295"/>
      <c r="Q42" s="296"/>
      <c r="S42" s="268"/>
      <c r="T42" s="270"/>
      <c r="U42" s="45"/>
      <c r="V42" s="268"/>
      <c r="W42" s="270"/>
    </row>
    <row r="43" spans="1:23">
      <c r="A43" s="98" t="s">
        <v>41</v>
      </c>
      <c r="B43" s="90">
        <v>2.1849188268563013</v>
      </c>
      <c r="C43" s="99">
        <v>131.03319675642442</v>
      </c>
      <c r="E43" s="38">
        <f t="shared" si="3"/>
        <v>286.29689853627775</v>
      </c>
      <c r="F43" s="39">
        <f t="shared" si="4"/>
        <v>4.7738702799511161</v>
      </c>
      <c r="G43" s="99">
        <f t="shared" si="5"/>
        <v>17169.698652207833</v>
      </c>
    </row>
    <row r="44" spans="1:23">
      <c r="A44" s="98" t="s">
        <v>42</v>
      </c>
      <c r="B44" s="90">
        <v>3.6772719656476669</v>
      </c>
      <c r="C44" s="99">
        <v>131.89942910164052</v>
      </c>
      <c r="E44" s="38">
        <f t="shared" si="3"/>
        <v>485.03007292039473</v>
      </c>
      <c r="F44" s="39">
        <f t="shared" si="4"/>
        <v>13.522329109338257</v>
      </c>
      <c r="G44" s="99">
        <f t="shared" si="5"/>
        <v>17397.459397338695</v>
      </c>
      <c r="K44" s="271" t="s">
        <v>124</v>
      </c>
      <c r="L44" s="271"/>
      <c r="M44" s="271"/>
      <c r="N44" s="271"/>
      <c r="O44" s="271"/>
      <c r="P44" s="271"/>
      <c r="Q44" s="271"/>
    </row>
    <row r="45" spans="1:23">
      <c r="A45" s="98" t="s">
        <v>43</v>
      </c>
      <c r="B45" s="90">
        <v>4.3034700985673782</v>
      </c>
      <c r="C45" s="99">
        <v>133.14810913074305</v>
      </c>
      <c r="E45" s="38">
        <f t="shared" si="3"/>
        <v>572.99890632493884</v>
      </c>
      <c r="F45" s="39">
        <f t="shared" si="4"/>
        <v>18.51985488926352</v>
      </c>
      <c r="G45" s="99">
        <f t="shared" si="5"/>
        <v>17728.41896509226</v>
      </c>
      <c r="K45" s="271"/>
      <c r="L45" s="271"/>
      <c r="M45" s="271"/>
      <c r="N45" s="271"/>
      <c r="O45" s="271"/>
      <c r="P45" s="271"/>
      <c r="Q45" s="271"/>
    </row>
    <row r="46" spans="1:23">
      <c r="A46" s="98" t="s">
        <v>44</v>
      </c>
      <c r="B46" s="90">
        <v>2.9186415507898427</v>
      </c>
      <c r="C46" s="99">
        <v>134.28640166529649</v>
      </c>
      <c r="E46" s="38">
        <f t="shared" si="3"/>
        <v>391.93387160638866</v>
      </c>
      <c r="F46" s="39">
        <f t="shared" si="4"/>
        <v>8.5184685019969386</v>
      </c>
      <c r="G46" s="99">
        <f t="shared" si="5"/>
        <v>18032.837672213343</v>
      </c>
      <c r="K46" s="271"/>
      <c r="L46" s="271"/>
      <c r="M46" s="271"/>
      <c r="N46" s="271"/>
      <c r="O46" s="271"/>
      <c r="P46" s="271"/>
      <c r="Q46" s="271"/>
    </row>
    <row r="47" spans="1:23">
      <c r="A47" s="98" t="s">
        <v>45</v>
      </c>
      <c r="B47" s="90">
        <v>2.2897182153687048</v>
      </c>
      <c r="C47" s="99">
        <v>135.60730445558568</v>
      </c>
      <c r="E47" s="38">
        <f t="shared" si="3"/>
        <v>310.50251514900424</v>
      </c>
      <c r="F47" s="39">
        <f t="shared" si="4"/>
        <v>5.2428095057912465</v>
      </c>
      <c r="G47" s="99">
        <f t="shared" si="5"/>
        <v>18389.341021709908</v>
      </c>
      <c r="K47" s="271"/>
      <c r="L47" s="271"/>
      <c r="M47" s="271"/>
      <c r="N47" s="271"/>
      <c r="O47" s="271"/>
      <c r="P47" s="271"/>
      <c r="Q47" s="271"/>
    </row>
    <row r="48" spans="1:23">
      <c r="A48" s="98" t="s">
        <v>46</v>
      </c>
      <c r="B48" s="90">
        <v>3.3292359981676949</v>
      </c>
      <c r="C48" s="99">
        <v>137.81720334068169</v>
      </c>
      <c r="E48" s="38">
        <f t="shared" si="3"/>
        <v>458.82599452859455</v>
      </c>
      <c r="F48" s="39">
        <f t="shared" si="4"/>
        <v>11.083812331495647</v>
      </c>
      <c r="G48" s="99">
        <f t="shared" si="5"/>
        <v>18993.581536646805</v>
      </c>
      <c r="K48" s="271"/>
      <c r="L48" s="271"/>
      <c r="M48" s="271"/>
      <c r="N48" s="271"/>
      <c r="O48" s="271"/>
      <c r="P48" s="271"/>
      <c r="Q48" s="271"/>
    </row>
    <row r="49" spans="1:21">
      <c r="A49" s="98" t="s">
        <v>47</v>
      </c>
      <c r="B49" s="90">
        <v>1.945930793501786</v>
      </c>
      <c r="C49" s="99">
        <v>140.6648834231751</v>
      </c>
      <c r="E49" s="38">
        <f t="shared" si="3"/>
        <v>273.72412821749532</v>
      </c>
      <c r="F49" s="39">
        <f t="shared" si="4"/>
        <v>3.7866466530984906</v>
      </c>
      <c r="G49" s="99">
        <f t="shared" si="5"/>
        <v>19786.609428455442</v>
      </c>
      <c r="K49" s="271"/>
      <c r="L49" s="271"/>
      <c r="M49" s="271"/>
      <c r="N49" s="271"/>
      <c r="O49" s="271"/>
      <c r="P49" s="271"/>
      <c r="Q49" s="271"/>
    </row>
    <row r="50" spans="1:21">
      <c r="A50" s="98" t="s">
        <v>48</v>
      </c>
      <c r="B50" s="90">
        <v>3.9548811636826184</v>
      </c>
      <c r="C50" s="99">
        <v>142.07083651256366</v>
      </c>
      <c r="E50" s="38">
        <f t="shared" si="3"/>
        <v>561.87327523217084</v>
      </c>
      <c r="F50" s="39">
        <f t="shared" si="4"/>
        <v>15.641085018851582</v>
      </c>
      <c r="G50" s="99">
        <f t="shared" si="5"/>
        <v>20184.122587379592</v>
      </c>
    </row>
    <row r="51" spans="1:21">
      <c r="A51" s="98" t="s">
        <v>49</v>
      </c>
      <c r="B51" s="90">
        <v>2.6737757564001829</v>
      </c>
      <c r="C51" s="99">
        <v>144.70145451816865</v>
      </c>
      <c r="E51" s="38">
        <f t="shared" si="3"/>
        <v>386.89924100652303</v>
      </c>
      <c r="F51" s="39">
        <f t="shared" si="4"/>
        <v>7.1490767955133707</v>
      </c>
      <c r="G51" s="99">
        <f t="shared" si="5"/>
        <v>20938.51093967363</v>
      </c>
      <c r="K51" s="272" t="s">
        <v>123</v>
      </c>
      <c r="L51" s="272"/>
      <c r="M51" s="272"/>
    </row>
    <row r="52" spans="1:21">
      <c r="A52" s="98" t="s">
        <v>50</v>
      </c>
      <c r="B52" s="90">
        <v>2.4396542924309541</v>
      </c>
      <c r="C52" s="99">
        <v>147.07845313519863</v>
      </c>
      <c r="E52" s="38">
        <f t="shared" si="3"/>
        <v>358.82057951539224</v>
      </c>
      <c r="F52" s="39">
        <f t="shared" si="4"/>
        <v>5.951913066576779</v>
      </c>
      <c r="G52" s="99">
        <f t="shared" si="5"/>
        <v>21632.07137664282</v>
      </c>
    </row>
    <row r="53" spans="1:21">
      <c r="A53" s="98" t="s">
        <v>51</v>
      </c>
      <c r="B53" s="90">
        <v>4.5440853476910208</v>
      </c>
      <c r="C53" s="99">
        <v>149.45181644979613</v>
      </c>
      <c r="E53" s="38">
        <f t="shared" si="3"/>
        <v>679.12180931532646</v>
      </c>
      <c r="F53" s="39">
        <f t="shared" si="4"/>
        <v>20.648711647100225</v>
      </c>
      <c r="G53" s="99">
        <f t="shared" si="5"/>
        <v>22335.845440143552</v>
      </c>
      <c r="K53" s="273" t="s">
        <v>122</v>
      </c>
      <c r="L53" s="273"/>
      <c r="M53" s="273"/>
      <c r="N53" s="273"/>
      <c r="R53" s="224" t="s">
        <v>121</v>
      </c>
      <c r="S53" s="224"/>
      <c r="T53" s="224"/>
      <c r="U53" s="224"/>
    </row>
    <row r="54" spans="1:21" ht="17" thickBot="1">
      <c r="A54" s="98" t="s">
        <v>52</v>
      </c>
      <c r="B54" s="90">
        <v>2.5059669436589367</v>
      </c>
      <c r="C54" s="99">
        <v>149.6517386993302</v>
      </c>
      <c r="E54" s="38">
        <f t="shared" si="3"/>
        <v>375.02231024160631</v>
      </c>
      <c r="F54" s="39">
        <f t="shared" si="4"/>
        <v>6.2798703227113126</v>
      </c>
      <c r="G54" s="99">
        <f t="shared" si="5"/>
        <v>22395.642895732602</v>
      </c>
    </row>
    <row r="55" spans="1:21">
      <c r="A55" s="98" t="s">
        <v>53</v>
      </c>
      <c r="B55" s="90">
        <v>3.1880157555603632</v>
      </c>
      <c r="C55" s="99">
        <v>149.97813375662062</v>
      </c>
      <c r="E55" s="38">
        <f t="shared" si="3"/>
        <v>478.13265340564612</v>
      </c>
      <c r="F55" s="39">
        <f t="shared" si="4"/>
        <v>10.163444457701113</v>
      </c>
      <c r="G55" s="99">
        <f t="shared" si="5"/>
        <v>22493.440605118787</v>
      </c>
      <c r="K55" s="244" t="s">
        <v>120</v>
      </c>
      <c r="L55" s="245"/>
      <c r="M55" s="27">
        <v>117.10081798187747</v>
      </c>
      <c r="N55" s="26">
        <v>2.3893852792925325</v>
      </c>
      <c r="R55" s="274" t="s">
        <v>68</v>
      </c>
      <c r="S55" s="275"/>
      <c r="T55" s="27">
        <v>170.46362909672263</v>
      </c>
      <c r="U55" s="26">
        <v>5.3857564913391656</v>
      </c>
    </row>
    <row r="56" spans="1:21">
      <c r="A56" s="98" t="s">
        <v>54</v>
      </c>
      <c r="B56" s="90">
        <v>3.9411668350463698</v>
      </c>
      <c r="C56" s="99">
        <v>150.26886183950035</v>
      </c>
      <c r="E56" s="38">
        <f t="shared" si="3"/>
        <v>592.23465462200375</v>
      </c>
      <c r="F56" s="39">
        <f t="shared" si="4"/>
        <v>15.532796021669419</v>
      </c>
      <c r="G56" s="99">
        <f t="shared" si="5"/>
        <v>22580.730838538842</v>
      </c>
      <c r="K56" s="276" t="s">
        <v>119</v>
      </c>
      <c r="L56" s="277"/>
      <c r="M56" s="24">
        <v>184.16208553574029</v>
      </c>
      <c r="N56" s="23">
        <v>2.9485081568669349</v>
      </c>
      <c r="R56" s="252" t="s">
        <v>118</v>
      </c>
      <c r="S56" s="253"/>
      <c r="T56" s="24">
        <v>164.06744379042601</v>
      </c>
      <c r="U56" s="23">
        <v>2.048773792213447</v>
      </c>
    </row>
    <row r="57" spans="1:21">
      <c r="A57" s="98" t="s">
        <v>55</v>
      </c>
      <c r="B57" s="90">
        <v>2.2019798533720838</v>
      </c>
      <c r="C57" s="99">
        <v>151.9893721475014</v>
      </c>
      <c r="E57" s="38">
        <f t="shared" si="3"/>
        <v>334.67753539547022</v>
      </c>
      <c r="F57" s="39">
        <f t="shared" si="4"/>
        <v>4.8487152746565441</v>
      </c>
      <c r="G57" s="99">
        <f t="shared" si="5"/>
        <v>23100.769245791675</v>
      </c>
      <c r="K57" s="276" t="s">
        <v>117</v>
      </c>
      <c r="L57" s="277"/>
      <c r="M57" s="24">
        <v>196.49558009309081</v>
      </c>
      <c r="N57" s="23">
        <v>4.0193218254186718</v>
      </c>
      <c r="R57" s="252" t="s">
        <v>74</v>
      </c>
      <c r="S57" s="253"/>
      <c r="T57" s="24">
        <v>175.78282322373843</v>
      </c>
      <c r="U57" s="23">
        <v>2.4343313481966118</v>
      </c>
    </row>
    <row r="58" spans="1:21">
      <c r="A58" s="98" t="s">
        <v>56</v>
      </c>
      <c r="B58" s="90">
        <v>2.7402983222923112</v>
      </c>
      <c r="C58" s="99">
        <v>152.79521965354951</v>
      </c>
      <c r="E58" s="38">
        <f t="shared" si="3"/>
        <v>418.70448407090691</v>
      </c>
      <c r="F58" s="39">
        <f t="shared" si="4"/>
        <v>7.5092348951580554</v>
      </c>
      <c r="G58" s="99">
        <f t="shared" si="5"/>
        <v>23346.379148976441</v>
      </c>
      <c r="K58" s="276" t="s">
        <v>48</v>
      </c>
      <c r="L58" s="277"/>
      <c r="M58" s="24">
        <v>142.07083651256366</v>
      </c>
      <c r="N58" s="23">
        <v>3.7913482802319036</v>
      </c>
      <c r="R58" s="252" t="s">
        <v>41</v>
      </c>
      <c r="S58" s="253"/>
      <c r="T58" s="24">
        <v>131.03319675642442</v>
      </c>
      <c r="U58" s="23">
        <v>2.1485020010532785</v>
      </c>
    </row>
    <row r="59" spans="1:21">
      <c r="A59" s="98" t="s">
        <v>57</v>
      </c>
      <c r="B59" s="90">
        <v>4.8916836768054299</v>
      </c>
      <c r="C59" s="99">
        <v>154.01885945217782</v>
      </c>
      <c r="E59" s="38">
        <f t="shared" si="3"/>
        <v>753.41154070240793</v>
      </c>
      <c r="F59" s="39">
        <f t="shared" si="4"/>
        <v>23.928569193924691</v>
      </c>
      <c r="G59" s="99">
        <f t="shared" si="5"/>
        <v>23721.809066949707</v>
      </c>
      <c r="K59" s="276" t="s">
        <v>78</v>
      </c>
      <c r="L59" s="277"/>
      <c r="M59" s="24">
        <v>181.10347722088483</v>
      </c>
      <c r="N59" s="23">
        <v>1.8845848687943165</v>
      </c>
      <c r="R59" s="252" t="s">
        <v>84</v>
      </c>
      <c r="S59" s="253"/>
      <c r="T59" s="24">
        <v>203.07766206777939</v>
      </c>
      <c r="U59" s="23">
        <v>3.015834918483812</v>
      </c>
    </row>
    <row r="60" spans="1:21">
      <c r="A60" s="98" t="s">
        <v>58</v>
      </c>
      <c r="B60" s="90">
        <v>2.3845676327135834</v>
      </c>
      <c r="C60" s="99">
        <v>156.91047334877572</v>
      </c>
      <c r="E60" s="38">
        <f t="shared" si="3"/>
        <v>374.16363598125793</v>
      </c>
      <c r="F60" s="39">
        <f t="shared" si="4"/>
        <v>5.6861627949852629</v>
      </c>
      <c r="G60" s="99">
        <f t="shared" si="5"/>
        <v>24620.896646536858</v>
      </c>
      <c r="K60" s="276" t="s">
        <v>116</v>
      </c>
      <c r="L60" s="277"/>
      <c r="M60" s="24">
        <v>154.01885945217782</v>
      </c>
      <c r="N60" s="23">
        <v>4.7526353925364999</v>
      </c>
      <c r="R60" s="252" t="s">
        <v>115</v>
      </c>
      <c r="S60" s="253"/>
      <c r="T60" s="24">
        <v>180.37467304272494</v>
      </c>
      <c r="U60" s="23">
        <v>2.4720186640960771</v>
      </c>
    </row>
    <row r="61" spans="1:21">
      <c r="A61" s="98" t="s">
        <v>59</v>
      </c>
      <c r="B61" s="90">
        <v>3.9174253528396972</v>
      </c>
      <c r="C61" s="99">
        <v>159.90978422129399</v>
      </c>
      <c r="E61" s="38">
        <f t="shared" si="3"/>
        <v>626.43464287562244</v>
      </c>
      <c r="F61" s="39">
        <f t="shared" si="4"/>
        <v>15.346221395071225</v>
      </c>
      <c r="G61" s="99">
        <f t="shared" si="5"/>
        <v>25571.139089700806</v>
      </c>
      <c r="K61" s="276" t="s">
        <v>65</v>
      </c>
      <c r="L61" s="277"/>
      <c r="M61" s="24">
        <v>166.67770949628132</v>
      </c>
      <c r="N61" s="23">
        <v>3.7684098911366877</v>
      </c>
      <c r="R61" s="252" t="s">
        <v>70</v>
      </c>
      <c r="S61" s="253"/>
      <c r="T61" s="24">
        <v>173.19096735793042</v>
      </c>
      <c r="U61" s="23">
        <v>2.5210914919792398</v>
      </c>
    </row>
    <row r="62" spans="1:21">
      <c r="A62" s="98" t="s">
        <v>60</v>
      </c>
      <c r="B62" s="90">
        <v>3.7052905439894972</v>
      </c>
      <c r="C62" s="99">
        <v>160.45903321740954</v>
      </c>
      <c r="E62" s="38">
        <f t="shared" si="3"/>
        <v>594.54733847816419</v>
      </c>
      <c r="F62" s="39">
        <f t="shared" si="4"/>
        <v>13.729178015377984</v>
      </c>
      <c r="G62" s="99">
        <f t="shared" si="5"/>
        <v>25747.10134106574</v>
      </c>
      <c r="K62" s="276" t="s">
        <v>51</v>
      </c>
      <c r="L62" s="277"/>
      <c r="M62" s="24">
        <v>149.45181644979613</v>
      </c>
      <c r="N62" s="23">
        <v>4.4085997769169705</v>
      </c>
      <c r="R62" s="252" t="s">
        <v>73</v>
      </c>
      <c r="S62" s="253"/>
      <c r="T62" s="24">
        <v>174.28622595169873</v>
      </c>
      <c r="U62" s="23">
        <v>4.9726736328729633</v>
      </c>
    </row>
    <row r="63" spans="1:21">
      <c r="A63" s="98" t="s">
        <v>61</v>
      </c>
      <c r="B63" s="90">
        <v>1.4433630977573155</v>
      </c>
      <c r="C63" s="99">
        <v>160.58585094784229</v>
      </c>
      <c r="E63" s="38">
        <f t="shared" si="3"/>
        <v>231.78369128007219</v>
      </c>
      <c r="F63" s="39">
        <f t="shared" si="4"/>
        <v>2.0832970319675939</v>
      </c>
      <c r="G63" s="99">
        <f t="shared" si="5"/>
        <v>25787.815524642621</v>
      </c>
      <c r="K63" s="276" t="s">
        <v>35</v>
      </c>
      <c r="L63" s="277"/>
      <c r="M63" s="24">
        <v>123.04437771364182</v>
      </c>
      <c r="N63" s="23">
        <v>3.4785350660003629</v>
      </c>
      <c r="R63" s="252" t="s">
        <v>114</v>
      </c>
      <c r="S63" s="253"/>
      <c r="T63" s="24">
        <v>199.48881948351027</v>
      </c>
      <c r="U63" s="23">
        <v>3.1204117432995662</v>
      </c>
    </row>
    <row r="64" spans="1:21">
      <c r="A64" s="98" t="s">
        <v>62</v>
      </c>
      <c r="B64" s="90">
        <v>2.9758077841631603</v>
      </c>
      <c r="C64" s="99">
        <v>160.64848243672188</v>
      </c>
      <c r="E64" s="38">
        <f t="shared" si="3"/>
        <v>478.05900454919572</v>
      </c>
      <c r="F64" s="39">
        <f t="shared" si="4"/>
        <v>8.8554319682860587</v>
      </c>
      <c r="G64" s="99">
        <f t="shared" si="5"/>
        <v>25807.934909221738</v>
      </c>
      <c r="K64" s="276" t="s">
        <v>56</v>
      </c>
      <c r="L64" s="277"/>
      <c r="M64" s="24">
        <v>152.79521965354951</v>
      </c>
      <c r="N64" s="23">
        <v>2.677184168638822</v>
      </c>
      <c r="R64" s="252" t="s">
        <v>85</v>
      </c>
      <c r="S64" s="253"/>
      <c r="T64" s="24">
        <v>205.68025950556131</v>
      </c>
      <c r="U64" s="23">
        <v>5.8356861162752116</v>
      </c>
    </row>
    <row r="65" spans="1:23" ht="17" thickBot="1">
      <c r="A65" s="98" t="s">
        <v>63</v>
      </c>
      <c r="B65" s="90">
        <v>2.0580016267069201</v>
      </c>
      <c r="C65" s="99">
        <v>164.06744379042601</v>
      </c>
      <c r="E65" s="38">
        <f t="shared" si="3"/>
        <v>337.65106621034289</v>
      </c>
      <c r="F65" s="39">
        <f t="shared" si="4"/>
        <v>4.2353706955283297</v>
      </c>
      <c r="G65" s="99">
        <f t="shared" si="5"/>
        <v>26918.126111924597</v>
      </c>
      <c r="K65" s="299" t="s">
        <v>58</v>
      </c>
      <c r="L65" s="300"/>
      <c r="M65" s="22">
        <v>156.91047334877572</v>
      </c>
      <c r="N65" s="21">
        <v>2.3637067857412868</v>
      </c>
      <c r="P65" s="44">
        <f>CORREL(M55:M65,N55:N65)</f>
        <v>9.9990544087624287E-3</v>
      </c>
      <c r="R65" s="258" t="s">
        <v>87</v>
      </c>
      <c r="S65" s="259"/>
      <c r="T65" s="22">
        <v>210.38801333290183</v>
      </c>
      <c r="U65" s="21">
        <v>2.6111671547054525</v>
      </c>
      <c r="W65" s="43">
        <f>CORREL(T55:T65,U55:U65)</f>
        <v>0.28044141033856579</v>
      </c>
    </row>
    <row r="66" spans="1:23">
      <c r="A66" s="98" t="s">
        <v>64</v>
      </c>
      <c r="B66" s="90">
        <v>3.6644072026978844</v>
      </c>
      <c r="C66" s="99">
        <v>165.60230656265577</v>
      </c>
      <c r="E66" s="38">
        <f t="shared" si="3"/>
        <v>606.83428495157898</v>
      </c>
      <c r="F66" s="39">
        <f t="shared" si="4"/>
        <v>13.427880147184135</v>
      </c>
      <c r="G66" s="99">
        <f t="shared" si="5"/>
        <v>27424.12393887182</v>
      </c>
      <c r="N66" s="28"/>
      <c r="U66" s="28"/>
    </row>
    <row r="67" spans="1:23">
      <c r="A67" s="98" t="s">
        <v>65</v>
      </c>
      <c r="B67" s="90">
        <v>3.7952298268776135</v>
      </c>
      <c r="C67" s="99">
        <v>166.67770949628132</v>
      </c>
      <c r="E67" s="38">
        <f t="shared" si="3"/>
        <v>632.58021455592893</v>
      </c>
      <c r="F67" s="39">
        <f t="shared" si="4"/>
        <v>14.403769438821479</v>
      </c>
      <c r="G67" s="99">
        <f t="shared" si="5"/>
        <v>27781.45884292675</v>
      </c>
      <c r="K67" s="254" t="s">
        <v>113</v>
      </c>
      <c r="L67" s="254"/>
      <c r="M67" s="254"/>
      <c r="N67" s="254"/>
      <c r="R67" s="255" t="s">
        <v>112</v>
      </c>
      <c r="S67" s="255"/>
      <c r="T67" s="255"/>
      <c r="U67" s="255"/>
    </row>
    <row r="68" spans="1:23" ht="17" thickBot="1">
      <c r="A68" s="98" t="s">
        <v>66</v>
      </c>
      <c r="B68" s="90">
        <v>3.2754249918169229</v>
      </c>
      <c r="C68" s="99">
        <v>167.04944693424042</v>
      </c>
      <c r="E68" s="38">
        <f t="shared" si="3"/>
        <v>547.15793335760588</v>
      </c>
      <c r="F68" s="39">
        <f t="shared" si="4"/>
        <v>10.728408877018889</v>
      </c>
      <c r="G68" s="99">
        <f t="shared" si="5"/>
        <v>27905.517721035605</v>
      </c>
      <c r="N68" s="28"/>
      <c r="U68" s="28"/>
    </row>
    <row r="69" spans="1:23">
      <c r="A69" s="98" t="s">
        <v>67</v>
      </c>
      <c r="B69" s="90">
        <v>4.2220000023731874</v>
      </c>
      <c r="C69" s="99">
        <v>168.37799770671569</v>
      </c>
      <c r="E69" s="38">
        <f t="shared" ref="E69:E89" si="6">C69*B69</f>
        <v>710.89190671734616</v>
      </c>
      <c r="F69" s="39">
        <f t="shared" ref="F69:F89" si="7">B69*B69</f>
        <v>17.825284020039195</v>
      </c>
      <c r="G69" s="99">
        <f t="shared" ref="G69:G89" si="8">C69*C69</f>
        <v>28351.150111722753</v>
      </c>
      <c r="K69" s="246" t="s">
        <v>72</v>
      </c>
      <c r="L69" s="247"/>
      <c r="M69" s="27">
        <v>173.90181072054398</v>
      </c>
      <c r="N69" s="26">
        <v>2.8279251734196027</v>
      </c>
      <c r="R69" s="260" t="s">
        <v>28</v>
      </c>
      <c r="S69" s="261"/>
      <c r="T69" s="27">
        <v>120.08267296482951</v>
      </c>
      <c r="U69" s="26">
        <v>3.2402833208058492</v>
      </c>
    </row>
    <row r="70" spans="1:23">
      <c r="A70" s="98" t="s">
        <v>68</v>
      </c>
      <c r="B70" s="90">
        <v>5.5047615965874641</v>
      </c>
      <c r="C70" s="99">
        <v>170.46362909672263</v>
      </c>
      <c r="E70" s="38">
        <f t="shared" si="6"/>
        <v>938.36163906656816</v>
      </c>
      <c r="F70" s="39">
        <f t="shared" si="7"/>
        <v>30.302400235264166</v>
      </c>
      <c r="G70" s="99">
        <f t="shared" si="8"/>
        <v>29057.848844825021</v>
      </c>
      <c r="K70" s="248" t="s">
        <v>111</v>
      </c>
      <c r="L70" s="249"/>
      <c r="M70" s="24">
        <v>179.67664638924325</v>
      </c>
      <c r="N70" s="23">
        <v>4.2768334774288572</v>
      </c>
      <c r="R70" s="238" t="s">
        <v>46</v>
      </c>
      <c r="S70" s="239"/>
      <c r="T70" s="24">
        <v>137.81720334068169</v>
      </c>
      <c r="U70" s="23">
        <v>3.2719795335807591</v>
      </c>
    </row>
    <row r="71" spans="1:23">
      <c r="A71" s="98" t="s">
        <v>69</v>
      </c>
      <c r="B71" s="90">
        <v>2.7975929898779799</v>
      </c>
      <c r="C71" s="99">
        <v>172.72446310454333</v>
      </c>
      <c r="E71" s="38">
        <f t="shared" si="6"/>
        <v>483.21274716170819</v>
      </c>
      <c r="F71" s="39">
        <f t="shared" si="7"/>
        <v>7.8265265370144146</v>
      </c>
      <c r="G71" s="99">
        <f t="shared" si="8"/>
        <v>29833.740154752752</v>
      </c>
      <c r="K71" s="248" t="s">
        <v>110</v>
      </c>
      <c r="L71" s="249"/>
      <c r="M71" s="24">
        <v>199.00243228535606</v>
      </c>
      <c r="N71" s="23">
        <v>1.920416591011844</v>
      </c>
      <c r="R71" s="238" t="s">
        <v>18</v>
      </c>
      <c r="S71" s="239"/>
      <c r="T71" s="24">
        <v>109.57117011083673</v>
      </c>
      <c r="U71" s="23">
        <v>2.6755860744169526</v>
      </c>
    </row>
    <row r="72" spans="1:23">
      <c r="A72" s="98" t="s">
        <v>70</v>
      </c>
      <c r="B72" s="90">
        <v>2.3632280107750612</v>
      </c>
      <c r="C72" s="99">
        <v>173.19096735793042</v>
      </c>
      <c r="E72" s="38">
        <f t="shared" si="6"/>
        <v>409.28974527349044</v>
      </c>
      <c r="F72" s="39">
        <f t="shared" si="7"/>
        <v>5.5848466309118523</v>
      </c>
      <c r="G72" s="99">
        <f t="shared" si="8"/>
        <v>29995.111174375721</v>
      </c>
      <c r="K72" s="248" t="s">
        <v>86</v>
      </c>
      <c r="L72" s="249"/>
      <c r="M72" s="24">
        <v>206.98775495466219</v>
      </c>
      <c r="N72" s="23">
        <v>3.4759984292134485</v>
      </c>
      <c r="R72" s="238" t="s">
        <v>12</v>
      </c>
      <c r="S72" s="239"/>
      <c r="T72" s="24">
        <v>100.57664440759497</v>
      </c>
      <c r="U72" s="23">
        <v>1.6220388387335281</v>
      </c>
    </row>
    <row r="73" spans="1:23">
      <c r="A73" s="98" t="s">
        <v>71</v>
      </c>
      <c r="B73" s="90">
        <v>5.133622178499512</v>
      </c>
      <c r="C73" s="99">
        <v>173.56668482104391</v>
      </c>
      <c r="E73" s="38">
        <f t="shared" si="6"/>
        <v>891.02578264594558</v>
      </c>
      <c r="F73" s="39">
        <f t="shared" si="7"/>
        <v>26.354076671582074</v>
      </c>
      <c r="G73" s="99">
        <f t="shared" si="8"/>
        <v>30125.394079767593</v>
      </c>
      <c r="K73" s="248" t="s">
        <v>33</v>
      </c>
      <c r="L73" s="249"/>
      <c r="M73" s="24">
        <v>122.76355804693469</v>
      </c>
      <c r="N73" s="23">
        <v>2.388452621891282</v>
      </c>
      <c r="R73" s="238" t="s">
        <v>8</v>
      </c>
      <c r="S73" s="239"/>
      <c r="T73" s="24">
        <v>93.692616475210315</v>
      </c>
      <c r="U73" s="23">
        <v>2.4692818591772285</v>
      </c>
    </row>
    <row r="74" spans="1:23">
      <c r="A74" s="98" t="s">
        <v>72</v>
      </c>
      <c r="B74" s="90">
        <v>2.8205425255064944</v>
      </c>
      <c r="C74" s="99">
        <v>173.90181072054398</v>
      </c>
      <c r="E74" s="38">
        <f t="shared" si="6"/>
        <v>490.4974523998755</v>
      </c>
      <c r="F74" s="39">
        <f t="shared" si="7"/>
        <v>7.9554601381905536</v>
      </c>
      <c r="G74" s="99">
        <f t="shared" si="8"/>
        <v>30241.839771883904</v>
      </c>
      <c r="K74" s="248" t="s">
        <v>67</v>
      </c>
      <c r="L74" s="249"/>
      <c r="M74" s="24">
        <v>168.37799770671569</v>
      </c>
      <c r="N74" s="23">
        <v>3.9665005377203841</v>
      </c>
      <c r="R74" s="256" t="s">
        <v>45</v>
      </c>
      <c r="S74" s="257"/>
      <c r="T74" s="24">
        <v>135.60730445558568</v>
      </c>
      <c r="U74" s="23">
        <v>2.2679154105781154</v>
      </c>
    </row>
    <row r="75" spans="1:23">
      <c r="A75" s="98" t="s">
        <v>73</v>
      </c>
      <c r="B75" s="90">
        <v>5.1023810388543058</v>
      </c>
      <c r="C75" s="99">
        <v>174.28622595169873</v>
      </c>
      <c r="E75" s="38">
        <f t="shared" si="6"/>
        <v>889.27473462942487</v>
      </c>
      <c r="F75" s="39">
        <f t="shared" si="7"/>
        <v>26.034292265659946</v>
      </c>
      <c r="G75" s="99">
        <f t="shared" si="8"/>
        <v>30375.688556486581</v>
      </c>
      <c r="K75" s="248" t="s">
        <v>109</v>
      </c>
      <c r="L75" s="249"/>
      <c r="M75" s="24">
        <v>159.90978422129399</v>
      </c>
      <c r="N75" s="23">
        <v>3.8439983323895448</v>
      </c>
      <c r="R75" s="238" t="s">
        <v>50</v>
      </c>
      <c r="S75" s="239"/>
      <c r="T75" s="24">
        <v>147.07845313519863</v>
      </c>
      <c r="U75" s="23">
        <v>2.3867466337735044</v>
      </c>
    </row>
    <row r="76" spans="1:23" ht="17" thickBot="1">
      <c r="A76" s="98" t="s">
        <v>74</v>
      </c>
      <c r="B76" s="90">
        <v>2.4734877600761935</v>
      </c>
      <c r="C76" s="99">
        <v>175.78282322373843</v>
      </c>
      <c r="E76" s="38">
        <f t="shared" si="6"/>
        <v>434.79666167555428</v>
      </c>
      <c r="F76" s="39">
        <f t="shared" si="7"/>
        <v>6.1181416992467454</v>
      </c>
      <c r="G76" s="99">
        <f t="shared" si="8"/>
        <v>30899.600940508077</v>
      </c>
      <c r="K76" s="248" t="s">
        <v>77</v>
      </c>
      <c r="L76" s="249"/>
      <c r="M76" s="24">
        <v>180.74532921292399</v>
      </c>
      <c r="N76" s="23">
        <v>2.3496483148295693</v>
      </c>
      <c r="R76" s="240" t="s">
        <v>26</v>
      </c>
      <c r="S76" s="241"/>
      <c r="T76" s="22">
        <v>117.21925978307885</v>
      </c>
      <c r="U76" s="21">
        <v>2.9756008306929744</v>
      </c>
    </row>
    <row r="77" spans="1:23">
      <c r="A77" s="98" t="s">
        <v>75</v>
      </c>
      <c r="B77" s="90">
        <v>4.5947165645128614</v>
      </c>
      <c r="C77" s="99">
        <v>179.67664638924325</v>
      </c>
      <c r="E77" s="38">
        <f t="shared" si="6"/>
        <v>825.56326342077591</v>
      </c>
      <c r="F77" s="39">
        <f t="shared" si="7"/>
        <v>21.111420308208871</v>
      </c>
      <c r="G77" s="99">
        <f t="shared" si="8"/>
        <v>32283.697257685159</v>
      </c>
      <c r="K77" s="248" t="s">
        <v>62</v>
      </c>
      <c r="L77" s="249"/>
      <c r="M77" s="24">
        <v>160.64848243672188</v>
      </c>
      <c r="N77" s="23">
        <v>2.8746853753316288</v>
      </c>
      <c r="U77" s="28"/>
    </row>
    <row r="78" spans="1:23" ht="17" thickBot="1">
      <c r="A78" s="98" t="s">
        <v>76</v>
      </c>
      <c r="B78" s="90">
        <v>2.4847605872701357</v>
      </c>
      <c r="C78" s="99">
        <v>180.37467304272494</v>
      </c>
      <c r="E78" s="38">
        <f t="shared" si="6"/>
        <v>448.18787851829995</v>
      </c>
      <c r="F78" s="39">
        <f t="shared" si="7"/>
        <v>6.1740351760510297</v>
      </c>
      <c r="G78" s="99">
        <f t="shared" si="8"/>
        <v>32535.02267526992</v>
      </c>
      <c r="K78" s="264" t="s">
        <v>69</v>
      </c>
      <c r="L78" s="265"/>
      <c r="M78" s="22">
        <v>172.72446310454333</v>
      </c>
      <c r="N78" s="21">
        <v>2.7397282833144425</v>
      </c>
      <c r="P78" s="41">
        <f>CORREL(M69:M78,N69:N78)</f>
        <v>5.2836444703318136E-2</v>
      </c>
      <c r="U78" s="28"/>
      <c r="W78" s="40">
        <f>CORREL(T69:T76,U69:U76)</f>
        <v>0.29743058954585416</v>
      </c>
    </row>
    <row r="79" spans="1:23">
      <c r="A79" s="98" t="s">
        <v>77</v>
      </c>
      <c r="B79" s="90">
        <v>2.3922775411991046</v>
      </c>
      <c r="C79" s="99">
        <v>180.74532921292399</v>
      </c>
      <c r="E79" s="38">
        <f t="shared" si="6"/>
        <v>432.39299175271651</v>
      </c>
      <c r="F79" s="39">
        <f t="shared" si="7"/>
        <v>5.7229918341256338</v>
      </c>
      <c r="G79" s="99">
        <f t="shared" si="8"/>
        <v>32668.874032288273</v>
      </c>
      <c r="N79" s="28"/>
      <c r="U79" s="28"/>
    </row>
    <row r="80" spans="1:23">
      <c r="A80" s="98" t="s">
        <v>78</v>
      </c>
      <c r="B80" s="90">
        <v>1.9412362048621685</v>
      </c>
      <c r="C80" s="99">
        <v>181.10347722088483</v>
      </c>
      <c r="E80" s="38">
        <f t="shared" si="6"/>
        <v>351.56462680761263</v>
      </c>
      <c r="F80" s="39">
        <f t="shared" si="7"/>
        <v>3.7683980030676749</v>
      </c>
      <c r="G80" s="99">
        <f t="shared" si="8"/>
        <v>32798.469461495552</v>
      </c>
      <c r="K80" s="266" t="s">
        <v>108</v>
      </c>
      <c r="L80" s="266"/>
      <c r="M80" s="266"/>
      <c r="N80" s="266"/>
      <c r="R80" s="229" t="s">
        <v>107</v>
      </c>
      <c r="S80" s="229"/>
      <c r="T80" s="229"/>
      <c r="U80" s="229"/>
    </row>
    <row r="81" spans="1:23" ht="17" thickBot="1">
      <c r="A81" s="98" t="s">
        <v>79</v>
      </c>
      <c r="B81" s="90">
        <v>4.2672685506757526</v>
      </c>
      <c r="C81" s="99">
        <v>183.82931522380761</v>
      </c>
      <c r="E81" s="38">
        <f t="shared" si="6"/>
        <v>784.44905554681361</v>
      </c>
      <c r="F81" s="39">
        <f t="shared" si="7"/>
        <v>18.209580883586337</v>
      </c>
      <c r="G81" s="99">
        <f t="shared" si="8"/>
        <v>33793.217135654028</v>
      </c>
      <c r="N81" s="28"/>
      <c r="U81" s="28"/>
    </row>
    <row r="82" spans="1:23">
      <c r="A82" s="98" t="s">
        <v>80</v>
      </c>
      <c r="B82" s="90">
        <v>3.0137764926983746</v>
      </c>
      <c r="C82" s="99">
        <v>184.16208553574029</v>
      </c>
      <c r="E82" s="38">
        <f t="shared" si="6"/>
        <v>555.02336423392137</v>
      </c>
      <c r="F82" s="39">
        <f t="shared" si="7"/>
        <v>9.0828487479413162</v>
      </c>
      <c r="G82" s="99">
        <f t="shared" si="8"/>
        <v>33915.67374887332</v>
      </c>
      <c r="K82" s="262" t="s">
        <v>52</v>
      </c>
      <c r="L82" s="263"/>
      <c r="M82" s="27">
        <v>149.6517386993302</v>
      </c>
      <c r="N82" s="26">
        <v>2.4887551742893068</v>
      </c>
      <c r="R82" s="227" t="s">
        <v>106</v>
      </c>
      <c r="S82" s="228"/>
      <c r="T82" s="27">
        <v>15.932608232594978</v>
      </c>
      <c r="U82" s="26">
        <v>5.3637309211466339E-2</v>
      </c>
    </row>
    <row r="83" spans="1:23">
      <c r="A83" s="98" t="s">
        <v>81</v>
      </c>
      <c r="B83" s="90">
        <v>4.0484467740158685</v>
      </c>
      <c r="C83" s="99">
        <v>196.49558009309081</v>
      </c>
      <c r="E83" s="38">
        <f t="shared" si="6"/>
        <v>795.50189733625018</v>
      </c>
      <c r="F83" s="39">
        <f t="shared" si="7"/>
        <v>16.389921282039492</v>
      </c>
      <c r="G83" s="99">
        <f t="shared" si="8"/>
        <v>38610.512996120262</v>
      </c>
      <c r="K83" s="222" t="s">
        <v>19</v>
      </c>
      <c r="L83" s="223"/>
      <c r="M83" s="24">
        <v>110.47278667011037</v>
      </c>
      <c r="N83" s="23">
        <v>2.7675477907967232</v>
      </c>
      <c r="R83" s="220" t="s">
        <v>105</v>
      </c>
      <c r="S83" s="221"/>
      <c r="T83" s="24">
        <v>120.74293828798174</v>
      </c>
      <c r="U83" s="23">
        <v>3.2120656941458345</v>
      </c>
    </row>
    <row r="84" spans="1:23">
      <c r="A84" s="98" t="s">
        <v>82</v>
      </c>
      <c r="B84" s="90">
        <v>1.9697196323595436</v>
      </c>
      <c r="C84" s="99">
        <v>199.00243228535606</v>
      </c>
      <c r="E84" s="38">
        <f t="shared" si="6"/>
        <v>391.97899775976651</v>
      </c>
      <c r="F84" s="39">
        <f t="shared" si="7"/>
        <v>3.8797954301026158</v>
      </c>
      <c r="G84" s="99">
        <f t="shared" si="8"/>
        <v>39601.968055487727</v>
      </c>
      <c r="K84" s="222" t="s">
        <v>71</v>
      </c>
      <c r="L84" s="223"/>
      <c r="M84" s="24">
        <v>173.56668482104391</v>
      </c>
      <c r="N84" s="23">
        <v>4.9359182484635991</v>
      </c>
      <c r="R84" s="220" t="s">
        <v>104</v>
      </c>
      <c r="S84" s="221"/>
      <c r="T84" s="24">
        <v>117.20271346443374</v>
      </c>
      <c r="U84" s="23">
        <v>1.1716623695517954</v>
      </c>
    </row>
    <row r="85" spans="1:23">
      <c r="A85" s="98" t="s">
        <v>83</v>
      </c>
      <c r="B85" s="90">
        <v>3.2567951187194093</v>
      </c>
      <c r="C85" s="99">
        <v>199.48881948351027</v>
      </c>
      <c r="E85" s="38">
        <f t="shared" si="6"/>
        <v>649.69421353299367</v>
      </c>
      <c r="F85" s="39">
        <f t="shared" si="7"/>
        <v>10.606714445314571</v>
      </c>
      <c r="G85" s="99">
        <f t="shared" si="8"/>
        <v>39795.78909892455</v>
      </c>
      <c r="K85" s="222" t="s">
        <v>47</v>
      </c>
      <c r="L85" s="223"/>
      <c r="M85" s="24">
        <v>140.6648834231751</v>
      </c>
      <c r="N85" s="23">
        <v>1.907453207690742</v>
      </c>
      <c r="R85" s="220" t="s">
        <v>4</v>
      </c>
      <c r="S85" s="221"/>
      <c r="T85" s="24">
        <v>42.60978746627282</v>
      </c>
      <c r="U85" s="23">
        <v>0.40711148572288935</v>
      </c>
    </row>
    <row r="86" spans="1:23">
      <c r="A86" s="98" t="s">
        <v>84</v>
      </c>
      <c r="B86" s="90">
        <v>3.1846950495615429</v>
      </c>
      <c r="C86" s="99">
        <v>203.07766206777939</v>
      </c>
      <c r="E86" s="38">
        <f t="shared" si="6"/>
        <v>646.74042506378896</v>
      </c>
      <c r="F86" s="39">
        <f t="shared" si="7"/>
        <v>10.142282558701798</v>
      </c>
      <c r="G86" s="99">
        <f t="shared" si="8"/>
        <v>41240.536830915204</v>
      </c>
      <c r="K86" s="222" t="s">
        <v>61</v>
      </c>
      <c r="L86" s="223"/>
      <c r="M86" s="24">
        <v>160.58585094784229</v>
      </c>
      <c r="N86" s="23">
        <v>1.3940283183459121</v>
      </c>
      <c r="R86" s="220" t="s">
        <v>5</v>
      </c>
      <c r="S86" s="221"/>
      <c r="T86" s="24">
        <v>45.522038570550279</v>
      </c>
      <c r="U86" s="23">
        <v>1.1576093135396675</v>
      </c>
    </row>
    <row r="87" spans="1:23">
      <c r="A87" s="98" t="s">
        <v>85</v>
      </c>
      <c r="B87" s="90">
        <v>6.0102600485141862</v>
      </c>
      <c r="C87" s="99">
        <v>205.68025950556131</v>
      </c>
      <c r="E87" s="38">
        <f t="shared" si="6"/>
        <v>1236.1918464743053</v>
      </c>
      <c r="F87" s="39">
        <f t="shared" si="7"/>
        <v>36.123225850765749</v>
      </c>
      <c r="G87" s="99">
        <f t="shared" si="8"/>
        <v>42304.369150275044</v>
      </c>
      <c r="K87" s="222" t="s">
        <v>6</v>
      </c>
      <c r="L87" s="223"/>
      <c r="M87" s="24">
        <v>84.356845861224969</v>
      </c>
      <c r="N87" s="23">
        <v>3.1842137065100489</v>
      </c>
      <c r="R87" s="220" t="s">
        <v>11</v>
      </c>
      <c r="S87" s="221"/>
      <c r="T87" s="24">
        <v>95.558346383926548</v>
      </c>
      <c r="U87" s="23">
        <v>1.0705146229413496</v>
      </c>
    </row>
    <row r="88" spans="1:23" ht="17" thickBot="1">
      <c r="A88" s="98" t="s">
        <v>86</v>
      </c>
      <c r="B88" s="90">
        <v>3.5831508418039624</v>
      </c>
      <c r="C88" s="99">
        <v>206.98775495466219</v>
      </c>
      <c r="E88" s="38">
        <f t="shared" si="6"/>
        <v>741.66834840891011</v>
      </c>
      <c r="F88" s="39">
        <f t="shared" si="7"/>
        <v>12.838969955120444</v>
      </c>
      <c r="G88" s="99">
        <f t="shared" si="8"/>
        <v>42843.930701171281</v>
      </c>
      <c r="K88" s="222" t="s">
        <v>22</v>
      </c>
      <c r="L88" s="223"/>
      <c r="M88" s="24">
        <v>115.43298221242581</v>
      </c>
      <c r="N88" s="23">
        <v>2.915822623122859</v>
      </c>
      <c r="R88" s="218" t="s">
        <v>7</v>
      </c>
      <c r="S88" s="219"/>
      <c r="T88" s="22">
        <v>85.193690428461309</v>
      </c>
      <c r="U88" s="21">
        <v>1.3174154325572023</v>
      </c>
      <c r="W88" s="37">
        <f>CORREL(T82:T88,U82:U88)</f>
        <v>0.75709409790066351</v>
      </c>
    </row>
    <row r="89" spans="1:23" ht="17" thickBot="1">
      <c r="A89" s="102" t="s">
        <v>87</v>
      </c>
      <c r="B89" s="103">
        <v>2.7203902884373936</v>
      </c>
      <c r="C89" s="104">
        <v>210.38801333290183</v>
      </c>
      <c r="E89" s="106">
        <f t="shared" si="6"/>
        <v>572.33750827446306</v>
      </c>
      <c r="F89" s="107">
        <f t="shared" si="7"/>
        <v>7.4005233214244859</v>
      </c>
      <c r="G89" s="104">
        <f t="shared" si="8"/>
        <v>44263.116154165284</v>
      </c>
      <c r="K89" s="222" t="s">
        <v>10</v>
      </c>
      <c r="L89" s="223"/>
      <c r="M89" s="24">
        <v>95.321357858882578</v>
      </c>
      <c r="N89" s="23">
        <v>1.7870712692533441</v>
      </c>
      <c r="R89" s="29"/>
      <c r="S89" s="29"/>
      <c r="U89" s="28"/>
    </row>
    <row r="90" spans="1:23" ht="17" thickBot="1">
      <c r="A90" s="105" t="s">
        <v>103</v>
      </c>
      <c r="B90" s="32">
        <f>AVERAGE(B5:B89)</f>
        <v>3.0132106865762935</v>
      </c>
      <c r="C90" s="31">
        <f>AVERAGE(C5:C89)</f>
        <v>139.05679627538484</v>
      </c>
      <c r="E90" s="108">
        <f>AVERAGE(E5:E89)</f>
        <v>437.20617452805942</v>
      </c>
      <c r="F90" s="32">
        <f>AVERAGE(F5:F89)</f>
        <v>10.249708685460515</v>
      </c>
      <c r="G90" s="31">
        <f>AVERAGE(G5:G89)</f>
        <v>20732.319545701692</v>
      </c>
      <c r="K90" s="222" t="s">
        <v>17</v>
      </c>
      <c r="L90" s="223"/>
      <c r="M90" s="24">
        <v>109.3588475486381</v>
      </c>
      <c r="N90" s="23">
        <v>3.8661216592990502</v>
      </c>
      <c r="R90" s="226" t="s">
        <v>102</v>
      </c>
      <c r="S90" s="226"/>
      <c r="T90" s="226"/>
      <c r="U90" s="226"/>
    </row>
    <row r="91" spans="1:23" ht="17" thickBot="1">
      <c r="K91" s="222" t="s">
        <v>38</v>
      </c>
      <c r="L91" s="223"/>
      <c r="M91" s="24">
        <v>125.1706055599454</v>
      </c>
      <c r="N91" s="23">
        <v>2.7061950869242404</v>
      </c>
      <c r="R91" s="29"/>
      <c r="S91" s="29"/>
      <c r="U91" s="28"/>
    </row>
    <row r="92" spans="1:23">
      <c r="A92" t="s">
        <v>2</v>
      </c>
      <c r="K92" s="222" t="s">
        <v>37</v>
      </c>
      <c r="L92" s="223"/>
      <c r="M92" s="24">
        <v>124.10666824168685</v>
      </c>
      <c r="N92" s="23">
        <v>3.3855594869332957</v>
      </c>
      <c r="R92" s="216" t="s">
        <v>16</v>
      </c>
      <c r="S92" s="217"/>
      <c r="T92" s="27">
        <v>106.22239615363112</v>
      </c>
      <c r="U92" s="26">
        <v>2.3187038292837023</v>
      </c>
    </row>
    <row r="93" spans="1:23">
      <c r="A93" s="212" t="s">
        <v>1</v>
      </c>
      <c r="B93" s="213"/>
      <c r="C93" s="213"/>
      <c r="K93" s="222" t="s">
        <v>42</v>
      </c>
      <c r="L93" s="223"/>
      <c r="M93" s="24">
        <v>131.89942910164052</v>
      </c>
      <c r="N93" s="23">
        <v>3.6146615289468262</v>
      </c>
      <c r="R93" s="214" t="s">
        <v>13</v>
      </c>
      <c r="S93" s="215"/>
      <c r="T93" s="24">
        <v>100.99097235892286</v>
      </c>
      <c r="U93" s="23">
        <v>2.1563109889313736</v>
      </c>
    </row>
    <row r="94" spans="1:23">
      <c r="A94" s="213"/>
      <c r="B94" s="213"/>
      <c r="C94" s="213"/>
      <c r="K94" s="222" t="s">
        <v>49</v>
      </c>
      <c r="L94" s="223"/>
      <c r="M94" s="24">
        <v>144.70145451816865</v>
      </c>
      <c r="N94" s="23">
        <v>2.601787240826511</v>
      </c>
      <c r="R94" s="214" t="s">
        <v>101</v>
      </c>
      <c r="S94" s="215"/>
      <c r="T94" s="24">
        <v>165.60230656265577</v>
      </c>
      <c r="U94" s="23">
        <v>3.5290103909065196</v>
      </c>
    </row>
    <row r="95" spans="1:23">
      <c r="A95" s="212" t="s">
        <v>100</v>
      </c>
      <c r="B95" s="213"/>
      <c r="C95" s="213"/>
      <c r="K95" s="222" t="s">
        <v>30</v>
      </c>
      <c r="L95" s="223"/>
      <c r="M95" s="24">
        <v>120.69590282910131</v>
      </c>
      <c r="N95" s="23">
        <v>4.7991101368519073</v>
      </c>
      <c r="R95" s="214" t="s">
        <v>36</v>
      </c>
      <c r="S95" s="215"/>
      <c r="T95" s="24">
        <v>123.67855604438705</v>
      </c>
      <c r="U95" s="23">
        <v>2.0853013097559288</v>
      </c>
    </row>
    <row r="96" spans="1:23">
      <c r="A96" s="213"/>
      <c r="B96" s="213"/>
      <c r="C96" s="213"/>
      <c r="K96" s="222" t="s">
        <v>43</v>
      </c>
      <c r="L96" s="223"/>
      <c r="M96" s="24">
        <v>133.14810913074305</v>
      </c>
      <c r="N96" s="23">
        <v>3.9526479687468328</v>
      </c>
      <c r="R96" s="214" t="s">
        <v>54</v>
      </c>
      <c r="S96" s="215"/>
      <c r="T96" s="24">
        <v>150.26886183950035</v>
      </c>
      <c r="U96" s="23">
        <v>3.8964756710103194</v>
      </c>
    </row>
    <row r="97" spans="1:23">
      <c r="A97" s="212" t="s">
        <v>0</v>
      </c>
      <c r="B97" s="213"/>
      <c r="C97" s="213"/>
      <c r="K97" s="222" t="s">
        <v>34</v>
      </c>
      <c r="L97" s="223"/>
      <c r="M97" s="24">
        <v>122.79597690946082</v>
      </c>
      <c r="N97" s="23">
        <v>2.8300430816906825</v>
      </c>
      <c r="R97" s="214" t="s">
        <v>99</v>
      </c>
      <c r="S97" s="215"/>
      <c r="T97" s="24">
        <v>134.28640166529649</v>
      </c>
      <c r="U97" s="23">
        <v>2.7912074935849258</v>
      </c>
    </row>
    <row r="98" spans="1:23">
      <c r="A98" s="213"/>
      <c r="B98" s="213"/>
      <c r="C98" s="213"/>
      <c r="K98" s="222" t="s">
        <v>23</v>
      </c>
      <c r="L98" s="223"/>
      <c r="M98" s="24">
        <v>115.92518979338125</v>
      </c>
      <c r="N98" s="23">
        <v>2.4278574566606479</v>
      </c>
      <c r="R98" s="214" t="s">
        <v>98</v>
      </c>
      <c r="S98" s="215"/>
      <c r="T98" s="24">
        <v>105.19377219650876</v>
      </c>
      <c r="U98" s="23">
        <v>3.4103496092121288</v>
      </c>
    </row>
    <row r="99" spans="1:23" ht="17" thickBot="1">
      <c r="K99" s="236" t="s">
        <v>9</v>
      </c>
      <c r="L99" s="237"/>
      <c r="M99" s="22">
        <v>95.227091284971706</v>
      </c>
      <c r="N99" s="21">
        <v>3.6892866831372508</v>
      </c>
      <c r="P99" s="30">
        <f>CORREL(M82:M99,N82:N99)</f>
        <v>1.8928468249280798E-2</v>
      </c>
      <c r="R99" s="214" t="s">
        <v>97</v>
      </c>
      <c r="S99" s="215"/>
      <c r="T99" s="24">
        <v>115.28695147105911</v>
      </c>
      <c r="U99" s="23">
        <v>2.3940201793533955</v>
      </c>
    </row>
    <row r="100" spans="1:23">
      <c r="K100" s="29"/>
      <c r="L100" s="29"/>
      <c r="N100" s="28"/>
      <c r="R100" s="214" t="s">
        <v>40</v>
      </c>
      <c r="S100" s="215"/>
      <c r="T100" s="24">
        <v>126.82429720732154</v>
      </c>
      <c r="U100" s="23">
        <v>1.9379225305918564</v>
      </c>
    </row>
    <row r="101" spans="1:23">
      <c r="K101" s="225" t="s">
        <v>96</v>
      </c>
      <c r="L101" s="225"/>
      <c r="M101" s="225"/>
      <c r="N101" s="225"/>
      <c r="R101" s="214" t="s">
        <v>95</v>
      </c>
      <c r="S101" s="215"/>
      <c r="T101" s="24">
        <v>160.45903321740954</v>
      </c>
      <c r="U101" s="23">
        <v>3.6336175764848293</v>
      </c>
    </row>
    <row r="102" spans="1:23" ht="17" thickBot="1">
      <c r="K102" s="29"/>
      <c r="L102" s="29"/>
      <c r="N102" s="28"/>
      <c r="R102" s="214" t="s">
        <v>14</v>
      </c>
      <c r="S102" s="215"/>
      <c r="T102" s="24">
        <v>104.18645246463673</v>
      </c>
      <c r="U102" s="23">
        <v>3.9534911411284526</v>
      </c>
    </row>
    <row r="103" spans="1:23">
      <c r="K103" s="250" t="s">
        <v>94</v>
      </c>
      <c r="L103" s="251"/>
      <c r="M103" s="27">
        <v>120.57227000798744</v>
      </c>
      <c r="N103" s="26">
        <v>3.0041101833012989</v>
      </c>
      <c r="R103" s="214" t="s">
        <v>20</v>
      </c>
      <c r="S103" s="215"/>
      <c r="T103" s="24">
        <v>112.97021996510404</v>
      </c>
      <c r="U103" s="23">
        <v>2.5336326529891968</v>
      </c>
    </row>
    <row r="104" spans="1:23">
      <c r="K104" s="230" t="s">
        <v>79</v>
      </c>
      <c r="L104" s="231"/>
      <c r="M104" s="24">
        <v>183.82931522380761</v>
      </c>
      <c r="N104" s="23">
        <v>4.2437368548353431</v>
      </c>
      <c r="R104" s="214" t="s">
        <v>39</v>
      </c>
      <c r="S104" s="215"/>
      <c r="T104" s="24">
        <v>125.32066429747724</v>
      </c>
      <c r="U104" s="23">
        <v>3.5114910154619081</v>
      </c>
    </row>
    <row r="105" spans="1:23" ht="17" thickBot="1">
      <c r="K105" s="242" t="s">
        <v>93</v>
      </c>
      <c r="L105" s="243"/>
      <c r="M105" s="24">
        <v>119.701099727418</v>
      </c>
      <c r="N105" s="23">
        <v>3.1585499372578871</v>
      </c>
      <c r="R105" s="232" t="s">
        <v>53</v>
      </c>
      <c r="S105" s="233"/>
      <c r="T105" s="22">
        <v>149.97813375662062</v>
      </c>
      <c r="U105" s="21">
        <v>3.0571475763382145</v>
      </c>
      <c r="W105" s="25">
        <f>CORREL(T92:T105,U92:U105)</f>
        <v>0.41665734401006427</v>
      </c>
    </row>
    <row r="106" spans="1:23">
      <c r="K106" s="230" t="s">
        <v>55</v>
      </c>
      <c r="L106" s="231"/>
      <c r="M106" s="24">
        <v>151.9893721475014</v>
      </c>
      <c r="N106" s="23">
        <v>2.1729639257564743</v>
      </c>
    </row>
    <row r="107" spans="1:23">
      <c r="K107" s="230" t="s">
        <v>32</v>
      </c>
      <c r="L107" s="231"/>
      <c r="M107" s="24">
        <v>121.5240811004751</v>
      </c>
      <c r="N107" s="23">
        <v>3.8899991546270956</v>
      </c>
    </row>
    <row r="108" spans="1:23" ht="17" thickBot="1">
      <c r="K108" s="234" t="s">
        <v>66</v>
      </c>
      <c r="L108" s="235"/>
      <c r="M108" s="22">
        <v>167.04944693424042</v>
      </c>
      <c r="N108" s="21">
        <v>2.9404381123265892</v>
      </c>
      <c r="P108" s="20">
        <f>CORREL(M103:M108,N103:N108)</f>
        <v>0.17102629862973664</v>
      </c>
    </row>
    <row r="110" spans="1:23" ht="16" customHeight="1">
      <c r="K110" s="212" t="s">
        <v>92</v>
      </c>
      <c r="L110" s="212"/>
      <c r="M110" s="212"/>
      <c r="N110" s="212"/>
      <c r="O110" s="212"/>
      <c r="P110" s="212"/>
      <c r="Q110" s="212"/>
      <c r="R110" s="212"/>
      <c r="S110" s="212"/>
      <c r="T110" s="212"/>
      <c r="U110" s="212"/>
      <c r="V110" s="212"/>
    </row>
    <row r="111" spans="1:23">
      <c r="K111" s="212"/>
      <c r="L111" s="212"/>
      <c r="M111" s="212"/>
      <c r="N111" s="212"/>
      <c r="O111" s="212"/>
      <c r="P111" s="212"/>
      <c r="Q111" s="212"/>
      <c r="R111" s="212"/>
      <c r="S111" s="212"/>
      <c r="T111" s="212"/>
      <c r="U111" s="212"/>
      <c r="V111" s="212"/>
    </row>
    <row r="112" spans="1:23">
      <c r="K112" s="212"/>
      <c r="L112" s="212"/>
      <c r="M112" s="212"/>
      <c r="N112" s="212"/>
      <c r="O112" s="212"/>
      <c r="P112" s="212"/>
      <c r="Q112" s="212"/>
      <c r="R112" s="212"/>
      <c r="S112" s="212"/>
      <c r="T112" s="212"/>
      <c r="U112" s="212"/>
      <c r="V112" s="212"/>
    </row>
    <row r="113" spans="11:22">
      <c r="K113" s="212"/>
      <c r="L113" s="212"/>
      <c r="M113" s="212"/>
      <c r="N113" s="212"/>
      <c r="O113" s="212"/>
      <c r="P113" s="212"/>
      <c r="Q113" s="212"/>
      <c r="R113" s="212"/>
      <c r="S113" s="212"/>
      <c r="T113" s="212"/>
      <c r="U113" s="212"/>
      <c r="V113" s="212"/>
    </row>
    <row r="114" spans="11:22">
      <c r="K114" s="212"/>
      <c r="L114" s="212"/>
      <c r="M114" s="212"/>
      <c r="N114" s="212"/>
      <c r="O114" s="212"/>
      <c r="P114" s="212"/>
      <c r="Q114" s="212"/>
      <c r="R114" s="212"/>
      <c r="S114" s="212"/>
      <c r="T114" s="212"/>
      <c r="U114" s="212"/>
      <c r="V114" s="212"/>
    </row>
    <row r="115" spans="11:22">
      <c r="K115" s="212"/>
      <c r="L115" s="212"/>
      <c r="M115" s="212"/>
      <c r="N115" s="212"/>
      <c r="O115" s="212"/>
      <c r="P115" s="212"/>
      <c r="Q115" s="212"/>
      <c r="R115" s="212"/>
      <c r="S115" s="212"/>
      <c r="T115" s="212"/>
      <c r="U115" s="212"/>
      <c r="V115" s="212"/>
    </row>
    <row r="116" spans="11:22">
      <c r="K116" s="212"/>
      <c r="L116" s="212"/>
      <c r="M116" s="212"/>
      <c r="N116" s="212"/>
      <c r="O116" s="212"/>
      <c r="P116" s="212"/>
      <c r="Q116" s="212"/>
      <c r="R116" s="212"/>
      <c r="S116" s="212"/>
      <c r="T116" s="212"/>
      <c r="U116" s="212"/>
      <c r="V116" s="212"/>
    </row>
    <row r="117" spans="11:22">
      <c r="K117" s="212"/>
      <c r="L117" s="212"/>
      <c r="M117" s="212"/>
      <c r="N117" s="212"/>
      <c r="O117" s="212"/>
      <c r="P117" s="212"/>
      <c r="Q117" s="212"/>
      <c r="R117" s="212"/>
      <c r="S117" s="212"/>
      <c r="T117" s="212"/>
      <c r="U117" s="212"/>
      <c r="V117" s="212"/>
    </row>
    <row r="118" spans="11:22">
      <c r="K118" s="212"/>
      <c r="L118" s="212"/>
      <c r="M118" s="212"/>
      <c r="N118" s="212"/>
      <c r="O118" s="212"/>
      <c r="P118" s="212"/>
      <c r="Q118" s="212"/>
      <c r="R118" s="212"/>
      <c r="S118" s="212"/>
      <c r="T118" s="212"/>
      <c r="U118" s="212"/>
      <c r="V118" s="212"/>
    </row>
    <row r="119" spans="11:22">
      <c r="K119" s="212"/>
      <c r="L119" s="212"/>
      <c r="M119" s="212"/>
      <c r="N119" s="212"/>
      <c r="O119" s="212"/>
      <c r="P119" s="212"/>
      <c r="Q119" s="212"/>
      <c r="R119" s="212"/>
      <c r="S119" s="212"/>
      <c r="T119" s="212"/>
      <c r="U119" s="212"/>
      <c r="V119" s="212"/>
    </row>
  </sheetData>
  <mergeCells count="121">
    <mergeCell ref="A93:C94"/>
    <mergeCell ref="K65:L65"/>
    <mergeCell ref="K64:L64"/>
    <mergeCell ref="K63:L63"/>
    <mergeCell ref="K62:L62"/>
    <mergeCell ref="M32:Q35"/>
    <mergeCell ref="S34:S35"/>
    <mergeCell ref="A95:C96"/>
    <mergeCell ref="A97:C98"/>
    <mergeCell ref="K31:L35"/>
    <mergeCell ref="S32:S33"/>
    <mergeCell ref="T32:T33"/>
    <mergeCell ref="T34:T35"/>
    <mergeCell ref="K38:L42"/>
    <mergeCell ref="M38:Q38"/>
    <mergeCell ref="M39:Q42"/>
    <mergeCell ref="S41:S42"/>
    <mergeCell ref="T41:T42"/>
    <mergeCell ref="U11:X20"/>
    <mergeCell ref="A3:C3"/>
    <mergeCell ref="E3:G3"/>
    <mergeCell ref="K3:N3"/>
    <mergeCell ref="K4:Q7"/>
    <mergeCell ref="K29:O29"/>
    <mergeCell ref="M31:Q31"/>
    <mergeCell ref="K9:N9"/>
    <mergeCell ref="K11:S27"/>
    <mergeCell ref="V41:V42"/>
    <mergeCell ref="W41:W42"/>
    <mergeCell ref="K44:Q49"/>
    <mergeCell ref="K51:M51"/>
    <mergeCell ref="K53:N53"/>
    <mergeCell ref="R63:S63"/>
    <mergeCell ref="R55:S55"/>
    <mergeCell ref="R56:S56"/>
    <mergeCell ref="R58:S58"/>
    <mergeCell ref="R57:S57"/>
    <mergeCell ref="K61:L61"/>
    <mergeCell ref="K60:L60"/>
    <mergeCell ref="K59:L59"/>
    <mergeCell ref="K58:L58"/>
    <mergeCell ref="K57:L57"/>
    <mergeCell ref="K56:L56"/>
    <mergeCell ref="R74:S74"/>
    <mergeCell ref="R64:S64"/>
    <mergeCell ref="R65:S65"/>
    <mergeCell ref="R60:S60"/>
    <mergeCell ref="R69:S69"/>
    <mergeCell ref="R70:S70"/>
    <mergeCell ref="K82:L82"/>
    <mergeCell ref="K77:L77"/>
    <mergeCell ref="K78:L78"/>
    <mergeCell ref="K80:N80"/>
    <mergeCell ref="R71:S71"/>
    <mergeCell ref="R73:S73"/>
    <mergeCell ref="R72:S72"/>
    <mergeCell ref="R75:S75"/>
    <mergeCell ref="R76:S76"/>
    <mergeCell ref="K105:L105"/>
    <mergeCell ref="K55:L55"/>
    <mergeCell ref="K69:L69"/>
    <mergeCell ref="K70:L70"/>
    <mergeCell ref="K71:L71"/>
    <mergeCell ref="K72:L72"/>
    <mergeCell ref="K103:L103"/>
    <mergeCell ref="K104:L104"/>
    <mergeCell ref="K96:L96"/>
    <mergeCell ref="K95:L95"/>
    <mergeCell ref="R59:S59"/>
    <mergeCell ref="R61:S61"/>
    <mergeCell ref="R62:S62"/>
    <mergeCell ref="K74:L74"/>
    <mergeCell ref="K75:L75"/>
    <mergeCell ref="K76:L76"/>
    <mergeCell ref="K73:L73"/>
    <mergeCell ref="K67:N67"/>
    <mergeCell ref="R67:U67"/>
    <mergeCell ref="K92:L92"/>
    <mergeCell ref="K91:L91"/>
    <mergeCell ref="K90:L90"/>
    <mergeCell ref="K89:L89"/>
    <mergeCell ref="K88:L88"/>
    <mergeCell ref="K87:L87"/>
    <mergeCell ref="K108:L108"/>
    <mergeCell ref="K99:L99"/>
    <mergeCell ref="K98:L98"/>
    <mergeCell ref="K97:L97"/>
    <mergeCell ref="K107:L107"/>
    <mergeCell ref="R87:S87"/>
    <mergeCell ref="R86:S86"/>
    <mergeCell ref="R85:S85"/>
    <mergeCell ref="K86:L86"/>
    <mergeCell ref="K85:L85"/>
    <mergeCell ref="R53:U53"/>
    <mergeCell ref="K101:N101"/>
    <mergeCell ref="R90:U90"/>
    <mergeCell ref="K110:V119"/>
    <mergeCell ref="R84:S84"/>
    <mergeCell ref="R83:S83"/>
    <mergeCell ref="R82:S82"/>
    <mergeCell ref="R80:U80"/>
    <mergeCell ref="K106:L106"/>
    <mergeCell ref="R104:S104"/>
    <mergeCell ref="R103:S103"/>
    <mergeCell ref="R102:S102"/>
    <mergeCell ref="R101:S101"/>
    <mergeCell ref="R100:S100"/>
    <mergeCell ref="R105:S105"/>
    <mergeCell ref="K84:L84"/>
    <mergeCell ref="K83:L83"/>
    <mergeCell ref="K94:L94"/>
    <mergeCell ref="K93:L93"/>
    <mergeCell ref="R99:S99"/>
    <mergeCell ref="R98:S98"/>
    <mergeCell ref="R97:S97"/>
    <mergeCell ref="R96:S96"/>
    <mergeCell ref="R95:S95"/>
    <mergeCell ref="R94:S94"/>
    <mergeCell ref="R93:S93"/>
    <mergeCell ref="R92:S92"/>
    <mergeCell ref="R88:S8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AE444-2E05-6045-851F-859451C8A44F}">
  <dimension ref="A3:X51"/>
  <sheetViews>
    <sheetView topLeftCell="F1" workbookViewId="0">
      <selection activeCell="J5" sqref="J5:M5"/>
    </sheetView>
  </sheetViews>
  <sheetFormatPr baseColWidth="10" defaultRowHeight="16"/>
  <cols>
    <col min="1" max="1" width="33.5" bestFit="1" customWidth="1"/>
    <col min="2" max="2" width="26.6640625" customWidth="1"/>
    <col min="3" max="3" width="23.5" customWidth="1"/>
    <col min="5" max="5" width="12.6640625" bestFit="1" customWidth="1"/>
    <col min="6" max="6" width="13.6640625" bestFit="1" customWidth="1"/>
    <col min="7" max="7" width="11" bestFit="1" customWidth="1"/>
  </cols>
  <sheetData>
    <row r="3" spans="1:24" ht="20" thickBot="1">
      <c r="A3" s="297" t="s">
        <v>141</v>
      </c>
      <c r="B3" s="297"/>
      <c r="C3" s="297"/>
      <c r="E3" s="298" t="s">
        <v>140</v>
      </c>
      <c r="F3" s="298"/>
      <c r="G3" s="298"/>
    </row>
    <row r="4" spans="1:24" ht="76" thickBot="1">
      <c r="A4" s="19" t="s">
        <v>91</v>
      </c>
      <c r="B4" s="17" t="s">
        <v>138</v>
      </c>
      <c r="C4" s="16" t="s">
        <v>147</v>
      </c>
      <c r="E4" s="19" t="s">
        <v>136</v>
      </c>
      <c r="F4" s="49" t="s">
        <v>135</v>
      </c>
      <c r="G4" s="48" t="s">
        <v>134</v>
      </c>
    </row>
    <row r="5" spans="1:24">
      <c r="A5" s="109" t="s">
        <v>68</v>
      </c>
      <c r="B5" s="110">
        <v>5.3857564913391656</v>
      </c>
      <c r="C5" s="111">
        <v>170.46362909672263</v>
      </c>
      <c r="E5" s="118">
        <f t="shared" ref="E5:E50" si="0">C5*B5</f>
        <v>918.07559694490578</v>
      </c>
      <c r="F5" s="119">
        <f t="shared" ref="F5:F50" si="1">B5*B5</f>
        <v>29.00637298400196</v>
      </c>
      <c r="G5" s="120">
        <f t="shared" ref="G5:G50" si="2">C5*C5</f>
        <v>29057.848844825021</v>
      </c>
      <c r="J5" s="322" t="s">
        <v>145</v>
      </c>
      <c r="K5" s="322"/>
      <c r="L5" s="322"/>
      <c r="M5" s="322"/>
    </row>
    <row r="6" spans="1:24">
      <c r="A6" s="86" t="s">
        <v>118</v>
      </c>
      <c r="B6" s="85">
        <v>2.048773792213447</v>
      </c>
      <c r="C6" s="84">
        <v>164.06744379042601</v>
      </c>
      <c r="E6" s="113">
        <f t="shared" si="0"/>
        <v>336.13707899327767</v>
      </c>
      <c r="F6" s="112">
        <f t="shared" si="1"/>
        <v>4.1974740516606683</v>
      </c>
      <c r="G6" s="114">
        <f t="shared" si="2"/>
        <v>26918.126111924597</v>
      </c>
    </row>
    <row r="7" spans="1:24">
      <c r="A7" s="86" t="s">
        <v>74</v>
      </c>
      <c r="B7" s="85">
        <v>2.4343313481966118</v>
      </c>
      <c r="C7" s="84">
        <v>175.78282322373843</v>
      </c>
      <c r="E7" s="113">
        <f t="shared" si="0"/>
        <v>427.91363704804985</v>
      </c>
      <c r="F7" s="112">
        <f t="shared" si="1"/>
        <v>5.9259691128127336</v>
      </c>
      <c r="G7" s="114">
        <f t="shared" si="2"/>
        <v>30899.600940508077</v>
      </c>
      <c r="J7" s="213"/>
      <c r="K7" s="213"/>
      <c r="L7" s="213"/>
      <c r="M7" s="213"/>
      <c r="N7" s="213"/>
      <c r="O7" s="213"/>
      <c r="P7" s="213"/>
      <c r="Q7" s="213"/>
      <c r="R7" s="213"/>
    </row>
    <row r="8" spans="1:24" ht="16" customHeight="1">
      <c r="A8" s="86" t="s">
        <v>41</v>
      </c>
      <c r="B8" s="85">
        <v>2.1485020010532785</v>
      </c>
      <c r="C8" s="84">
        <v>131.03319675642442</v>
      </c>
      <c r="E8" s="113">
        <f t="shared" si="0"/>
        <v>281.52508543558582</v>
      </c>
      <c r="F8" s="112">
        <f t="shared" si="1"/>
        <v>4.6160608485299415</v>
      </c>
      <c r="G8" s="114">
        <f t="shared" si="2"/>
        <v>17169.698652207833</v>
      </c>
      <c r="J8" s="213"/>
      <c r="K8" s="213"/>
      <c r="L8" s="213"/>
      <c r="M8" s="213"/>
      <c r="N8" s="213"/>
      <c r="O8" s="213"/>
      <c r="P8" s="213"/>
      <c r="Q8" s="213"/>
      <c r="R8" s="213"/>
      <c r="T8" s="271" t="s">
        <v>144</v>
      </c>
      <c r="U8" s="271"/>
      <c r="V8" s="271"/>
      <c r="W8" s="271"/>
      <c r="X8" s="271"/>
    </row>
    <row r="9" spans="1:24">
      <c r="A9" s="86" t="s">
        <v>84</v>
      </c>
      <c r="B9" s="85">
        <v>3.015834918483812</v>
      </c>
      <c r="C9" s="84">
        <v>203.07766206777939</v>
      </c>
      <c r="E9" s="113">
        <f t="shared" si="0"/>
        <v>612.44870442806462</v>
      </c>
      <c r="F9" s="112">
        <f t="shared" si="1"/>
        <v>9.0952602555462612</v>
      </c>
      <c r="G9" s="114">
        <f t="shared" si="2"/>
        <v>41240.536830915204</v>
      </c>
      <c r="J9" s="213"/>
      <c r="K9" s="213"/>
      <c r="L9" s="213"/>
      <c r="M9" s="213"/>
      <c r="N9" s="213"/>
      <c r="O9" s="213"/>
      <c r="P9" s="213"/>
      <c r="Q9" s="213"/>
      <c r="R9" s="213"/>
      <c r="T9" s="271"/>
      <c r="U9" s="271"/>
      <c r="V9" s="271"/>
      <c r="W9" s="271"/>
      <c r="X9" s="271"/>
    </row>
    <row r="10" spans="1:24">
      <c r="A10" s="86" t="s">
        <v>115</v>
      </c>
      <c r="B10" s="85">
        <v>2.4720186640960771</v>
      </c>
      <c r="C10" s="84">
        <v>180.37467304272494</v>
      </c>
      <c r="E10" s="113">
        <f t="shared" si="0"/>
        <v>445.88955829184357</v>
      </c>
      <c r="F10" s="112">
        <f t="shared" si="1"/>
        <v>6.1108762756393533</v>
      </c>
      <c r="G10" s="114">
        <f t="shared" si="2"/>
        <v>32535.02267526992</v>
      </c>
      <c r="J10" s="213"/>
      <c r="K10" s="213"/>
      <c r="L10" s="213"/>
      <c r="M10" s="213"/>
      <c r="N10" s="213"/>
      <c r="O10" s="213"/>
      <c r="P10" s="213"/>
      <c r="Q10" s="213"/>
      <c r="R10" s="213"/>
      <c r="T10" s="271"/>
      <c r="U10" s="271"/>
      <c r="V10" s="271"/>
      <c r="W10" s="271"/>
      <c r="X10" s="271"/>
    </row>
    <row r="11" spans="1:24">
      <c r="A11" s="86" t="s">
        <v>70</v>
      </c>
      <c r="B11" s="85">
        <v>2.5210914919792398</v>
      </c>
      <c r="C11" s="84">
        <v>173.19096735793042</v>
      </c>
      <c r="E11" s="113">
        <f t="shared" si="0"/>
        <v>436.63027429373261</v>
      </c>
      <c r="F11" s="112">
        <f t="shared" si="1"/>
        <v>6.3559023109301087</v>
      </c>
      <c r="G11" s="114">
        <f t="shared" si="2"/>
        <v>29995.111174375721</v>
      </c>
      <c r="J11" s="213"/>
      <c r="K11" s="213"/>
      <c r="L11" s="213"/>
      <c r="M11" s="213"/>
      <c r="N11" s="213"/>
      <c r="O11" s="213"/>
      <c r="P11" s="213"/>
      <c r="Q11" s="213"/>
      <c r="R11" s="213"/>
      <c r="T11" s="271"/>
      <c r="U11" s="271"/>
      <c r="V11" s="271"/>
      <c r="W11" s="271"/>
      <c r="X11" s="271"/>
    </row>
    <row r="12" spans="1:24">
      <c r="A12" s="86" t="s">
        <v>73</v>
      </c>
      <c r="B12" s="85">
        <v>4.9726736328729633</v>
      </c>
      <c r="C12" s="84">
        <v>174.28622595169873</v>
      </c>
      <c r="E12" s="113">
        <f t="shared" si="0"/>
        <v>866.66852036295188</v>
      </c>
      <c r="F12" s="112">
        <f t="shared" si="1"/>
        <v>24.727483059069993</v>
      </c>
      <c r="G12" s="114">
        <f t="shared" si="2"/>
        <v>30375.688556486581</v>
      </c>
      <c r="J12" s="213"/>
      <c r="K12" s="213"/>
      <c r="L12" s="213"/>
      <c r="M12" s="213"/>
      <c r="N12" s="213"/>
      <c r="O12" s="213"/>
      <c r="P12" s="213"/>
      <c r="Q12" s="213"/>
      <c r="R12" s="213"/>
      <c r="T12" s="271"/>
      <c r="U12" s="271"/>
      <c r="V12" s="271"/>
      <c r="W12" s="271"/>
      <c r="X12" s="271"/>
    </row>
    <row r="13" spans="1:24">
      <c r="A13" s="86" t="s">
        <v>114</v>
      </c>
      <c r="B13" s="85">
        <v>3.1204117432995662</v>
      </c>
      <c r="C13" s="84">
        <v>199.48881948351027</v>
      </c>
      <c r="E13" s="113">
        <f t="shared" si="0"/>
        <v>622.4872549733127</v>
      </c>
      <c r="F13" s="112">
        <f t="shared" si="1"/>
        <v>9.7369694477218385</v>
      </c>
      <c r="G13" s="114">
        <f t="shared" si="2"/>
        <v>39795.78909892455</v>
      </c>
      <c r="J13" s="213"/>
      <c r="K13" s="213"/>
      <c r="L13" s="213"/>
      <c r="M13" s="213"/>
      <c r="N13" s="213"/>
      <c r="O13" s="213"/>
      <c r="P13" s="213"/>
      <c r="Q13" s="213"/>
      <c r="R13" s="213"/>
      <c r="T13" s="271"/>
      <c r="U13" s="271"/>
      <c r="V13" s="271"/>
      <c r="W13" s="271"/>
      <c r="X13" s="271"/>
    </row>
    <row r="14" spans="1:24">
      <c r="A14" s="86" t="s">
        <v>85</v>
      </c>
      <c r="B14" s="85">
        <v>5.8356861162752116</v>
      </c>
      <c r="C14" s="84">
        <v>205.68025950556131</v>
      </c>
      <c r="E14" s="113">
        <f t="shared" si="0"/>
        <v>1200.2854347884868</v>
      </c>
      <c r="F14" s="112">
        <f t="shared" si="1"/>
        <v>34.05523244768726</v>
      </c>
      <c r="G14" s="114">
        <f t="shared" si="2"/>
        <v>42304.369150275044</v>
      </c>
      <c r="J14" s="213"/>
      <c r="K14" s="213"/>
      <c r="L14" s="213"/>
      <c r="M14" s="213"/>
      <c r="N14" s="213"/>
      <c r="O14" s="213"/>
      <c r="P14" s="213"/>
      <c r="Q14" s="213"/>
      <c r="R14" s="213"/>
      <c r="T14" s="271"/>
      <c r="U14" s="271"/>
      <c r="V14" s="271"/>
      <c r="W14" s="271"/>
      <c r="X14" s="271"/>
    </row>
    <row r="15" spans="1:24">
      <c r="A15" s="86" t="s">
        <v>87</v>
      </c>
      <c r="B15" s="85">
        <v>2.6111671547054525</v>
      </c>
      <c r="C15" s="84">
        <v>210.38801333290183</v>
      </c>
      <c r="E15" s="113">
        <f t="shared" si="0"/>
        <v>549.35827015860605</v>
      </c>
      <c r="F15" s="112">
        <f t="shared" si="1"/>
        <v>6.8181939098125683</v>
      </c>
      <c r="G15" s="114">
        <f t="shared" si="2"/>
        <v>44263.116154165284</v>
      </c>
      <c r="J15" s="213"/>
      <c r="K15" s="213"/>
      <c r="L15" s="213"/>
      <c r="M15" s="213"/>
      <c r="N15" s="213"/>
      <c r="O15" s="213"/>
      <c r="P15" s="213"/>
      <c r="Q15" s="213"/>
      <c r="R15" s="213"/>
      <c r="T15" s="271"/>
      <c r="U15" s="271"/>
      <c r="V15" s="271"/>
      <c r="W15" s="271"/>
      <c r="X15" s="271"/>
    </row>
    <row r="16" spans="1:24">
      <c r="A16" s="77" t="s">
        <v>28</v>
      </c>
      <c r="B16" s="76">
        <v>3.2402833208058492</v>
      </c>
      <c r="C16" s="75">
        <v>120.08267296482951</v>
      </c>
      <c r="E16" s="113">
        <f t="shared" si="0"/>
        <v>389.10188232572057</v>
      </c>
      <c r="F16" s="112">
        <f t="shared" si="1"/>
        <v>10.499435999092583</v>
      </c>
      <c r="G16" s="114">
        <f t="shared" si="2"/>
        <v>14419.848346378198</v>
      </c>
      <c r="J16" s="213"/>
      <c r="K16" s="213"/>
      <c r="L16" s="213"/>
      <c r="M16" s="213"/>
      <c r="N16" s="213"/>
      <c r="O16" s="213"/>
      <c r="P16" s="213"/>
      <c r="Q16" s="213"/>
      <c r="R16" s="213"/>
      <c r="T16" s="45"/>
      <c r="U16" s="45"/>
      <c r="V16" s="45"/>
      <c r="W16" s="45"/>
      <c r="X16" s="45"/>
    </row>
    <row r="17" spans="1:24">
      <c r="A17" s="77" t="s">
        <v>46</v>
      </c>
      <c r="B17" s="76">
        <v>3.2719795335807591</v>
      </c>
      <c r="C17" s="75">
        <v>137.81720334068169</v>
      </c>
      <c r="E17" s="113">
        <f t="shared" si="0"/>
        <v>450.9350687060483</v>
      </c>
      <c r="F17" s="112">
        <f t="shared" si="1"/>
        <v>10.705850068171362</v>
      </c>
      <c r="G17" s="114">
        <f t="shared" si="2"/>
        <v>18993.581536646805</v>
      </c>
      <c r="J17" s="213"/>
      <c r="K17" s="213"/>
      <c r="L17" s="213"/>
      <c r="M17" s="213"/>
      <c r="N17" s="213"/>
      <c r="O17" s="213"/>
      <c r="P17" s="213"/>
      <c r="Q17" s="213"/>
      <c r="R17" s="213"/>
      <c r="T17" s="45"/>
      <c r="U17" s="45"/>
      <c r="V17" s="45"/>
      <c r="W17" s="45"/>
      <c r="X17" s="45"/>
    </row>
    <row r="18" spans="1:24">
      <c r="A18" s="77" t="s">
        <v>18</v>
      </c>
      <c r="B18" s="76">
        <v>2.6755860744169526</v>
      </c>
      <c r="C18" s="75">
        <v>109.57117011083673</v>
      </c>
      <c r="E18" s="113">
        <f t="shared" si="0"/>
        <v>293.16709690612578</v>
      </c>
      <c r="F18" s="112">
        <f t="shared" si="1"/>
        <v>7.158760841613919</v>
      </c>
      <c r="G18" s="114">
        <f t="shared" si="2"/>
        <v>12005.841319457921</v>
      </c>
      <c r="J18" s="213"/>
      <c r="K18" s="213"/>
      <c r="L18" s="213"/>
      <c r="M18" s="213"/>
      <c r="N18" s="213"/>
      <c r="O18" s="213"/>
      <c r="P18" s="213"/>
      <c r="Q18" s="213"/>
      <c r="R18" s="213"/>
      <c r="T18" s="45"/>
      <c r="U18" s="45"/>
      <c r="V18" s="45"/>
      <c r="W18" s="45"/>
      <c r="X18" s="45"/>
    </row>
    <row r="19" spans="1:24">
      <c r="A19" s="77" t="s">
        <v>12</v>
      </c>
      <c r="B19" s="76">
        <v>1.6220388387335281</v>
      </c>
      <c r="C19" s="75">
        <v>100.57664440759497</v>
      </c>
      <c r="E19" s="113">
        <f t="shared" si="0"/>
        <v>163.13922349861033</v>
      </c>
      <c r="F19" s="112">
        <f t="shared" si="1"/>
        <v>2.6310099943600123</v>
      </c>
      <c r="G19" s="114">
        <f t="shared" si="2"/>
        <v>10115.661400291805</v>
      </c>
      <c r="J19" s="213"/>
      <c r="K19" s="213"/>
      <c r="L19" s="213"/>
      <c r="M19" s="213"/>
      <c r="N19" s="213"/>
      <c r="O19" s="213"/>
      <c r="P19" s="213"/>
      <c r="Q19" s="213"/>
      <c r="R19" s="213"/>
      <c r="T19" s="45"/>
      <c r="U19" s="45"/>
      <c r="V19" s="45"/>
      <c r="W19" s="45"/>
      <c r="X19" s="45"/>
    </row>
    <row r="20" spans="1:24">
      <c r="A20" s="77" t="s">
        <v>8</v>
      </c>
      <c r="B20" s="76">
        <v>2.4692818591772285</v>
      </c>
      <c r="C20" s="75">
        <v>93.692616475210315</v>
      </c>
      <c r="E20" s="113">
        <f t="shared" si="0"/>
        <v>231.35347820108635</v>
      </c>
      <c r="F20" s="112">
        <f t="shared" si="1"/>
        <v>6.0973529000617503</v>
      </c>
      <c r="G20" s="114">
        <f t="shared" si="2"/>
        <v>8778.3063819708514</v>
      </c>
      <c r="J20" s="213"/>
      <c r="K20" s="213"/>
      <c r="L20" s="213"/>
      <c r="M20" s="213"/>
      <c r="N20" s="213"/>
      <c r="O20" s="213"/>
      <c r="P20" s="213"/>
      <c r="Q20" s="213"/>
      <c r="R20" s="213"/>
      <c r="T20" s="45"/>
      <c r="U20" s="45"/>
      <c r="V20" s="45"/>
      <c r="W20" s="45"/>
      <c r="X20" s="45"/>
    </row>
    <row r="21" spans="1:24">
      <c r="A21" s="42" t="s">
        <v>45</v>
      </c>
      <c r="B21" s="76">
        <v>2.2679154105781154</v>
      </c>
      <c r="C21" s="75">
        <v>135.60730445558568</v>
      </c>
      <c r="E21" s="113">
        <f t="shared" si="0"/>
        <v>307.54589556178109</v>
      </c>
      <c r="F21" s="112">
        <f t="shared" si="1"/>
        <v>5.1434403095377021</v>
      </c>
      <c r="G21" s="114">
        <f t="shared" si="2"/>
        <v>18389.341021709908</v>
      </c>
      <c r="J21" s="213"/>
      <c r="K21" s="213"/>
      <c r="L21" s="213"/>
      <c r="M21" s="213"/>
      <c r="N21" s="213"/>
      <c r="O21" s="213"/>
      <c r="P21" s="213"/>
      <c r="Q21" s="213"/>
      <c r="R21" s="213"/>
    </row>
    <row r="22" spans="1:24">
      <c r="A22" s="77" t="s">
        <v>50</v>
      </c>
      <c r="B22" s="76">
        <v>2.3867466337735044</v>
      </c>
      <c r="C22" s="75">
        <v>147.07845313519863</v>
      </c>
      <c r="E22" s="113">
        <f t="shared" si="0"/>
        <v>351.03900292104947</v>
      </c>
      <c r="F22" s="112">
        <f t="shared" si="1"/>
        <v>5.6965594938291551</v>
      </c>
      <c r="G22" s="114">
        <f t="shared" si="2"/>
        <v>21632.07137664282</v>
      </c>
      <c r="J22" s="213"/>
      <c r="K22" s="213"/>
      <c r="L22" s="213"/>
      <c r="M22" s="213"/>
      <c r="N22" s="213"/>
      <c r="O22" s="213"/>
      <c r="P22" s="213"/>
      <c r="Q22" s="213"/>
      <c r="R22" s="213"/>
    </row>
    <row r="23" spans="1:24">
      <c r="A23" s="77" t="s">
        <v>26</v>
      </c>
      <c r="B23" s="76">
        <v>2.9756008306929744</v>
      </c>
      <c r="C23" s="75">
        <v>117.21925978307885</v>
      </c>
      <c r="E23" s="113">
        <f t="shared" si="0"/>
        <v>348.79772678374502</v>
      </c>
      <c r="F23" s="112">
        <f t="shared" si="1"/>
        <v>8.8542003036207202</v>
      </c>
      <c r="G23" s="114">
        <f t="shared" si="2"/>
        <v>13740.354864092928</v>
      </c>
      <c r="J23" s="213"/>
      <c r="K23" s="213"/>
      <c r="L23" s="213"/>
      <c r="M23" s="213"/>
      <c r="N23" s="213"/>
      <c r="O23" s="213"/>
      <c r="P23" s="213"/>
      <c r="Q23" s="213"/>
      <c r="R23" s="213"/>
    </row>
    <row r="24" spans="1:24">
      <c r="A24" s="71" t="s">
        <v>106</v>
      </c>
      <c r="B24" s="70">
        <v>5.3637309211466339E-2</v>
      </c>
      <c r="C24" s="69">
        <v>15.932608232594978</v>
      </c>
      <c r="E24" s="113">
        <f t="shared" si="0"/>
        <v>0.85458223431685099</v>
      </c>
      <c r="F24" s="112">
        <f t="shared" si="1"/>
        <v>2.8769609394464516E-3</v>
      </c>
      <c r="G24" s="114">
        <f t="shared" si="2"/>
        <v>253.84800509335327</v>
      </c>
      <c r="J24" s="213"/>
      <c r="K24" s="213"/>
      <c r="L24" s="213"/>
      <c r="M24" s="213"/>
      <c r="N24" s="213"/>
      <c r="O24" s="213"/>
      <c r="P24" s="213"/>
      <c r="Q24" s="213"/>
      <c r="R24" s="213"/>
    </row>
    <row r="25" spans="1:24">
      <c r="A25" s="71" t="s">
        <v>105</v>
      </c>
      <c r="B25" s="70">
        <v>3.2120656941458345</v>
      </c>
      <c r="C25" s="69">
        <v>120.74293828798174</v>
      </c>
      <c r="E25" s="113">
        <f t="shared" si="0"/>
        <v>387.83424988519374</v>
      </c>
      <c r="F25" s="112">
        <f t="shared" si="1"/>
        <v>10.317366023508562</v>
      </c>
      <c r="G25" s="114">
        <f t="shared" si="2"/>
        <v>14578.857146415368</v>
      </c>
    </row>
    <row r="26" spans="1:24">
      <c r="A26" s="71" t="s">
        <v>104</v>
      </c>
      <c r="B26" s="70">
        <v>1.1716623695517954</v>
      </c>
      <c r="C26" s="69">
        <v>117.20271346443374</v>
      </c>
      <c r="E26" s="113">
        <f t="shared" si="0"/>
        <v>137.32200897563854</v>
      </c>
      <c r="F26" s="112">
        <f t="shared" si="1"/>
        <v>1.3727927082237279</v>
      </c>
      <c r="G26" s="114">
        <f t="shared" si="2"/>
        <v>13736.476043426159</v>
      </c>
      <c r="J26" s="272" t="s">
        <v>143</v>
      </c>
      <c r="K26" s="272"/>
      <c r="L26" s="272"/>
      <c r="M26" s="272"/>
      <c r="N26" s="272"/>
    </row>
    <row r="27" spans="1:24" ht="17" thickBot="1">
      <c r="A27" s="71" t="s">
        <v>4</v>
      </c>
      <c r="B27" s="70">
        <v>0.40711148572288935</v>
      </c>
      <c r="C27" s="69">
        <v>42.60978746627282</v>
      </c>
      <c r="E27" s="113">
        <f t="shared" si="0"/>
        <v>17.346933881730877</v>
      </c>
      <c r="F27" s="112">
        <f t="shared" si="1"/>
        <v>0.16573976180749833</v>
      </c>
      <c r="G27" s="114">
        <f t="shared" si="2"/>
        <v>1815.5939879209404</v>
      </c>
    </row>
    <row r="28" spans="1:24" ht="17" thickBot="1">
      <c r="A28" s="71" t="s">
        <v>5</v>
      </c>
      <c r="B28" s="70">
        <v>1.1576093135396675</v>
      </c>
      <c r="C28" s="69">
        <v>45.522038570550279</v>
      </c>
      <c r="E28" s="113">
        <f t="shared" si="0"/>
        <v>52.696735820580976</v>
      </c>
      <c r="F28" s="112">
        <f t="shared" si="1"/>
        <v>1.34005932279378</v>
      </c>
      <c r="G28" s="114">
        <f t="shared" si="2"/>
        <v>2072.2559956186674</v>
      </c>
      <c r="J28" s="309" t="s">
        <v>129</v>
      </c>
      <c r="K28" s="310"/>
      <c r="L28" s="306" t="s">
        <v>128</v>
      </c>
      <c r="M28" s="307"/>
      <c r="N28" s="307"/>
      <c r="O28" s="307"/>
      <c r="P28" s="308"/>
    </row>
    <row r="29" spans="1:24">
      <c r="A29" s="71" t="s">
        <v>11</v>
      </c>
      <c r="B29" s="70">
        <v>1.0705146229413496</v>
      </c>
      <c r="C29" s="69">
        <v>95.558346383926548</v>
      </c>
      <c r="E29" s="113">
        <f t="shared" si="0"/>
        <v>102.296607148088</v>
      </c>
      <c r="F29" s="112">
        <f t="shared" si="1"/>
        <v>1.1460015579312599</v>
      </c>
      <c r="G29" s="114">
        <f t="shared" si="2"/>
        <v>9131.3975636304876</v>
      </c>
      <c r="J29" s="311"/>
      <c r="K29" s="312"/>
      <c r="L29" s="213"/>
      <c r="M29" s="213"/>
      <c r="N29" s="213"/>
      <c r="O29" s="213"/>
      <c r="P29" s="293"/>
      <c r="R29" s="301"/>
      <c r="S29" s="318">
        <f>SQRT(F51-B51*B51)</f>
        <v>1.1333269300106261</v>
      </c>
    </row>
    <row r="30" spans="1:24" ht="17" thickBot="1">
      <c r="A30" s="71" t="s">
        <v>7</v>
      </c>
      <c r="B30" s="70">
        <v>1.3174154325572023</v>
      </c>
      <c r="C30" s="69">
        <v>85.193690428461309</v>
      </c>
      <c r="E30" s="113">
        <f t="shared" si="0"/>
        <v>112.23548252695574</v>
      </c>
      <c r="F30" s="112">
        <f t="shared" si="1"/>
        <v>1.7355834219398805</v>
      </c>
      <c r="G30" s="114">
        <f t="shared" si="2"/>
        <v>7257.9648888205002</v>
      </c>
      <c r="J30" s="311"/>
      <c r="K30" s="312"/>
      <c r="L30" s="213"/>
      <c r="M30" s="213"/>
      <c r="N30" s="213"/>
      <c r="O30" s="213"/>
      <c r="P30" s="293"/>
      <c r="R30" s="302"/>
      <c r="S30" s="319"/>
    </row>
    <row r="31" spans="1:24">
      <c r="A31" s="68" t="s">
        <v>16</v>
      </c>
      <c r="B31" s="67">
        <v>2.3187038292837023</v>
      </c>
      <c r="C31" s="66">
        <v>106.22239615363112</v>
      </c>
      <c r="E31" s="113">
        <f t="shared" si="0"/>
        <v>246.2982767171149</v>
      </c>
      <c r="F31" s="112">
        <f t="shared" si="1"/>
        <v>5.3763874479349045</v>
      </c>
      <c r="G31" s="114">
        <f t="shared" si="2"/>
        <v>11283.197444618949</v>
      </c>
      <c r="J31" s="311"/>
      <c r="K31" s="312"/>
      <c r="L31" s="213"/>
      <c r="M31" s="213"/>
      <c r="N31" s="213"/>
      <c r="O31" s="213"/>
      <c r="P31" s="293"/>
      <c r="R31" s="301"/>
      <c r="S31" s="320">
        <f>SQRT(G51-C51*C51)</f>
        <v>41.438731340568765</v>
      </c>
    </row>
    <row r="32" spans="1:24" ht="17" thickBot="1">
      <c r="A32" s="68" t="s">
        <v>13</v>
      </c>
      <c r="B32" s="67">
        <v>2.1563109889313736</v>
      </c>
      <c r="C32" s="66">
        <v>100.99097235892286</v>
      </c>
      <c r="E32" s="113">
        <f t="shared" si="0"/>
        <v>217.76794348040997</v>
      </c>
      <c r="F32" s="112">
        <f t="shared" si="1"/>
        <v>4.6496770809861987</v>
      </c>
      <c r="G32" s="114">
        <f t="shared" si="2"/>
        <v>10199.176498000721</v>
      </c>
      <c r="J32" s="313"/>
      <c r="K32" s="314"/>
      <c r="L32" s="295"/>
      <c r="M32" s="295"/>
      <c r="N32" s="295"/>
      <c r="O32" s="295"/>
      <c r="P32" s="296"/>
      <c r="R32" s="302"/>
      <c r="S32" s="321"/>
    </row>
    <row r="33" spans="1:22">
      <c r="A33" s="68" t="s">
        <v>101</v>
      </c>
      <c r="B33" s="67">
        <v>3.5290103909065196</v>
      </c>
      <c r="C33" s="66">
        <v>165.60230656265577</v>
      </c>
      <c r="E33" s="113">
        <f t="shared" si="0"/>
        <v>584.41226061769908</v>
      </c>
      <c r="F33" s="112">
        <f t="shared" si="1"/>
        <v>12.453914339126186</v>
      </c>
      <c r="G33" s="114">
        <f t="shared" si="2"/>
        <v>27424.12393887182</v>
      </c>
    </row>
    <row r="34" spans="1:22" ht="17" thickBot="1">
      <c r="A34" s="68" t="s">
        <v>36</v>
      </c>
      <c r="B34" s="67">
        <v>2.0853013097559288</v>
      </c>
      <c r="C34" s="66">
        <v>123.67855604438705</v>
      </c>
      <c r="E34" s="113">
        <f t="shared" si="0"/>
        <v>257.90705490808233</v>
      </c>
      <c r="F34" s="112">
        <f t="shared" si="1"/>
        <v>4.3484815524697922</v>
      </c>
      <c r="G34" s="114">
        <f t="shared" si="2"/>
        <v>15296.385225224589</v>
      </c>
    </row>
    <row r="35" spans="1:22" ht="17" thickBot="1">
      <c r="A35" s="68" t="s">
        <v>54</v>
      </c>
      <c r="B35" s="67">
        <v>3.8964756710103194</v>
      </c>
      <c r="C35" s="66">
        <v>150.26886183950035</v>
      </c>
      <c r="E35" s="113">
        <f t="shared" si="0"/>
        <v>585.51896426802409</v>
      </c>
      <c r="F35" s="112">
        <f t="shared" si="1"/>
        <v>15.182522654775319</v>
      </c>
      <c r="G35" s="114">
        <f t="shared" si="2"/>
        <v>22580.730838538842</v>
      </c>
      <c r="J35" s="280" t="s">
        <v>127</v>
      </c>
      <c r="K35" s="281"/>
      <c r="L35" s="286" t="s">
        <v>126</v>
      </c>
      <c r="M35" s="287"/>
      <c r="N35" s="287"/>
      <c r="O35" s="287"/>
      <c r="P35" s="288"/>
    </row>
    <row r="36" spans="1:22">
      <c r="A36" s="68" t="s">
        <v>99</v>
      </c>
      <c r="B36" s="67">
        <v>2.7912074935849258</v>
      </c>
      <c r="C36" s="66">
        <v>134.28640166529649</v>
      </c>
      <c r="E36" s="113">
        <f t="shared" si="0"/>
        <v>374.82121061473083</v>
      </c>
      <c r="F36" s="112">
        <f t="shared" si="1"/>
        <v>7.7908392722446438</v>
      </c>
      <c r="G36" s="114">
        <f t="shared" si="2"/>
        <v>18032.837672213343</v>
      </c>
      <c r="J36" s="282"/>
      <c r="K36" s="283"/>
      <c r="L36" s="289"/>
      <c r="M36" s="290"/>
      <c r="N36" s="290"/>
      <c r="O36" s="290"/>
      <c r="P36" s="291"/>
    </row>
    <row r="37" spans="1:22" ht="17" thickBot="1">
      <c r="A37" s="68" t="s">
        <v>98</v>
      </c>
      <c r="B37" s="67">
        <v>3.4103496092121288</v>
      </c>
      <c r="C37" s="66">
        <v>105.19377219650876</v>
      </c>
      <c r="E37" s="113">
        <f t="shared" si="0"/>
        <v>358.74753990191334</v>
      </c>
      <c r="F37" s="112">
        <f t="shared" si="1"/>
        <v>11.630484457053321</v>
      </c>
      <c r="G37" s="114">
        <f t="shared" si="2"/>
        <v>11065.72970893098</v>
      </c>
      <c r="J37" s="282"/>
      <c r="K37" s="283"/>
      <c r="L37" s="292"/>
      <c r="M37" s="213"/>
      <c r="N37" s="213"/>
      <c r="O37" s="213"/>
      <c r="P37" s="293"/>
    </row>
    <row r="38" spans="1:22">
      <c r="A38" s="68" t="s">
        <v>97</v>
      </c>
      <c r="B38" s="67">
        <v>2.3940201793533955</v>
      </c>
      <c r="C38" s="66">
        <v>115.28695147105911</v>
      </c>
      <c r="E38" s="113">
        <f t="shared" si="0"/>
        <v>275.99928823785115</v>
      </c>
      <c r="F38" s="112">
        <f t="shared" si="1"/>
        <v>5.7313326191512637</v>
      </c>
      <c r="G38" s="114">
        <f t="shared" si="2"/>
        <v>13291.081179490338</v>
      </c>
      <c r="J38" s="282"/>
      <c r="K38" s="283"/>
      <c r="L38" s="292"/>
      <c r="M38" s="213"/>
      <c r="N38" s="213"/>
      <c r="O38" s="213"/>
      <c r="P38" s="293"/>
      <c r="R38" s="316" t="s">
        <v>125</v>
      </c>
      <c r="S38" s="318">
        <f>(E51-C51*B51)/(S29*S31)</f>
        <v>0.63037060747139773</v>
      </c>
      <c r="U38" s="316"/>
      <c r="V38" s="318">
        <f>CORREL(C5:C50,B5:B50)</f>
        <v>0.6303706074713985</v>
      </c>
    </row>
    <row r="39" spans="1:22" ht="17" thickBot="1">
      <c r="A39" s="68" t="s">
        <v>40</v>
      </c>
      <c r="B39" s="67">
        <v>1.9379225305918564</v>
      </c>
      <c r="C39" s="66">
        <v>126.82429720732154</v>
      </c>
      <c r="E39" s="113">
        <f t="shared" si="0"/>
        <v>245.77566298454624</v>
      </c>
      <c r="F39" s="112">
        <f t="shared" si="1"/>
        <v>3.7555437345755447</v>
      </c>
      <c r="G39" s="114">
        <f t="shared" si="2"/>
        <v>16084.402362131024</v>
      </c>
      <c r="J39" s="284"/>
      <c r="K39" s="285"/>
      <c r="L39" s="294"/>
      <c r="M39" s="295"/>
      <c r="N39" s="295"/>
      <c r="O39" s="295"/>
      <c r="P39" s="296"/>
      <c r="R39" s="317"/>
      <c r="S39" s="319"/>
      <c r="U39" s="317"/>
      <c r="V39" s="319"/>
    </row>
    <row r="40" spans="1:22">
      <c r="A40" s="68" t="s">
        <v>95</v>
      </c>
      <c r="B40" s="67">
        <v>3.6336175764848293</v>
      </c>
      <c r="C40" s="66">
        <v>160.45903321740954</v>
      </c>
      <c r="E40" s="113">
        <f t="shared" si="0"/>
        <v>583.04676340454239</v>
      </c>
      <c r="F40" s="112">
        <f t="shared" si="1"/>
        <v>13.203176692139484</v>
      </c>
      <c r="G40" s="114">
        <f t="shared" si="2"/>
        <v>25747.10134106574</v>
      </c>
    </row>
    <row r="41" spans="1:22">
      <c r="A41" s="68" t="s">
        <v>14</v>
      </c>
      <c r="B41" s="67">
        <v>3.9534911411284526</v>
      </c>
      <c r="C41" s="66">
        <v>104.18645246463673</v>
      </c>
      <c r="E41" s="113">
        <f t="shared" si="0"/>
        <v>411.90021684454194</v>
      </c>
      <c r="F41" s="112">
        <f t="shared" si="1"/>
        <v>15.630092202981155</v>
      </c>
      <c r="G41" s="114">
        <f t="shared" si="2"/>
        <v>10854.816877166009</v>
      </c>
      <c r="J41" s="271" t="s">
        <v>142</v>
      </c>
      <c r="K41" s="271"/>
      <c r="L41" s="271"/>
      <c r="M41" s="271"/>
      <c r="N41" s="271"/>
      <c r="O41" s="271"/>
      <c r="P41" s="271"/>
      <c r="Q41" s="271"/>
    </row>
    <row r="42" spans="1:22">
      <c r="A42" s="68" t="s">
        <v>20</v>
      </c>
      <c r="B42" s="67">
        <v>2.5336326529891968</v>
      </c>
      <c r="C42" s="66">
        <v>112.97021996510404</v>
      </c>
      <c r="E42" s="113">
        <f t="shared" si="0"/>
        <v>286.22503811895967</v>
      </c>
      <c r="F42" s="112">
        <f t="shared" si="1"/>
        <v>6.4192944202930757</v>
      </c>
      <c r="G42" s="114">
        <f t="shared" si="2"/>
        <v>12762.270598963991</v>
      </c>
      <c r="J42" s="271"/>
      <c r="K42" s="271"/>
      <c r="L42" s="271"/>
      <c r="M42" s="271"/>
      <c r="N42" s="271"/>
      <c r="O42" s="271"/>
      <c r="P42" s="271"/>
      <c r="Q42" s="271"/>
    </row>
    <row r="43" spans="1:22">
      <c r="A43" s="68" t="s">
        <v>39</v>
      </c>
      <c r="B43" s="67">
        <v>3.5114910154619081</v>
      </c>
      <c r="C43" s="66">
        <v>125.32066429747724</v>
      </c>
      <c r="E43" s="113">
        <f t="shared" si="0"/>
        <v>440.06238673230922</v>
      </c>
      <c r="F43" s="112">
        <f t="shared" si="1"/>
        <v>12.330569151669703</v>
      </c>
      <c r="G43" s="114">
        <f t="shared" si="2"/>
        <v>15705.268899960985</v>
      </c>
      <c r="J43" s="271"/>
      <c r="K43" s="271"/>
      <c r="L43" s="271"/>
      <c r="M43" s="271"/>
      <c r="N43" s="271"/>
      <c r="O43" s="271"/>
      <c r="P43" s="271"/>
      <c r="Q43" s="271"/>
    </row>
    <row r="44" spans="1:22">
      <c r="A44" s="68" t="s">
        <v>53</v>
      </c>
      <c r="B44" s="67">
        <v>3.0571475763382145</v>
      </c>
      <c r="C44" s="66">
        <v>149.97813375662062</v>
      </c>
      <c r="E44" s="113">
        <f t="shared" si="0"/>
        <v>458.50528811778128</v>
      </c>
      <c r="F44" s="112">
        <f t="shared" si="1"/>
        <v>9.3461513035106201</v>
      </c>
      <c r="G44" s="114">
        <f t="shared" si="2"/>
        <v>22493.440605118787</v>
      </c>
      <c r="J44" s="271"/>
      <c r="K44" s="271"/>
      <c r="L44" s="271"/>
      <c r="M44" s="271"/>
      <c r="N44" s="271"/>
      <c r="O44" s="271"/>
      <c r="P44" s="271"/>
      <c r="Q44" s="271"/>
    </row>
    <row r="45" spans="1:22">
      <c r="A45" s="59" t="s">
        <v>94</v>
      </c>
      <c r="B45" s="58">
        <v>3.0041101833012989</v>
      </c>
      <c r="C45" s="57">
        <v>120.57227000798744</v>
      </c>
      <c r="E45" s="113">
        <f t="shared" si="0"/>
        <v>362.21238415474886</v>
      </c>
      <c r="F45" s="112">
        <f t="shared" si="1"/>
        <v>9.0246779934145636</v>
      </c>
      <c r="G45" s="114">
        <f t="shared" si="2"/>
        <v>14537.672294879028</v>
      </c>
      <c r="J45" s="271"/>
      <c r="K45" s="271"/>
      <c r="L45" s="271"/>
      <c r="M45" s="271"/>
      <c r="N45" s="271"/>
      <c r="O45" s="271"/>
      <c r="P45" s="271"/>
      <c r="Q45" s="271"/>
    </row>
    <row r="46" spans="1:22">
      <c r="A46" s="59" t="s">
        <v>79</v>
      </c>
      <c r="B46" s="58">
        <v>4.2437368548353431</v>
      </c>
      <c r="C46" s="57">
        <v>183.82931522380761</v>
      </c>
      <c r="E46" s="113">
        <f t="shared" si="0"/>
        <v>780.12324001441618</v>
      </c>
      <c r="F46" s="112">
        <f t="shared" si="1"/>
        <v>18.00930249308777</v>
      </c>
      <c r="G46" s="114">
        <f t="shared" si="2"/>
        <v>33793.217135654028</v>
      </c>
      <c r="J46" s="271"/>
      <c r="K46" s="271"/>
      <c r="L46" s="271"/>
      <c r="M46" s="271"/>
      <c r="N46" s="271"/>
      <c r="O46" s="271"/>
      <c r="P46" s="271"/>
      <c r="Q46" s="271"/>
    </row>
    <row r="47" spans="1:22" ht="16" customHeight="1">
      <c r="A47" s="62" t="s">
        <v>93</v>
      </c>
      <c r="B47" s="61">
        <v>3.1585499372578871</v>
      </c>
      <c r="C47" s="60">
        <v>119.701099727418</v>
      </c>
      <c r="E47" s="113">
        <f t="shared" si="0"/>
        <v>378.08190103373619</v>
      </c>
      <c r="F47" s="112">
        <f t="shared" si="1"/>
        <v>9.9764377061518026</v>
      </c>
      <c r="G47" s="114">
        <f t="shared" si="2"/>
        <v>14328.353275953268</v>
      </c>
      <c r="J47" s="271"/>
      <c r="K47" s="271"/>
      <c r="L47" s="271"/>
      <c r="M47" s="271"/>
      <c r="N47" s="271"/>
      <c r="O47" s="271"/>
      <c r="P47" s="271"/>
      <c r="Q47" s="271"/>
    </row>
    <row r="48" spans="1:22">
      <c r="A48" s="59" t="s">
        <v>55</v>
      </c>
      <c r="B48" s="58">
        <v>2.1729639257564743</v>
      </c>
      <c r="C48" s="57">
        <v>151.9893721475014</v>
      </c>
      <c r="E48" s="113">
        <f t="shared" si="0"/>
        <v>330.26742277489637</v>
      </c>
      <c r="F48" s="112">
        <f t="shared" si="1"/>
        <v>4.7217722226389887</v>
      </c>
      <c r="G48" s="114">
        <f t="shared" si="2"/>
        <v>23100.769245791675</v>
      </c>
      <c r="J48" s="271"/>
      <c r="K48" s="271"/>
      <c r="L48" s="271"/>
      <c r="M48" s="271"/>
      <c r="N48" s="271"/>
      <c r="O48" s="271"/>
      <c r="P48" s="271"/>
      <c r="Q48" s="271"/>
    </row>
    <row r="49" spans="1:7">
      <c r="A49" s="59" t="s">
        <v>32</v>
      </c>
      <c r="B49" s="58">
        <v>3.8899991546270956</v>
      </c>
      <c r="C49" s="57">
        <v>121.5240811004751</v>
      </c>
      <c r="E49" s="113">
        <f t="shared" si="0"/>
        <v>472.72857274768273</v>
      </c>
      <c r="F49" s="112">
        <f t="shared" si="1"/>
        <v>15.132093422999517</v>
      </c>
      <c r="G49" s="114">
        <f t="shared" si="2"/>
        <v>14768.10228731485</v>
      </c>
    </row>
    <row r="50" spans="1:7" ht="17" thickBot="1">
      <c r="A50" s="56" t="s">
        <v>66</v>
      </c>
      <c r="B50" s="55">
        <v>2.9404381123265892</v>
      </c>
      <c r="C50" s="54">
        <v>167.04944693424042</v>
      </c>
      <c r="E50" s="115">
        <f t="shared" si="0"/>
        <v>491.19856040851863</v>
      </c>
      <c r="F50" s="116">
        <f t="shared" si="1"/>
        <v>8.646176292422755</v>
      </c>
      <c r="G50" s="117">
        <f t="shared" si="2"/>
        <v>27905.517721035605</v>
      </c>
    </row>
    <row r="51" spans="1:7">
      <c r="A51" s="53" t="s">
        <v>103</v>
      </c>
      <c r="B51" s="52">
        <f>AVERAGE(B5:B50)</f>
        <v>2.7496560047191609</v>
      </c>
      <c r="C51" s="52">
        <f>AVERAGE(C5:C50)</f>
        <v>133.00382098823084</v>
      </c>
      <c r="E51" s="52">
        <f>AVERAGE(E5:E50)</f>
        <v>395.31924711256505</v>
      </c>
      <c r="F51" s="52">
        <f>AVERAGE(F5:F50)</f>
        <v>8.8450380745754487</v>
      </c>
      <c r="G51" s="52">
        <f>AVERAGE(G5:G50)</f>
        <v>19407.184852585193</v>
      </c>
    </row>
  </sheetData>
  <mergeCells count="21">
    <mergeCell ref="J26:N26"/>
    <mergeCell ref="A3:C3"/>
    <mergeCell ref="E3:G3"/>
    <mergeCell ref="J5:M5"/>
    <mergeCell ref="J7:R24"/>
    <mergeCell ref="T8:X15"/>
    <mergeCell ref="J41:Q48"/>
    <mergeCell ref="R29:R30"/>
    <mergeCell ref="S29:S30"/>
    <mergeCell ref="R31:R32"/>
    <mergeCell ref="S31:S32"/>
    <mergeCell ref="J28:K32"/>
    <mergeCell ref="L28:P28"/>
    <mergeCell ref="L29:P32"/>
    <mergeCell ref="U38:U39"/>
    <mergeCell ref="V38:V39"/>
    <mergeCell ref="J35:K39"/>
    <mergeCell ref="L35:P35"/>
    <mergeCell ref="L36:P39"/>
    <mergeCell ref="R38:R39"/>
    <mergeCell ref="S38:S3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C2C70-3E9A-5D4A-A843-810AC24BA98F}">
  <dimension ref="A3:X57"/>
  <sheetViews>
    <sheetView zoomScaleNormal="100" workbookViewId="0">
      <selection activeCell="S21" sqref="S21"/>
    </sheetView>
  </sheetViews>
  <sheetFormatPr baseColWidth="10" defaultRowHeight="16"/>
  <cols>
    <col min="1" max="1" width="28.1640625" bestFit="1" customWidth="1"/>
    <col min="2" max="2" width="32.1640625" customWidth="1"/>
    <col min="3" max="3" width="33.6640625" bestFit="1" customWidth="1"/>
    <col min="5" max="5" width="12.6640625" bestFit="1" customWidth="1"/>
    <col min="6" max="6" width="12.33203125" bestFit="1" customWidth="1"/>
    <col min="7" max="7" width="15.83203125" customWidth="1"/>
    <col min="8" max="8" width="11" bestFit="1" customWidth="1"/>
  </cols>
  <sheetData>
    <row r="3" spans="1:24" ht="20" thickBot="1">
      <c r="A3" s="297" t="s">
        <v>141</v>
      </c>
      <c r="B3" s="297"/>
      <c r="C3" s="297"/>
      <c r="E3" s="298" t="s">
        <v>140</v>
      </c>
      <c r="F3" s="298"/>
      <c r="G3" s="298"/>
      <c r="H3" s="298"/>
      <c r="J3" s="323" t="s">
        <v>159</v>
      </c>
      <c r="K3" s="323"/>
      <c r="L3" s="323"/>
      <c r="M3" s="323"/>
      <c r="N3" s="323"/>
      <c r="O3" s="323"/>
      <c r="P3" s="323"/>
    </row>
    <row r="4" spans="1:24" ht="61" thickBot="1">
      <c r="A4" s="19" t="s">
        <v>91</v>
      </c>
      <c r="B4" s="17" t="s">
        <v>160</v>
      </c>
      <c r="C4" s="16" t="s">
        <v>137</v>
      </c>
      <c r="E4" s="137" t="s">
        <v>158</v>
      </c>
      <c r="F4" s="138" t="s">
        <v>157</v>
      </c>
      <c r="G4" s="49"/>
      <c r="H4" s="139"/>
    </row>
    <row r="5" spans="1:24" ht="26" customHeight="1">
      <c r="A5" s="134" t="s">
        <v>106</v>
      </c>
      <c r="B5" s="135">
        <v>5.3637309211466339E-2</v>
      </c>
      <c r="C5" s="136">
        <v>15.932608232594978</v>
      </c>
      <c r="E5" s="118">
        <f t="shared" ref="E5:E50" si="0">C5*B5</f>
        <v>0.85458223431685099</v>
      </c>
      <c r="F5" s="119">
        <f t="shared" ref="F5:F50" si="1">B5-$K$5</f>
        <v>-2.6960186955076946</v>
      </c>
      <c r="G5" s="119">
        <f t="shared" ref="G5:G50" si="2">F5*F5</f>
        <v>7.2685168065270114</v>
      </c>
      <c r="H5" s="120">
        <f>$L$19*$L$15*B5</f>
        <v>86.078821644973758</v>
      </c>
      <c r="J5" s="133"/>
      <c r="K5" s="132">
        <f>AVERAGE(B5:B50)</f>
        <v>2.7496560047191609</v>
      </c>
      <c r="N5" s="304" t="s">
        <v>156</v>
      </c>
      <c r="O5" s="304"/>
      <c r="P5" s="304"/>
      <c r="Q5" s="304"/>
      <c r="R5" s="304"/>
      <c r="S5" s="304"/>
      <c r="U5" s="323" t="s">
        <v>155</v>
      </c>
      <c r="V5" s="323"/>
    </row>
    <row r="6" spans="1:24" ht="26" customHeight="1">
      <c r="A6" s="71" t="s">
        <v>4</v>
      </c>
      <c r="B6" s="70">
        <v>0.40711148572288935</v>
      </c>
      <c r="C6" s="69">
        <v>42.60978746627282</v>
      </c>
      <c r="E6" s="113">
        <f t="shared" si="0"/>
        <v>17.346933881730877</v>
      </c>
      <c r="F6" s="112">
        <f t="shared" si="1"/>
        <v>-2.3425445189962715</v>
      </c>
      <c r="G6" s="112">
        <f t="shared" si="2"/>
        <v>5.4875148234794731</v>
      </c>
      <c r="H6" s="114">
        <f t="shared" ref="H6:H50" si="3">$L$19+$L$15*B6</f>
        <v>79.011120391395735</v>
      </c>
      <c r="J6" s="131"/>
      <c r="K6" s="130">
        <f>AVERAGE(C5:C50)</f>
        <v>133.00382098823084</v>
      </c>
      <c r="N6" s="304"/>
      <c r="O6" s="304"/>
      <c r="P6" s="304"/>
      <c r="Q6" s="304"/>
      <c r="R6" s="304"/>
      <c r="S6" s="304"/>
      <c r="U6" s="328" t="s">
        <v>107</v>
      </c>
      <c r="V6" s="328"/>
      <c r="W6" s="328"/>
      <c r="X6" s="328"/>
    </row>
    <row r="7" spans="1:24" ht="26" customHeight="1">
      <c r="A7" s="71" t="s">
        <v>5</v>
      </c>
      <c r="B7" s="70">
        <v>1.1576093135396675</v>
      </c>
      <c r="C7" s="69">
        <v>45.522038570550279</v>
      </c>
      <c r="E7" s="113">
        <f t="shared" si="0"/>
        <v>52.696735820580976</v>
      </c>
      <c r="F7" s="112">
        <f t="shared" si="1"/>
        <v>-1.5920466911794935</v>
      </c>
      <c r="G7" s="112">
        <f t="shared" si="2"/>
        <v>2.5346126668955735</v>
      </c>
      <c r="H7" s="114">
        <f t="shared" si="3"/>
        <v>96.309150028522524</v>
      </c>
      <c r="J7" s="131"/>
      <c r="K7" s="130">
        <f>AVERAGE(E5:E50)</f>
        <v>395.31924711256499</v>
      </c>
      <c r="N7" s="304"/>
      <c r="O7" s="304"/>
      <c r="P7" s="304"/>
      <c r="Q7" s="304"/>
      <c r="R7" s="304"/>
      <c r="S7" s="304"/>
      <c r="U7" s="329" t="s">
        <v>112</v>
      </c>
      <c r="V7" s="329"/>
      <c r="W7" s="329"/>
      <c r="X7" s="329"/>
    </row>
    <row r="8" spans="1:24" ht="26" customHeight="1">
      <c r="A8" s="126" t="s">
        <v>154</v>
      </c>
      <c r="B8" s="70">
        <v>1.3174154325572023</v>
      </c>
      <c r="C8" s="69">
        <v>85.193690428461309</v>
      </c>
      <c r="E8" s="113">
        <f t="shared" si="0"/>
        <v>112.23548252695574</v>
      </c>
      <c r="F8" s="112">
        <f t="shared" si="1"/>
        <v>-1.4322405721619587</v>
      </c>
      <c r="G8" s="112">
        <f t="shared" si="2"/>
        <v>2.0513130565468147</v>
      </c>
      <c r="H8" s="114">
        <f t="shared" si="3"/>
        <v>99.992479787118967</v>
      </c>
      <c r="J8" s="131"/>
      <c r="K8" s="130">
        <f>K6*K5</f>
        <v>365.71475503088129</v>
      </c>
      <c r="N8" s="304"/>
      <c r="O8" s="304"/>
      <c r="P8" s="304"/>
      <c r="Q8" s="304"/>
      <c r="R8" s="304"/>
      <c r="S8" s="304"/>
      <c r="U8" s="226" t="s">
        <v>102</v>
      </c>
      <c r="V8" s="226"/>
      <c r="W8" s="226"/>
      <c r="X8" s="226"/>
    </row>
    <row r="9" spans="1:24" ht="26" customHeight="1" thickBot="1">
      <c r="A9" s="77" t="s">
        <v>8</v>
      </c>
      <c r="B9" s="76">
        <v>2.4692818591772285</v>
      </c>
      <c r="C9" s="75">
        <v>93.692616475210315</v>
      </c>
      <c r="E9" s="113">
        <f t="shared" si="0"/>
        <v>231.35347820108635</v>
      </c>
      <c r="F9" s="112">
        <f t="shared" si="1"/>
        <v>-0.28037414554193241</v>
      </c>
      <c r="G9" s="112">
        <f t="shared" si="2"/>
        <v>7.860966148836869E-2</v>
      </c>
      <c r="H9" s="114">
        <f t="shared" si="3"/>
        <v>126.54155008042954</v>
      </c>
      <c r="J9" s="129"/>
      <c r="K9" s="128">
        <f>AVERAGE(G5:G50)</f>
        <v>1.284429930287313</v>
      </c>
      <c r="N9" s="304"/>
      <c r="O9" s="304"/>
      <c r="P9" s="304"/>
      <c r="Q9" s="304"/>
      <c r="R9" s="304"/>
      <c r="S9" s="304"/>
      <c r="U9" s="225" t="s">
        <v>96</v>
      </c>
      <c r="V9" s="225"/>
      <c r="W9" s="225"/>
      <c r="X9" s="225"/>
    </row>
    <row r="10" spans="1:24" ht="26" customHeight="1">
      <c r="A10" s="126" t="s">
        <v>153</v>
      </c>
      <c r="B10" s="70">
        <v>1.0705146229413496</v>
      </c>
      <c r="C10" s="69">
        <v>95.558346383926548</v>
      </c>
      <c r="E10" s="113">
        <f t="shared" si="0"/>
        <v>102.296607148088</v>
      </c>
      <c r="F10" s="112">
        <f t="shared" si="1"/>
        <v>-1.6791413817778114</v>
      </c>
      <c r="G10" s="112">
        <f t="shared" si="2"/>
        <v>2.8195157799986976</v>
      </c>
      <c r="H10" s="114">
        <f t="shared" si="3"/>
        <v>94.301727110872321</v>
      </c>
      <c r="N10" s="304"/>
      <c r="O10" s="304"/>
      <c r="P10" s="304"/>
      <c r="Q10" s="304"/>
      <c r="R10" s="304"/>
      <c r="S10" s="304"/>
      <c r="U10" s="327" t="s">
        <v>121</v>
      </c>
      <c r="V10" s="327"/>
      <c r="W10" s="327"/>
      <c r="X10" s="327"/>
    </row>
    <row r="11" spans="1:24">
      <c r="A11" s="77" t="s">
        <v>12</v>
      </c>
      <c r="B11" s="76">
        <v>1.6220388387335281</v>
      </c>
      <c r="C11" s="75">
        <v>100.57664440759497</v>
      </c>
      <c r="E11" s="113">
        <f t="shared" si="0"/>
        <v>163.13922349861033</v>
      </c>
      <c r="F11" s="112">
        <f t="shared" si="1"/>
        <v>-1.1276171659856329</v>
      </c>
      <c r="G11" s="112">
        <f t="shared" si="2"/>
        <v>1.2715204730254703</v>
      </c>
      <c r="H11" s="114">
        <f t="shared" si="3"/>
        <v>107.01366560924106</v>
      </c>
    </row>
    <row r="12" spans="1:24" ht="19">
      <c r="A12" s="68" t="s">
        <v>13</v>
      </c>
      <c r="B12" s="67">
        <v>2.1563109889313736</v>
      </c>
      <c r="C12" s="66">
        <v>100.99097235892286</v>
      </c>
      <c r="E12" s="113">
        <f t="shared" si="0"/>
        <v>217.76794348040997</v>
      </c>
      <c r="F12" s="112">
        <f t="shared" si="1"/>
        <v>-0.59334501578778731</v>
      </c>
      <c r="G12" s="112">
        <f t="shared" si="2"/>
        <v>0.35205830776020958</v>
      </c>
      <c r="H12" s="114">
        <f t="shared" si="3"/>
        <v>119.32796572560333</v>
      </c>
      <c r="J12" s="323" t="s">
        <v>152</v>
      </c>
      <c r="K12" s="323"/>
      <c r="L12" s="323"/>
      <c r="M12" s="323"/>
      <c r="N12" s="323"/>
      <c r="O12" s="323"/>
      <c r="P12" s="323"/>
    </row>
    <row r="13" spans="1:24" ht="17" customHeight="1" thickBot="1">
      <c r="A13" s="68" t="s">
        <v>14</v>
      </c>
      <c r="B13" s="67">
        <v>3.9534911411284526</v>
      </c>
      <c r="C13" s="66">
        <v>104.18645246463673</v>
      </c>
      <c r="E13" s="113">
        <f t="shared" si="0"/>
        <v>411.90021684454194</v>
      </c>
      <c r="F13" s="112">
        <f t="shared" si="1"/>
        <v>1.2038351364092916</v>
      </c>
      <c r="G13" s="112">
        <f t="shared" si="2"/>
        <v>1.4492190356535777</v>
      </c>
      <c r="H13" s="114">
        <f t="shared" si="3"/>
        <v>160.75070458468321</v>
      </c>
      <c r="U13" s="304" t="s">
        <v>151</v>
      </c>
      <c r="V13" s="304"/>
      <c r="W13" s="304"/>
      <c r="X13" s="304"/>
    </row>
    <row r="14" spans="1:24" ht="17" thickBot="1">
      <c r="A14" s="68" t="s">
        <v>98</v>
      </c>
      <c r="B14" s="67">
        <v>3.4103496092121288</v>
      </c>
      <c r="C14" s="66">
        <v>105.19377219650876</v>
      </c>
      <c r="E14" s="113">
        <f t="shared" si="0"/>
        <v>358.74753990191334</v>
      </c>
      <c r="F14" s="112">
        <f t="shared" si="1"/>
        <v>0.66069360449296788</v>
      </c>
      <c r="G14" s="112">
        <f t="shared" si="2"/>
        <v>0.43651603901791025</v>
      </c>
      <c r="H14" s="114">
        <f t="shared" si="3"/>
        <v>148.23197639119309</v>
      </c>
      <c r="J14" s="289"/>
      <c r="K14" s="291"/>
      <c r="U14" s="304"/>
      <c r="V14" s="304"/>
      <c r="W14" s="304"/>
      <c r="X14" s="304"/>
    </row>
    <row r="15" spans="1:24">
      <c r="A15" s="68" t="s">
        <v>16</v>
      </c>
      <c r="B15" s="67">
        <v>2.3187038292837023</v>
      </c>
      <c r="C15" s="66">
        <v>106.22239615363112</v>
      </c>
      <c r="E15" s="113">
        <f t="shared" si="0"/>
        <v>246.2982767171149</v>
      </c>
      <c r="F15" s="112">
        <f t="shared" si="1"/>
        <v>-0.43095217543545861</v>
      </c>
      <c r="G15" s="112">
        <f t="shared" si="2"/>
        <v>0.18571977751255428</v>
      </c>
      <c r="H15" s="114">
        <f t="shared" si="3"/>
        <v>123.07091615284637</v>
      </c>
      <c r="J15" s="292"/>
      <c r="K15" s="213"/>
      <c r="L15" s="324">
        <f>(K7-K5*K6)/K9</f>
        <v>23.04874044398942</v>
      </c>
      <c r="U15" s="304"/>
      <c r="V15" s="304"/>
      <c r="W15" s="304"/>
      <c r="X15" s="304"/>
    </row>
    <row r="16" spans="1:24" ht="17" thickBot="1">
      <c r="A16" s="77" t="s">
        <v>18</v>
      </c>
      <c r="B16" s="76">
        <v>2.6755860744169526</v>
      </c>
      <c r="C16" s="75">
        <v>109.57117011083673</v>
      </c>
      <c r="E16" s="113">
        <f t="shared" si="0"/>
        <v>293.16709690612578</v>
      </c>
      <c r="F16" s="112">
        <f t="shared" si="1"/>
        <v>-7.406993030220832E-2</v>
      </c>
      <c r="G16" s="112">
        <f t="shared" si="2"/>
        <v>5.4863545749739987E-3</v>
      </c>
      <c r="H16" s="114">
        <f t="shared" si="3"/>
        <v>131.29660238999085</v>
      </c>
      <c r="J16" s="294"/>
      <c r="K16" s="295"/>
      <c r="L16" s="325"/>
      <c r="U16" s="304"/>
      <c r="V16" s="304"/>
      <c r="W16" s="304"/>
      <c r="X16" s="304"/>
    </row>
    <row r="17" spans="1:24" ht="17" thickBot="1">
      <c r="A17" s="68" t="s">
        <v>20</v>
      </c>
      <c r="B17" s="67">
        <v>2.5336326529891968</v>
      </c>
      <c r="C17" s="66">
        <v>112.97021996510404</v>
      </c>
      <c r="E17" s="113">
        <f t="shared" si="0"/>
        <v>286.22503811895967</v>
      </c>
      <c r="F17" s="112">
        <f t="shared" si="1"/>
        <v>-0.21602335172996412</v>
      </c>
      <c r="G17" s="112">
        <f t="shared" si="2"/>
        <v>4.6666088492647792E-2</v>
      </c>
      <c r="H17" s="114">
        <f t="shared" si="3"/>
        <v>128.02475482436628</v>
      </c>
      <c r="L17" s="127"/>
      <c r="U17" s="304"/>
      <c r="V17" s="304"/>
      <c r="W17" s="304"/>
      <c r="X17" s="304"/>
    </row>
    <row r="18" spans="1:24" ht="17" thickBot="1">
      <c r="A18" s="68" t="s">
        <v>97</v>
      </c>
      <c r="B18" s="67">
        <v>2.3940201793533955</v>
      </c>
      <c r="C18" s="66">
        <v>115.28695147105911</v>
      </c>
      <c r="E18" s="113">
        <f t="shared" si="0"/>
        <v>275.99928823785115</v>
      </c>
      <c r="F18" s="112">
        <f t="shared" si="1"/>
        <v>-0.35563582536576543</v>
      </c>
      <c r="G18" s="112">
        <f t="shared" si="2"/>
        <v>0.12647684028358921</v>
      </c>
      <c r="H18" s="114">
        <f t="shared" si="3"/>
        <v>124.80686315679137</v>
      </c>
      <c r="J18" s="289"/>
      <c r="K18" s="291"/>
      <c r="L18" s="127"/>
      <c r="U18" s="304"/>
      <c r="V18" s="304"/>
      <c r="W18" s="304"/>
      <c r="X18" s="304"/>
    </row>
    <row r="19" spans="1:24" ht="34">
      <c r="A19" s="126" t="s">
        <v>150</v>
      </c>
      <c r="B19" s="70">
        <v>1.1716623695517954</v>
      </c>
      <c r="C19" s="69">
        <v>117.20271346443374</v>
      </c>
      <c r="E19" s="113">
        <f t="shared" si="0"/>
        <v>137.32200897563854</v>
      </c>
      <c r="F19" s="112">
        <f t="shared" si="1"/>
        <v>-1.5779936351673656</v>
      </c>
      <c r="G19" s="112">
        <f t="shared" si="2"/>
        <v>2.4900639126287167</v>
      </c>
      <c r="H19" s="114">
        <f t="shared" si="3"/>
        <v>96.633055268990901</v>
      </c>
      <c r="J19" s="292"/>
      <c r="K19" s="213"/>
      <c r="L19" s="324">
        <f>K6-L15*K5</f>
        <v>69.627713425201961</v>
      </c>
      <c r="U19" s="304"/>
      <c r="V19" s="304"/>
      <c r="W19" s="304"/>
      <c r="X19" s="304"/>
    </row>
    <row r="20" spans="1:24" ht="17" thickBot="1">
      <c r="A20" s="77" t="s">
        <v>26</v>
      </c>
      <c r="B20" s="76">
        <v>2.9756008306929744</v>
      </c>
      <c r="C20" s="75">
        <v>117.21925978307885</v>
      </c>
      <c r="E20" s="113">
        <f t="shared" si="0"/>
        <v>348.79772678374502</v>
      </c>
      <c r="F20" s="112">
        <f t="shared" si="1"/>
        <v>0.22594482597381349</v>
      </c>
      <c r="G20" s="112">
        <f t="shared" si="2"/>
        <v>5.1051064384336861E-2</v>
      </c>
      <c r="H20" s="114">
        <f t="shared" si="3"/>
        <v>138.21156463676363</v>
      </c>
      <c r="J20" s="294"/>
      <c r="K20" s="295"/>
      <c r="L20" s="325"/>
      <c r="U20" s="304"/>
      <c r="V20" s="304"/>
      <c r="W20" s="304"/>
      <c r="X20" s="304"/>
    </row>
    <row r="21" spans="1:24" ht="35" thickBot="1">
      <c r="A21" s="62" t="s">
        <v>149</v>
      </c>
      <c r="B21" s="61">
        <v>3.1585499372578871</v>
      </c>
      <c r="C21" s="60">
        <v>119.701099727418</v>
      </c>
      <c r="E21" s="113">
        <f t="shared" si="0"/>
        <v>378.08190103373619</v>
      </c>
      <c r="F21" s="112">
        <f t="shared" si="1"/>
        <v>0.40889393253872619</v>
      </c>
      <c r="G21" s="112">
        <f t="shared" si="2"/>
        <v>0.16719424806698435</v>
      </c>
      <c r="H21" s="114">
        <f t="shared" si="3"/>
        <v>142.42831110843807</v>
      </c>
      <c r="U21" s="304"/>
      <c r="V21" s="304"/>
      <c r="W21" s="304"/>
      <c r="X21" s="304"/>
    </row>
    <row r="22" spans="1:24" ht="17" thickBot="1">
      <c r="A22" s="77" t="s">
        <v>28</v>
      </c>
      <c r="B22" s="76">
        <v>3.2402833208058492</v>
      </c>
      <c r="C22" s="75">
        <v>120.08267296482951</v>
      </c>
      <c r="E22" s="113">
        <f t="shared" si="0"/>
        <v>389.10188232572057</v>
      </c>
      <c r="F22" s="112">
        <f t="shared" si="1"/>
        <v>0.4906273160866883</v>
      </c>
      <c r="G22" s="112">
        <f t="shared" si="2"/>
        <v>0.24071516329042716</v>
      </c>
      <c r="H22" s="114">
        <f t="shared" si="3"/>
        <v>144.31216265144408</v>
      </c>
      <c r="J22" s="289"/>
      <c r="K22" s="291"/>
      <c r="U22" s="304"/>
      <c r="V22" s="304"/>
      <c r="W22" s="304"/>
      <c r="X22" s="304"/>
    </row>
    <row r="23" spans="1:24" ht="35" thickBot="1">
      <c r="A23" s="62" t="s">
        <v>94</v>
      </c>
      <c r="B23" s="58">
        <v>3.0041101833012989</v>
      </c>
      <c r="C23" s="57">
        <v>120.57227000798744</v>
      </c>
      <c r="E23" s="113">
        <f t="shared" si="0"/>
        <v>362.21238415474886</v>
      </c>
      <c r="F23" s="112">
        <f t="shared" si="1"/>
        <v>0.25445417858213792</v>
      </c>
      <c r="G23" s="112">
        <f t="shared" si="2"/>
        <v>6.4746928997910541E-2</v>
      </c>
      <c r="H23" s="114">
        <f t="shared" si="3"/>
        <v>138.86866930525906</v>
      </c>
      <c r="J23" s="294"/>
      <c r="K23" s="295"/>
      <c r="L23" s="326"/>
      <c r="M23" s="288"/>
      <c r="O23" s="124"/>
      <c r="P23" s="123">
        <f>CORREL(B5:B50,C5:C50)^2</f>
        <v>0.39736710276386011</v>
      </c>
      <c r="U23" s="304"/>
      <c r="V23" s="304"/>
      <c r="W23" s="304"/>
      <c r="X23" s="304"/>
    </row>
    <row r="24" spans="1:24">
      <c r="A24" s="71" t="s">
        <v>105</v>
      </c>
      <c r="B24" s="70">
        <v>3.2120656941458345</v>
      </c>
      <c r="C24" s="69">
        <v>120.74293828798174</v>
      </c>
      <c r="E24" s="113">
        <f t="shared" si="0"/>
        <v>387.83424988519374</v>
      </c>
      <c r="F24" s="112">
        <f t="shared" si="1"/>
        <v>0.4624096894266736</v>
      </c>
      <c r="G24" s="112">
        <f t="shared" si="2"/>
        <v>0.21382272087567272</v>
      </c>
      <c r="H24" s="114">
        <f t="shared" si="3"/>
        <v>143.66178189861199</v>
      </c>
      <c r="U24" s="304"/>
      <c r="V24" s="304"/>
      <c r="W24" s="304"/>
      <c r="X24" s="304"/>
    </row>
    <row r="25" spans="1:24">
      <c r="A25" s="59" t="s">
        <v>32</v>
      </c>
      <c r="B25" s="58">
        <v>3.8899991546270956</v>
      </c>
      <c r="C25" s="57">
        <v>121.5240811004751</v>
      </c>
      <c r="E25" s="113">
        <f t="shared" si="0"/>
        <v>472.72857274768273</v>
      </c>
      <c r="F25" s="112">
        <f t="shared" si="1"/>
        <v>1.1403431499079346</v>
      </c>
      <c r="G25" s="112">
        <f t="shared" si="2"/>
        <v>1.3003824995419502</v>
      </c>
      <c r="H25" s="114">
        <f t="shared" si="3"/>
        <v>159.28729426754015</v>
      </c>
      <c r="U25" s="46"/>
      <c r="V25" s="46"/>
      <c r="W25" s="46"/>
      <c r="X25" s="46"/>
    </row>
    <row r="26" spans="1:24">
      <c r="A26" s="68" t="s">
        <v>36</v>
      </c>
      <c r="B26" s="67">
        <v>2.0853013097559288</v>
      </c>
      <c r="C26" s="66">
        <v>123.67855604438705</v>
      </c>
      <c r="E26" s="113">
        <f t="shared" si="0"/>
        <v>257.90705490808233</v>
      </c>
      <c r="F26" s="112">
        <f t="shared" si="1"/>
        <v>-0.66435469496323218</v>
      </c>
      <c r="G26" s="112">
        <f t="shared" si="2"/>
        <v>0.44136716071968929</v>
      </c>
      <c r="H26" s="114">
        <f t="shared" si="3"/>
        <v>117.69128206127755</v>
      </c>
      <c r="U26" s="46"/>
      <c r="V26" s="46"/>
      <c r="W26" s="46"/>
      <c r="X26" s="46"/>
    </row>
    <row r="27" spans="1:24">
      <c r="A27" s="68" t="s">
        <v>39</v>
      </c>
      <c r="B27" s="67">
        <v>3.5114910154619081</v>
      </c>
      <c r="C27" s="66">
        <v>125.32066429747724</v>
      </c>
      <c r="E27" s="113">
        <f t="shared" si="0"/>
        <v>440.06238673230922</v>
      </c>
      <c r="F27" s="112">
        <f t="shared" si="1"/>
        <v>0.76183501074274718</v>
      </c>
      <c r="G27" s="112">
        <f t="shared" si="2"/>
        <v>0.58039258359340173</v>
      </c>
      <c r="H27" s="114">
        <f t="shared" si="3"/>
        <v>150.56315841198432</v>
      </c>
      <c r="J27" s="213"/>
      <c r="K27" s="213"/>
      <c r="L27" s="213"/>
      <c r="M27" s="213"/>
      <c r="N27" s="213"/>
      <c r="O27" s="213"/>
      <c r="P27" s="213"/>
      <c r="Q27" s="213"/>
      <c r="R27" s="213"/>
      <c r="S27" s="213"/>
      <c r="T27" s="213"/>
      <c r="U27" s="213"/>
      <c r="V27" s="213"/>
      <c r="W27" s="213"/>
      <c r="X27" s="213"/>
    </row>
    <row r="28" spans="1:24">
      <c r="A28" s="68" t="s">
        <v>40</v>
      </c>
      <c r="B28" s="67">
        <v>1.9379225305918564</v>
      </c>
      <c r="C28" s="66">
        <v>126.82429720732154</v>
      </c>
      <c r="E28" s="113">
        <f t="shared" si="0"/>
        <v>245.77566298454624</v>
      </c>
      <c r="F28" s="112">
        <f t="shared" si="1"/>
        <v>-0.81173347412730457</v>
      </c>
      <c r="G28" s="112">
        <f t="shared" si="2"/>
        <v>0.6589112330187834</v>
      </c>
      <c r="H28" s="114">
        <f t="shared" si="3"/>
        <v>114.29438683337281</v>
      </c>
      <c r="J28" s="213"/>
      <c r="K28" s="213"/>
      <c r="L28" s="213"/>
      <c r="M28" s="213"/>
      <c r="N28" s="213"/>
      <c r="O28" s="213"/>
      <c r="P28" s="213"/>
      <c r="Q28" s="213"/>
      <c r="R28" s="213"/>
      <c r="S28" s="213"/>
      <c r="T28" s="213"/>
      <c r="U28" s="213"/>
      <c r="V28" s="213"/>
      <c r="W28" s="213"/>
      <c r="X28" s="213"/>
    </row>
    <row r="29" spans="1:24">
      <c r="A29" s="86" t="s">
        <v>41</v>
      </c>
      <c r="B29" s="85">
        <v>2.1485020010532785</v>
      </c>
      <c r="C29" s="84">
        <v>131.03319675642442</v>
      </c>
      <c r="E29" s="113">
        <f t="shared" si="0"/>
        <v>281.52508543558582</v>
      </c>
      <c r="F29" s="112">
        <f t="shared" si="1"/>
        <v>-0.60115400366588245</v>
      </c>
      <c r="G29" s="112">
        <f t="shared" si="2"/>
        <v>0.36138613612351983</v>
      </c>
      <c r="H29" s="114">
        <f t="shared" si="3"/>
        <v>119.14797839087086</v>
      </c>
      <c r="J29" s="213"/>
      <c r="K29" s="213"/>
      <c r="L29" s="213"/>
      <c r="M29" s="213"/>
      <c r="N29" s="213"/>
      <c r="O29" s="213"/>
      <c r="P29" s="213"/>
      <c r="Q29" s="213"/>
      <c r="R29" s="213"/>
      <c r="S29" s="213"/>
      <c r="T29" s="213"/>
      <c r="U29" s="213"/>
      <c r="V29" s="213"/>
      <c r="W29" s="213"/>
      <c r="X29" s="213"/>
    </row>
    <row r="30" spans="1:24">
      <c r="A30" s="68" t="s">
        <v>99</v>
      </c>
      <c r="B30" s="67">
        <v>2.7912074935849258</v>
      </c>
      <c r="C30" s="66">
        <v>134.28640166529649</v>
      </c>
      <c r="E30" s="113">
        <f t="shared" si="0"/>
        <v>374.82121061473083</v>
      </c>
      <c r="F30" s="112">
        <f t="shared" si="1"/>
        <v>4.1551488865764874E-2</v>
      </c>
      <c r="G30" s="112">
        <f t="shared" si="2"/>
        <v>1.7265262269617822E-3</v>
      </c>
      <c r="H30" s="114">
        <f t="shared" si="3"/>
        <v>133.96153047015918</v>
      </c>
      <c r="J30" s="213"/>
      <c r="K30" s="213"/>
      <c r="L30" s="213"/>
      <c r="M30" s="213"/>
      <c r="N30" s="213"/>
      <c r="O30" s="213"/>
      <c r="P30" s="213"/>
      <c r="Q30" s="213"/>
      <c r="R30" s="213"/>
      <c r="S30" s="213"/>
      <c r="T30" s="213"/>
      <c r="U30" s="213"/>
      <c r="V30" s="213"/>
      <c r="W30" s="213"/>
      <c r="X30" s="213"/>
    </row>
    <row r="31" spans="1:24">
      <c r="A31" s="42" t="s">
        <v>45</v>
      </c>
      <c r="B31" s="76">
        <v>2.2679154105781154</v>
      </c>
      <c r="C31" s="75">
        <v>135.60730445558568</v>
      </c>
      <c r="E31" s="113">
        <f t="shared" si="0"/>
        <v>307.54589556178109</v>
      </c>
      <c r="F31" s="112">
        <f t="shared" si="1"/>
        <v>-0.48174059414104553</v>
      </c>
      <c r="G31" s="112">
        <f t="shared" si="2"/>
        <v>0.23207400004336756</v>
      </c>
      <c r="H31" s="114">
        <f t="shared" si="3"/>
        <v>121.90030707254064</v>
      </c>
      <c r="J31" s="213"/>
      <c r="K31" s="213"/>
      <c r="L31" s="213"/>
      <c r="M31" s="213"/>
      <c r="N31" s="213"/>
      <c r="O31" s="213"/>
      <c r="P31" s="213"/>
      <c r="Q31" s="213"/>
      <c r="R31" s="213"/>
      <c r="S31" s="213"/>
      <c r="T31" s="213"/>
      <c r="U31" s="213"/>
      <c r="V31" s="213"/>
      <c r="W31" s="213"/>
      <c r="X31" s="213"/>
    </row>
    <row r="32" spans="1:24">
      <c r="A32" s="77" t="s">
        <v>46</v>
      </c>
      <c r="B32" s="76">
        <v>3.2719795335807591</v>
      </c>
      <c r="C32" s="75">
        <v>137.81720334068169</v>
      </c>
      <c r="E32" s="113">
        <f t="shared" si="0"/>
        <v>450.9350687060483</v>
      </c>
      <c r="F32" s="112">
        <f t="shared" si="1"/>
        <v>0.52232352886159816</v>
      </c>
      <c r="G32" s="112">
        <f t="shared" si="2"/>
        <v>0.27282186880243275</v>
      </c>
      <c r="H32" s="114">
        <f t="shared" si="3"/>
        <v>145.04272043275046</v>
      </c>
      <c r="J32" s="213"/>
      <c r="K32" s="213"/>
      <c r="L32" s="213"/>
      <c r="M32" s="213"/>
      <c r="N32" s="213"/>
      <c r="O32" s="213"/>
      <c r="P32" s="213"/>
      <c r="Q32" s="213"/>
      <c r="R32" s="213"/>
      <c r="S32" s="213"/>
      <c r="T32" s="213"/>
      <c r="U32" s="213"/>
      <c r="V32" s="213"/>
      <c r="W32" s="213"/>
      <c r="X32" s="213"/>
    </row>
    <row r="33" spans="1:24">
      <c r="A33" s="77" t="s">
        <v>50</v>
      </c>
      <c r="B33" s="76">
        <v>2.3867466337735044</v>
      </c>
      <c r="C33" s="75">
        <v>147.07845313519863</v>
      </c>
      <c r="E33" s="113">
        <f t="shared" si="0"/>
        <v>351.03900292104947</v>
      </c>
      <c r="F33" s="112">
        <f t="shared" si="1"/>
        <v>-0.36290937094565656</v>
      </c>
      <c r="G33" s="112">
        <f t="shared" si="2"/>
        <v>0.13170321152017214</v>
      </c>
      <c r="H33" s="114">
        <f t="shared" si="3"/>
        <v>124.63921709261294</v>
      </c>
      <c r="J33" s="213"/>
      <c r="K33" s="213"/>
      <c r="L33" s="213"/>
      <c r="M33" s="213"/>
      <c r="N33" s="213"/>
      <c r="O33" s="213"/>
      <c r="P33" s="213"/>
      <c r="Q33" s="213"/>
      <c r="R33" s="213"/>
      <c r="S33" s="213"/>
      <c r="T33" s="213"/>
      <c r="U33" s="213"/>
      <c r="V33" s="213"/>
      <c r="W33" s="213"/>
      <c r="X33" s="213"/>
    </row>
    <row r="34" spans="1:24">
      <c r="A34" s="68" t="s">
        <v>53</v>
      </c>
      <c r="B34" s="67">
        <v>3.0571475763382145</v>
      </c>
      <c r="C34" s="66">
        <v>149.97813375662062</v>
      </c>
      <c r="E34" s="113">
        <f t="shared" si="0"/>
        <v>458.50528811778128</v>
      </c>
      <c r="F34" s="112">
        <f t="shared" si="1"/>
        <v>0.30749157161905361</v>
      </c>
      <c r="G34" s="112">
        <f t="shared" si="2"/>
        <v>9.4551066616755566E-2</v>
      </c>
      <c r="H34" s="114">
        <f t="shared" si="3"/>
        <v>140.09111441119279</v>
      </c>
      <c r="J34" s="213"/>
      <c r="K34" s="213"/>
      <c r="L34" s="213"/>
      <c r="M34" s="213"/>
      <c r="N34" s="213"/>
      <c r="O34" s="213"/>
      <c r="P34" s="213"/>
      <c r="Q34" s="213"/>
      <c r="R34" s="213"/>
      <c r="S34" s="213"/>
      <c r="T34" s="213"/>
      <c r="U34" s="213"/>
      <c r="V34" s="213"/>
      <c r="W34" s="213"/>
      <c r="X34" s="213"/>
    </row>
    <row r="35" spans="1:24">
      <c r="A35" s="68" t="s">
        <v>54</v>
      </c>
      <c r="B35" s="67">
        <v>3.8964756710103194</v>
      </c>
      <c r="C35" s="66">
        <v>150.26886183950035</v>
      </c>
      <c r="E35" s="113">
        <f t="shared" si="0"/>
        <v>585.51896426802409</v>
      </c>
      <c r="F35" s="112">
        <f t="shared" si="1"/>
        <v>1.1468196662911585</v>
      </c>
      <c r="G35" s="112">
        <f t="shared" si="2"/>
        <v>1.3151953469921642</v>
      </c>
      <c r="H35" s="114">
        <f t="shared" si="3"/>
        <v>159.43656981263831</v>
      </c>
      <c r="J35" s="213"/>
      <c r="K35" s="213"/>
      <c r="L35" s="213"/>
      <c r="M35" s="213"/>
      <c r="N35" s="213"/>
      <c r="O35" s="213"/>
      <c r="P35" s="213"/>
      <c r="Q35" s="213"/>
      <c r="R35" s="213"/>
      <c r="S35" s="213"/>
      <c r="T35" s="213"/>
      <c r="U35" s="213"/>
      <c r="V35" s="213"/>
      <c r="W35" s="213"/>
      <c r="X35" s="213"/>
    </row>
    <row r="36" spans="1:24">
      <c r="A36" s="59" t="s">
        <v>55</v>
      </c>
      <c r="B36" s="58">
        <v>2.1729639257564743</v>
      </c>
      <c r="C36" s="57">
        <v>151.9893721475014</v>
      </c>
      <c r="E36" s="113">
        <f t="shared" si="0"/>
        <v>330.26742277489637</v>
      </c>
      <c r="F36" s="112">
        <f t="shared" si="1"/>
        <v>-0.57669207896268659</v>
      </c>
      <c r="G36" s="112">
        <f t="shared" si="2"/>
        <v>0.33257375393830557</v>
      </c>
      <c r="H36" s="114">
        <f t="shared" si="3"/>
        <v>119.71179494411524</v>
      </c>
      <c r="J36" s="213"/>
      <c r="K36" s="213"/>
      <c r="L36" s="213"/>
      <c r="M36" s="213"/>
      <c r="N36" s="213"/>
      <c r="O36" s="213"/>
      <c r="P36" s="213"/>
      <c r="Q36" s="213"/>
      <c r="R36" s="213"/>
      <c r="S36" s="213"/>
      <c r="T36" s="213"/>
      <c r="U36" s="213"/>
      <c r="V36" s="213"/>
      <c r="W36" s="213"/>
      <c r="X36" s="213"/>
    </row>
    <row r="37" spans="1:24">
      <c r="A37" s="68" t="s">
        <v>95</v>
      </c>
      <c r="B37" s="67">
        <v>3.6336175764848293</v>
      </c>
      <c r="C37" s="66">
        <v>160.45903321740954</v>
      </c>
      <c r="E37" s="113">
        <f t="shared" si="0"/>
        <v>583.04676340454239</v>
      </c>
      <c r="F37" s="112">
        <f t="shared" si="1"/>
        <v>0.88396157176566836</v>
      </c>
      <c r="G37" s="112">
        <f t="shared" si="2"/>
        <v>0.78138806035843089</v>
      </c>
      <c r="H37" s="114">
        <f t="shared" si="3"/>
        <v>153.37802181831867</v>
      </c>
      <c r="J37" s="213"/>
      <c r="K37" s="213"/>
      <c r="L37" s="213"/>
      <c r="M37" s="213"/>
      <c r="N37" s="213"/>
      <c r="O37" s="213"/>
      <c r="P37" s="213"/>
      <c r="Q37" s="213"/>
      <c r="R37" s="213"/>
      <c r="S37" s="213"/>
      <c r="T37" s="213"/>
      <c r="U37" s="213"/>
      <c r="V37" s="213"/>
      <c r="W37" s="213"/>
      <c r="X37" s="213"/>
    </row>
    <row r="38" spans="1:24">
      <c r="A38" s="86" t="s">
        <v>118</v>
      </c>
      <c r="B38" s="85">
        <v>2.048773792213447</v>
      </c>
      <c r="C38" s="84">
        <v>164.06744379042601</v>
      </c>
      <c r="E38" s="113">
        <f t="shared" si="0"/>
        <v>336.13707899327767</v>
      </c>
      <c r="F38" s="112">
        <f t="shared" si="1"/>
        <v>-0.70088221250571392</v>
      </c>
      <c r="G38" s="112">
        <f t="shared" si="2"/>
        <v>0.4912358758069047</v>
      </c>
      <c r="H38" s="114">
        <f t="shared" si="3"/>
        <v>116.84936879037761</v>
      </c>
      <c r="J38" s="213"/>
      <c r="K38" s="213"/>
      <c r="L38" s="213"/>
      <c r="M38" s="213"/>
      <c r="N38" s="213"/>
      <c r="O38" s="213"/>
      <c r="P38" s="213"/>
      <c r="Q38" s="213"/>
      <c r="R38" s="213"/>
      <c r="S38" s="213"/>
      <c r="T38" s="213"/>
      <c r="U38" s="213"/>
      <c r="V38" s="213"/>
      <c r="W38" s="213"/>
      <c r="X38" s="213"/>
    </row>
    <row r="39" spans="1:24">
      <c r="A39" s="68" t="s">
        <v>101</v>
      </c>
      <c r="B39" s="67">
        <v>3.5290103909065196</v>
      </c>
      <c r="C39" s="66">
        <v>165.60230656265577</v>
      </c>
      <c r="E39" s="113">
        <f t="shared" si="0"/>
        <v>584.41226061769908</v>
      </c>
      <c r="F39" s="112">
        <f t="shared" si="1"/>
        <v>0.77935438618735864</v>
      </c>
      <c r="G39" s="112">
        <f t="shared" si="2"/>
        <v>0.60739325926947452</v>
      </c>
      <c r="H39" s="114">
        <f t="shared" si="3"/>
        <v>150.96695794934797</v>
      </c>
      <c r="J39" s="213"/>
      <c r="K39" s="213"/>
      <c r="L39" s="213"/>
      <c r="M39" s="213"/>
      <c r="N39" s="213"/>
      <c r="O39" s="213"/>
      <c r="P39" s="213"/>
      <c r="Q39" s="213"/>
      <c r="R39" s="213"/>
      <c r="S39" s="213"/>
      <c r="T39" s="213"/>
      <c r="U39" s="213"/>
      <c r="V39" s="213"/>
      <c r="W39" s="213"/>
      <c r="X39" s="213"/>
    </row>
    <row r="40" spans="1:24">
      <c r="A40" s="59" t="s">
        <v>66</v>
      </c>
      <c r="B40" s="58">
        <v>2.9404381123265892</v>
      </c>
      <c r="C40" s="57">
        <v>167.04944693424042</v>
      </c>
      <c r="E40" s="113">
        <f t="shared" si="0"/>
        <v>491.19856040851863</v>
      </c>
      <c r="F40" s="112">
        <f t="shared" si="1"/>
        <v>0.19078210760742831</v>
      </c>
      <c r="G40" s="112">
        <f t="shared" si="2"/>
        <v>3.6397812583132357E-2</v>
      </c>
      <c r="H40" s="114">
        <f t="shared" si="3"/>
        <v>137.40110826783172</v>
      </c>
      <c r="J40" s="213"/>
      <c r="K40" s="213"/>
      <c r="L40" s="213"/>
      <c r="M40" s="213"/>
      <c r="N40" s="213"/>
      <c r="O40" s="213"/>
      <c r="P40" s="213"/>
      <c r="Q40" s="213"/>
      <c r="R40" s="213"/>
      <c r="S40" s="213"/>
      <c r="T40" s="213"/>
      <c r="U40" s="213"/>
      <c r="V40" s="213"/>
      <c r="W40" s="213"/>
      <c r="X40" s="213"/>
    </row>
    <row r="41" spans="1:24">
      <c r="A41" s="86" t="s">
        <v>68</v>
      </c>
      <c r="B41" s="85">
        <v>5.3857564913391656</v>
      </c>
      <c r="C41" s="84">
        <v>170.46362909672263</v>
      </c>
      <c r="E41" s="113">
        <f t="shared" si="0"/>
        <v>918.07559694490578</v>
      </c>
      <c r="F41" s="112">
        <f t="shared" si="1"/>
        <v>2.6361004866200046</v>
      </c>
      <c r="G41" s="112">
        <f t="shared" si="2"/>
        <v>6.9490257755582254</v>
      </c>
      <c r="H41" s="114">
        <f t="shared" si="3"/>
        <v>193.76261688860956</v>
      </c>
      <c r="J41" s="213"/>
      <c r="K41" s="213"/>
      <c r="L41" s="213"/>
      <c r="M41" s="213"/>
      <c r="N41" s="213"/>
      <c r="O41" s="213"/>
      <c r="P41" s="213"/>
      <c r="Q41" s="213"/>
      <c r="R41" s="213"/>
      <c r="S41" s="213"/>
      <c r="T41" s="213"/>
      <c r="U41" s="213"/>
      <c r="V41" s="213"/>
      <c r="W41" s="213"/>
      <c r="X41" s="213"/>
    </row>
    <row r="42" spans="1:24">
      <c r="A42" s="86" t="s">
        <v>70</v>
      </c>
      <c r="B42" s="85">
        <v>2.5210914919792398</v>
      </c>
      <c r="C42" s="84">
        <v>173.19096735793042</v>
      </c>
      <c r="E42" s="113">
        <f t="shared" si="0"/>
        <v>436.63027429373261</v>
      </c>
      <c r="F42" s="112">
        <f t="shared" si="1"/>
        <v>-0.22856451273992118</v>
      </c>
      <c r="G42" s="112">
        <f t="shared" si="2"/>
        <v>5.2241736484037592E-2</v>
      </c>
      <c r="H42" s="114">
        <f t="shared" si="3"/>
        <v>127.73569685938149</v>
      </c>
      <c r="J42" s="213"/>
      <c r="K42" s="213"/>
      <c r="L42" s="213"/>
      <c r="M42" s="213"/>
      <c r="N42" s="213"/>
      <c r="O42" s="213"/>
      <c r="P42" s="213"/>
      <c r="Q42" s="213"/>
      <c r="R42" s="213"/>
      <c r="S42" s="213"/>
      <c r="T42" s="213"/>
      <c r="U42" s="213"/>
      <c r="V42" s="213"/>
      <c r="W42" s="213"/>
      <c r="X42" s="213"/>
    </row>
    <row r="43" spans="1:24">
      <c r="A43" s="86" t="s">
        <v>73</v>
      </c>
      <c r="B43" s="85">
        <v>4.9726736328729633</v>
      </c>
      <c r="C43" s="84">
        <v>174.28622595169873</v>
      </c>
      <c r="E43" s="113">
        <f t="shared" si="0"/>
        <v>866.66852036295188</v>
      </c>
      <c r="F43" s="112">
        <f t="shared" si="1"/>
        <v>2.2230176281538023</v>
      </c>
      <c r="G43" s="112">
        <f t="shared" si="2"/>
        <v>4.9418073750825569</v>
      </c>
      <c r="H43" s="114">
        <f t="shared" si="3"/>
        <v>184.24157730196083</v>
      </c>
      <c r="J43" s="213"/>
      <c r="K43" s="213"/>
      <c r="L43" s="213"/>
      <c r="M43" s="213"/>
      <c r="N43" s="213"/>
      <c r="O43" s="213"/>
      <c r="P43" s="213"/>
      <c r="Q43" s="213"/>
      <c r="R43" s="213"/>
      <c r="S43" s="213"/>
      <c r="T43" s="213"/>
      <c r="U43" s="213"/>
      <c r="V43" s="213"/>
      <c r="W43" s="213"/>
      <c r="X43" s="213"/>
    </row>
    <row r="44" spans="1:24">
      <c r="A44" s="86" t="s">
        <v>74</v>
      </c>
      <c r="B44" s="85">
        <v>2.4343313481966118</v>
      </c>
      <c r="C44" s="84">
        <v>175.78282322373843</v>
      </c>
      <c r="E44" s="113">
        <f t="shared" si="0"/>
        <v>427.91363704804985</v>
      </c>
      <c r="F44" s="112">
        <f t="shared" si="1"/>
        <v>-0.31532465652254915</v>
      </c>
      <c r="G44" s="112">
        <f t="shared" si="2"/>
        <v>9.9429639011063595E-2</v>
      </c>
      <c r="H44" s="114">
        <f t="shared" si="3"/>
        <v>125.7359848244525</v>
      </c>
      <c r="J44" s="213"/>
      <c r="K44" s="213"/>
      <c r="L44" s="213"/>
      <c r="M44" s="213"/>
      <c r="N44" s="213"/>
      <c r="O44" s="213"/>
      <c r="P44" s="213"/>
      <c r="Q44" s="213"/>
      <c r="R44" s="213"/>
      <c r="S44" s="213"/>
      <c r="T44" s="213"/>
      <c r="U44" s="213"/>
      <c r="V44" s="213"/>
      <c r="W44" s="213"/>
      <c r="X44" s="213"/>
    </row>
    <row r="45" spans="1:24">
      <c r="A45" s="86" t="s">
        <v>115</v>
      </c>
      <c r="B45" s="85">
        <v>2.4720186640960771</v>
      </c>
      <c r="C45" s="84">
        <v>180.37467304272494</v>
      </c>
      <c r="E45" s="113">
        <f t="shared" si="0"/>
        <v>445.88955829184357</v>
      </c>
      <c r="F45" s="112">
        <f t="shared" si="1"/>
        <v>-0.27763734062308387</v>
      </c>
      <c r="G45" s="112">
        <f t="shared" si="2"/>
        <v>7.7082492908258304E-2</v>
      </c>
      <c r="H45" s="114">
        <f t="shared" si="3"/>
        <v>126.60462998664991</v>
      </c>
      <c r="J45" s="213"/>
      <c r="K45" s="213"/>
      <c r="L45" s="213"/>
      <c r="M45" s="213"/>
      <c r="N45" s="213"/>
      <c r="O45" s="213"/>
      <c r="P45" s="213"/>
      <c r="Q45" s="213"/>
      <c r="R45" s="213"/>
      <c r="S45" s="213"/>
      <c r="T45" s="213"/>
      <c r="U45" s="213"/>
      <c r="V45" s="213"/>
      <c r="W45" s="213"/>
      <c r="X45" s="213"/>
    </row>
    <row r="46" spans="1:24">
      <c r="A46" s="59" t="s">
        <v>79</v>
      </c>
      <c r="B46" s="58">
        <v>4.2437368548353431</v>
      </c>
      <c r="C46" s="57">
        <v>183.82931522380761</v>
      </c>
      <c r="E46" s="113">
        <f t="shared" si="0"/>
        <v>780.12324001441618</v>
      </c>
      <c r="F46" s="112">
        <f t="shared" si="1"/>
        <v>1.4940808501161822</v>
      </c>
      <c r="G46" s="112">
        <f t="shared" si="2"/>
        <v>2.2322775866838938</v>
      </c>
      <c r="H46" s="114">
        <f t="shared" si="3"/>
        <v>167.44050270489379</v>
      </c>
    </row>
    <row r="47" spans="1:24">
      <c r="A47" s="86" t="s">
        <v>114</v>
      </c>
      <c r="B47" s="85">
        <v>3.1204117432995662</v>
      </c>
      <c r="C47" s="84">
        <v>199.48881948351027</v>
      </c>
      <c r="E47" s="140">
        <f t="shared" si="0"/>
        <v>622.4872549733127</v>
      </c>
      <c r="F47" s="141">
        <f t="shared" si="1"/>
        <v>0.37075573858040523</v>
      </c>
      <c r="G47" s="141">
        <f t="shared" si="2"/>
        <v>0.13745981769030177</v>
      </c>
      <c r="H47" s="142">
        <f t="shared" si="3"/>
        <v>141.5492737748902</v>
      </c>
      <c r="J47" s="304" t="s">
        <v>148</v>
      </c>
      <c r="K47" s="304"/>
      <c r="L47" s="304"/>
      <c r="M47" s="304"/>
      <c r="N47" s="304"/>
      <c r="O47" s="304"/>
    </row>
    <row r="48" spans="1:24">
      <c r="A48" s="86" t="s">
        <v>84</v>
      </c>
      <c r="B48" s="85">
        <v>3.015834918483812</v>
      </c>
      <c r="C48" s="84">
        <v>203.07766206777939</v>
      </c>
      <c r="E48" s="113">
        <f t="shared" si="0"/>
        <v>612.44870442806462</v>
      </c>
      <c r="F48" s="112">
        <f t="shared" si="1"/>
        <v>0.26617891376465108</v>
      </c>
      <c r="G48" s="112">
        <f t="shared" si="2"/>
        <v>7.0851214132929552E-2</v>
      </c>
      <c r="H48" s="114">
        <f t="shared" si="3"/>
        <v>139.13890968325535</v>
      </c>
      <c r="J48" s="304"/>
      <c r="K48" s="304"/>
      <c r="L48" s="304"/>
      <c r="M48" s="304"/>
      <c r="N48" s="304"/>
      <c r="O48" s="304"/>
    </row>
    <row r="49" spans="1:15">
      <c r="A49" s="86" t="s">
        <v>85</v>
      </c>
      <c r="B49" s="85">
        <v>5.8356861162752116</v>
      </c>
      <c r="C49" s="84">
        <v>205.68025950556131</v>
      </c>
      <c r="E49" s="113">
        <f t="shared" si="0"/>
        <v>1200.2854347884868</v>
      </c>
      <c r="F49" s="112">
        <f t="shared" si="1"/>
        <v>3.0860301115560507</v>
      </c>
      <c r="G49" s="112">
        <f t="shared" si="2"/>
        <v>9.5235818494306503</v>
      </c>
      <c r="H49" s="114">
        <f t="shared" si="3"/>
        <v>204.13292803182196</v>
      </c>
      <c r="J49" s="304"/>
      <c r="K49" s="304"/>
      <c r="L49" s="304"/>
      <c r="M49" s="304"/>
      <c r="N49" s="304"/>
      <c r="O49" s="304"/>
    </row>
    <row r="50" spans="1:15" ht="17" thickBot="1">
      <c r="A50" s="83" t="s">
        <v>87</v>
      </c>
      <c r="B50" s="82">
        <v>2.6111671547054525</v>
      </c>
      <c r="C50" s="81">
        <v>210.38801333290183</v>
      </c>
      <c r="E50" s="115">
        <f t="shared" si="0"/>
        <v>549.35827015860605</v>
      </c>
      <c r="F50" s="116">
        <f t="shared" si="1"/>
        <v>-0.13848885001370848</v>
      </c>
      <c r="G50" s="116">
        <f t="shared" si="2"/>
        <v>1.9179161578119441E-2</v>
      </c>
      <c r="H50" s="117">
        <f t="shared" si="3"/>
        <v>129.81182742987829</v>
      </c>
      <c r="J50" s="304"/>
      <c r="K50" s="304"/>
      <c r="L50" s="304"/>
      <c r="M50" s="304"/>
      <c r="N50" s="304"/>
      <c r="O50" s="304"/>
    </row>
    <row r="51" spans="1:15">
      <c r="J51" s="304"/>
      <c r="K51" s="304"/>
      <c r="L51" s="304"/>
      <c r="M51" s="304"/>
      <c r="N51" s="304"/>
      <c r="O51" s="304"/>
    </row>
    <row r="52" spans="1:15">
      <c r="A52" t="s">
        <v>2</v>
      </c>
      <c r="J52" s="304"/>
      <c r="K52" s="304"/>
      <c r="L52" s="304"/>
      <c r="M52" s="304"/>
      <c r="N52" s="304"/>
      <c r="O52" s="304"/>
    </row>
    <row r="53" spans="1:15">
      <c r="J53" s="304"/>
      <c r="K53" s="304"/>
      <c r="L53" s="304"/>
      <c r="M53" s="304"/>
      <c r="N53" s="304"/>
      <c r="O53" s="304"/>
    </row>
    <row r="54" spans="1:15">
      <c r="A54" s="212" t="s">
        <v>1</v>
      </c>
      <c r="B54" s="213"/>
      <c r="C54" s="213"/>
      <c r="J54" s="304"/>
      <c r="K54" s="304"/>
      <c r="L54" s="304"/>
      <c r="M54" s="304"/>
      <c r="N54" s="304"/>
      <c r="O54" s="304"/>
    </row>
    <row r="55" spans="1:15">
      <c r="A55" s="213"/>
      <c r="B55" s="213"/>
      <c r="C55" s="213"/>
      <c r="J55" s="304"/>
      <c r="K55" s="304"/>
      <c r="L55" s="304"/>
      <c r="M55" s="304"/>
      <c r="N55" s="304"/>
      <c r="O55" s="304"/>
    </row>
    <row r="56" spans="1:15">
      <c r="A56" s="212" t="s">
        <v>0</v>
      </c>
      <c r="B56" s="213"/>
      <c r="C56" s="213"/>
      <c r="J56" s="304"/>
      <c r="K56" s="304"/>
      <c r="L56" s="304"/>
      <c r="M56" s="304"/>
      <c r="N56" s="304"/>
      <c r="O56" s="304"/>
    </row>
    <row r="57" spans="1:15">
      <c r="A57" s="213"/>
      <c r="B57" s="213"/>
      <c r="C57" s="213"/>
      <c r="J57" s="304"/>
      <c r="K57" s="304"/>
      <c r="L57" s="304"/>
      <c r="M57" s="304"/>
      <c r="N57" s="304"/>
      <c r="O57" s="304"/>
    </row>
  </sheetData>
  <autoFilter ref="A4:C4" xr:uid="{8DF1C7AD-11AE-9746-850A-019753AB6CFE}">
    <sortState xmlns:xlrd2="http://schemas.microsoft.com/office/spreadsheetml/2017/richdata2" ref="A5:C50">
      <sortCondition ref="B4:B50"/>
    </sortState>
  </autoFilter>
  <mergeCells count="22">
    <mergeCell ref="U9:X9"/>
    <mergeCell ref="U10:X10"/>
    <mergeCell ref="N5:S10"/>
    <mergeCell ref="U13:X24"/>
    <mergeCell ref="J27:X45"/>
    <mergeCell ref="U5:V5"/>
    <mergeCell ref="U6:X6"/>
    <mergeCell ref="U7:X7"/>
    <mergeCell ref="U8:X8"/>
    <mergeCell ref="J14:K16"/>
    <mergeCell ref="A54:C55"/>
    <mergeCell ref="A56:C57"/>
    <mergeCell ref="E3:H3"/>
    <mergeCell ref="J3:P3"/>
    <mergeCell ref="J12:P12"/>
    <mergeCell ref="J47:O57"/>
    <mergeCell ref="J18:K20"/>
    <mergeCell ref="L15:L16"/>
    <mergeCell ref="L19:L20"/>
    <mergeCell ref="J22:K23"/>
    <mergeCell ref="L23:M23"/>
    <mergeCell ref="A3:C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B5906-0B7D-2D42-9833-6244ADB60845}">
  <dimension ref="A1:I18"/>
  <sheetViews>
    <sheetView workbookViewId="0">
      <selection activeCell="C3" sqref="C3"/>
    </sheetView>
  </sheetViews>
  <sheetFormatPr baseColWidth="10" defaultRowHeight="16"/>
  <cols>
    <col min="1" max="1" width="24.83203125" bestFit="1" customWidth="1"/>
    <col min="2" max="2" width="15.6640625" bestFit="1" customWidth="1"/>
    <col min="3" max="3" width="21.5" bestFit="1" customWidth="1"/>
    <col min="4" max="4" width="14.5" bestFit="1" customWidth="1"/>
    <col min="5" max="5" width="12.1640625" bestFit="1" customWidth="1"/>
    <col min="6" max="6" width="14" bestFit="1" customWidth="1"/>
    <col min="7" max="7" width="12.6640625" bestFit="1" customWidth="1"/>
    <col min="8" max="9" width="14.1640625" bestFit="1" customWidth="1"/>
  </cols>
  <sheetData>
    <row r="1" spans="1:9">
      <c r="A1" t="s">
        <v>161</v>
      </c>
    </row>
    <row r="2" spans="1:9" ht="17" thickBot="1"/>
    <row r="3" spans="1:9">
      <c r="A3" s="152" t="s">
        <v>162</v>
      </c>
      <c r="B3" s="153"/>
    </row>
    <row r="4" spans="1:9">
      <c r="A4" s="148" t="s">
        <v>163</v>
      </c>
      <c r="B4" s="149">
        <v>0.63037060747139839</v>
      </c>
    </row>
    <row r="5" spans="1:9">
      <c r="A5" s="148" t="s">
        <v>164</v>
      </c>
      <c r="B5" s="156">
        <v>0.39736710276385984</v>
      </c>
    </row>
    <row r="6" spans="1:9">
      <c r="A6" s="148" t="s">
        <v>165</v>
      </c>
      <c r="B6" s="149">
        <v>0.38367090055394754</v>
      </c>
    </row>
    <row r="7" spans="1:9">
      <c r="A7" s="148" t="s">
        <v>166</v>
      </c>
      <c r="B7" s="149">
        <v>32.89163379840641</v>
      </c>
    </row>
    <row r="8" spans="1:9" ht="17" thickBot="1">
      <c r="A8" s="150" t="s">
        <v>167</v>
      </c>
      <c r="B8" s="151">
        <v>46</v>
      </c>
    </row>
    <row r="10" spans="1:9" ht="17" thickBot="1">
      <c r="A10" t="s">
        <v>168</v>
      </c>
    </row>
    <row r="11" spans="1:9">
      <c r="A11" s="146"/>
      <c r="B11" s="145" t="s">
        <v>173</v>
      </c>
      <c r="C11" s="145" t="s">
        <v>174</v>
      </c>
      <c r="D11" s="145" t="s">
        <v>175</v>
      </c>
      <c r="E11" s="145" t="s">
        <v>176</v>
      </c>
      <c r="F11" s="147" t="s">
        <v>177</v>
      </c>
    </row>
    <row r="12" spans="1:9">
      <c r="A12" s="148" t="s">
        <v>169</v>
      </c>
      <c r="B12" s="143">
        <v>1</v>
      </c>
      <c r="C12" s="143">
        <v>31387.927682476424</v>
      </c>
      <c r="D12" s="143">
        <v>31387.927682476424</v>
      </c>
      <c r="E12" s="143">
        <v>29.012940716973024</v>
      </c>
      <c r="F12" s="149">
        <v>2.6667177896188561E-6</v>
      </c>
    </row>
    <row r="13" spans="1:9">
      <c r="A13" s="148" t="s">
        <v>170</v>
      </c>
      <c r="B13" s="143">
        <v>44</v>
      </c>
      <c r="C13" s="143">
        <v>47601.821252852722</v>
      </c>
      <c r="D13" s="143">
        <v>1081.859573928471</v>
      </c>
      <c r="E13" s="143"/>
      <c r="F13" s="149"/>
    </row>
    <row r="14" spans="1:9" ht="17" thickBot="1">
      <c r="A14" s="150" t="s">
        <v>171</v>
      </c>
      <c r="B14" s="144">
        <v>45</v>
      </c>
      <c r="C14" s="144">
        <v>78989.748935329146</v>
      </c>
      <c r="D14" s="144"/>
      <c r="E14" s="144"/>
      <c r="F14" s="151"/>
    </row>
    <row r="15" spans="1:9" ht="17" thickBot="1"/>
    <row r="16" spans="1:9">
      <c r="A16" s="146"/>
      <c r="B16" s="145" t="s">
        <v>178</v>
      </c>
      <c r="C16" s="145" t="s">
        <v>166</v>
      </c>
      <c r="D16" s="145" t="s">
        <v>179</v>
      </c>
      <c r="E16" s="145" t="s">
        <v>180</v>
      </c>
      <c r="F16" s="145" t="s">
        <v>181</v>
      </c>
      <c r="G16" s="145" t="s">
        <v>182</v>
      </c>
      <c r="H16" s="145" t="s">
        <v>183</v>
      </c>
      <c r="I16" s="147" t="s">
        <v>184</v>
      </c>
    </row>
    <row r="17" spans="1:9">
      <c r="A17" s="148" t="s">
        <v>172</v>
      </c>
      <c r="B17" s="154">
        <v>69.627713425201449</v>
      </c>
      <c r="C17" s="143">
        <v>12.72627124119653</v>
      </c>
      <c r="D17" s="143">
        <v>5.4711794291958702</v>
      </c>
      <c r="E17" s="143">
        <v>2.0069993528880096E-6</v>
      </c>
      <c r="F17" s="143">
        <v>43.979599022117753</v>
      </c>
      <c r="G17" s="143">
        <v>95.275827828285145</v>
      </c>
      <c r="H17" s="143">
        <v>43.979599022117753</v>
      </c>
      <c r="I17" s="149">
        <v>95.275827828285145</v>
      </c>
    </row>
    <row r="18" spans="1:9" ht="17" thickBot="1">
      <c r="A18" s="150" t="s">
        <v>185</v>
      </c>
      <c r="B18" s="155">
        <v>23.048740443989605</v>
      </c>
      <c r="C18" s="144">
        <v>4.2790890253724889</v>
      </c>
      <c r="D18" s="144">
        <v>5.3863661885331409</v>
      </c>
      <c r="E18" s="144">
        <v>2.6667177896188561E-6</v>
      </c>
      <c r="F18" s="144">
        <v>14.424803174095718</v>
      </c>
      <c r="G18" s="144">
        <v>31.672677713883491</v>
      </c>
      <c r="H18" s="144">
        <v>14.424803174095718</v>
      </c>
      <c r="I18" s="151">
        <v>31.672677713883491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8ED38-6A15-6449-98E1-C1245388970C}">
  <dimension ref="A1:K48"/>
  <sheetViews>
    <sheetView workbookViewId="0">
      <selection activeCell="F16" sqref="F16"/>
    </sheetView>
  </sheetViews>
  <sheetFormatPr baseColWidth="10" defaultRowHeight="16"/>
  <cols>
    <col min="1" max="1" width="23.83203125" customWidth="1"/>
    <col min="2" max="2" width="14.1640625" customWidth="1"/>
    <col min="3" max="3" width="16.83203125" customWidth="1"/>
  </cols>
  <sheetData>
    <row r="1" spans="1:11" ht="17" thickBot="1"/>
    <row r="2" spans="1:11" ht="61" thickBot="1">
      <c r="A2" s="169" t="s">
        <v>137</v>
      </c>
      <c r="B2" s="168"/>
      <c r="C2" s="168"/>
      <c r="E2" s="331" t="s">
        <v>187</v>
      </c>
      <c r="F2" s="331"/>
      <c r="G2" s="331"/>
    </row>
    <row r="3" spans="1:11">
      <c r="A3" s="167">
        <v>15.932608232594978</v>
      </c>
      <c r="B3" s="121">
        <v>86.078821644973758</v>
      </c>
      <c r="C3" s="166">
        <f t="shared" ref="C3:C48" si="0">(A3-B3)^2</f>
        <v>4920.4912560949897</v>
      </c>
    </row>
    <row r="4" spans="1:11">
      <c r="A4" s="164">
        <v>42.60978746627282</v>
      </c>
      <c r="B4" s="112">
        <v>79.011120391395735</v>
      </c>
      <c r="C4" s="159">
        <f t="shared" si="0"/>
        <v>1325.0570387256375</v>
      </c>
    </row>
    <row r="5" spans="1:11" ht="19">
      <c r="A5" s="164">
        <v>45.522038570550279</v>
      </c>
      <c r="B5" s="112">
        <v>96.309150028522524</v>
      </c>
      <c r="C5" s="159">
        <f t="shared" si="0"/>
        <v>2579.3306902444956</v>
      </c>
      <c r="E5" s="323" t="s">
        <v>186</v>
      </c>
      <c r="F5" s="323"/>
      <c r="G5" s="323"/>
      <c r="H5" s="323"/>
      <c r="I5" s="323"/>
      <c r="J5" s="323"/>
      <c r="K5" s="323"/>
    </row>
    <row r="6" spans="1:11">
      <c r="A6" s="164">
        <v>85.193690428461309</v>
      </c>
      <c r="B6" s="112">
        <v>99.992479787118967</v>
      </c>
      <c r="C6" s="159">
        <f t="shared" si="0"/>
        <v>219.00416648191913</v>
      </c>
    </row>
    <row r="7" spans="1:11">
      <c r="A7" s="163">
        <v>93.692616475210315</v>
      </c>
      <c r="B7" s="112">
        <v>126.54155008042954</v>
      </c>
      <c r="C7" s="159">
        <f t="shared" si="0"/>
        <v>1079.0524390001012</v>
      </c>
      <c r="E7" s="213"/>
      <c r="F7" s="213"/>
      <c r="G7" s="213"/>
    </row>
    <row r="8" spans="1:11">
      <c r="A8" s="164">
        <v>95.558346383926548</v>
      </c>
      <c r="B8" s="112">
        <v>94.301727110872321</v>
      </c>
      <c r="C8" s="159">
        <f t="shared" si="0"/>
        <v>1.5790919974113338</v>
      </c>
      <c r="E8" s="213"/>
      <c r="F8" s="213"/>
      <c r="G8" s="213"/>
    </row>
    <row r="9" spans="1:11">
      <c r="A9" s="163">
        <v>100.57664440759497</v>
      </c>
      <c r="B9" s="112">
        <v>107.01366560924106</v>
      </c>
      <c r="C9" s="159">
        <f t="shared" si="0"/>
        <v>41.435241950441267</v>
      </c>
      <c r="E9" s="213"/>
      <c r="F9" s="213"/>
      <c r="G9" s="213"/>
      <c r="H9" s="330">
        <f>SQRT(SUM(C3:C48)/46)</f>
        <v>32.805373453913745</v>
      </c>
    </row>
    <row r="10" spans="1:11">
      <c r="A10" s="162">
        <v>100.99097235892286</v>
      </c>
      <c r="B10" s="112">
        <v>119.32796572560333</v>
      </c>
      <c r="C10" s="159">
        <f t="shared" si="0"/>
        <v>336.24532572968371</v>
      </c>
      <c r="E10" s="213"/>
      <c r="F10" s="213"/>
      <c r="G10" s="213"/>
      <c r="H10" s="330"/>
    </row>
    <row r="11" spans="1:11">
      <c r="A11" s="162">
        <v>104.18645246463673</v>
      </c>
      <c r="B11" s="112">
        <v>160.75070458468321</v>
      </c>
      <c r="C11" s="159">
        <f t="shared" si="0"/>
        <v>3199.5146179001822</v>
      </c>
    </row>
    <row r="12" spans="1:11">
      <c r="A12" s="162">
        <v>105.19377219650876</v>
      </c>
      <c r="B12" s="112">
        <v>148.23197639119309</v>
      </c>
      <c r="C12" s="159">
        <f t="shared" si="0"/>
        <v>1852.2870203033435</v>
      </c>
    </row>
    <row r="13" spans="1:11">
      <c r="A13" s="162">
        <v>106.22239615363112</v>
      </c>
      <c r="B13" s="112">
        <v>123.07091615284637</v>
      </c>
      <c r="C13" s="159">
        <f t="shared" si="0"/>
        <v>283.87262616395594</v>
      </c>
    </row>
    <row r="14" spans="1:11">
      <c r="A14" s="163">
        <v>109.57117011083673</v>
      </c>
      <c r="B14" s="112">
        <v>131.29660238999085</v>
      </c>
      <c r="C14" s="159">
        <f t="shared" si="0"/>
        <v>471.99440771611177</v>
      </c>
    </row>
    <row r="15" spans="1:11">
      <c r="A15" s="162">
        <v>112.97021996510404</v>
      </c>
      <c r="B15" s="112">
        <v>128.02475482436628</v>
      </c>
      <c r="C15" s="159">
        <f t="shared" si="0"/>
        <v>226.63901982874216</v>
      </c>
    </row>
    <row r="16" spans="1:11">
      <c r="A16" s="162">
        <v>115.28695147105911</v>
      </c>
      <c r="B16" s="112">
        <v>124.80686315679137</v>
      </c>
      <c r="C16" s="159">
        <f t="shared" si="0"/>
        <v>90.628718504141517</v>
      </c>
    </row>
    <row r="17" spans="1:3">
      <c r="A17" s="164">
        <v>117.20271346443374</v>
      </c>
      <c r="B17" s="112">
        <v>96.633055268990901</v>
      </c>
      <c r="C17" s="159">
        <f t="shared" si="0"/>
        <v>423.11083827734882</v>
      </c>
    </row>
    <row r="18" spans="1:3">
      <c r="A18" s="163">
        <v>117.21925978307885</v>
      </c>
      <c r="B18" s="112">
        <v>138.21156463676363</v>
      </c>
      <c r="C18" s="159">
        <f t="shared" si="0"/>
        <v>440.6768630700372</v>
      </c>
    </row>
    <row r="19" spans="1:3">
      <c r="A19" s="165">
        <v>119.701099727418</v>
      </c>
      <c r="B19" s="112">
        <v>142.42831110843807</v>
      </c>
      <c r="C19" s="159">
        <f t="shared" si="0"/>
        <v>516.5261371575682</v>
      </c>
    </row>
    <row r="20" spans="1:3">
      <c r="A20" s="163">
        <v>120.08267296482951</v>
      </c>
      <c r="B20" s="112">
        <v>144.31216265144408</v>
      </c>
      <c r="C20" s="159">
        <f t="shared" si="0"/>
        <v>587.06817047376182</v>
      </c>
    </row>
    <row r="21" spans="1:3">
      <c r="A21" s="161">
        <v>120.57227000798744</v>
      </c>
      <c r="B21" s="112">
        <v>138.86866930525906</v>
      </c>
      <c r="C21" s="159">
        <f t="shared" si="0"/>
        <v>334.7582272452014</v>
      </c>
    </row>
    <row r="22" spans="1:3">
      <c r="A22" s="164">
        <v>120.74293828798174</v>
      </c>
      <c r="B22" s="112">
        <v>143.66178189861199</v>
      </c>
      <c r="C22" s="159">
        <f t="shared" si="0"/>
        <v>525.27339244852692</v>
      </c>
    </row>
    <row r="23" spans="1:3">
      <c r="A23" s="161">
        <v>121.5240811004751</v>
      </c>
      <c r="B23" s="112">
        <v>159.28729426754015</v>
      </c>
      <c r="C23" s="159">
        <f t="shared" si="0"/>
        <v>1426.0602687011949</v>
      </c>
    </row>
    <row r="24" spans="1:3">
      <c r="A24" s="162">
        <v>123.67855604438705</v>
      </c>
      <c r="B24" s="112">
        <v>117.69128206127755</v>
      </c>
      <c r="C24" s="159">
        <f t="shared" si="0"/>
        <v>35.847449748819933</v>
      </c>
    </row>
    <row r="25" spans="1:3">
      <c r="A25" s="162">
        <v>125.32066429747724</v>
      </c>
      <c r="B25" s="112">
        <v>150.56315841198432</v>
      </c>
      <c r="C25" s="159">
        <f t="shared" si="0"/>
        <v>637.18350912092467</v>
      </c>
    </row>
    <row r="26" spans="1:3">
      <c r="A26" s="162">
        <v>126.82429720732154</v>
      </c>
      <c r="B26" s="112">
        <v>114.29438683337281</v>
      </c>
      <c r="C26" s="159">
        <f t="shared" si="0"/>
        <v>156.99865397918785</v>
      </c>
    </row>
    <row r="27" spans="1:3">
      <c r="A27" s="160">
        <v>131.03319675642442</v>
      </c>
      <c r="B27" s="112">
        <v>119.14797839087086</v>
      </c>
      <c r="C27" s="159">
        <f t="shared" si="0"/>
        <v>141.25841559689152</v>
      </c>
    </row>
    <row r="28" spans="1:3">
      <c r="A28" s="162">
        <v>134.28640166529649</v>
      </c>
      <c r="B28" s="112">
        <v>133.96153047015918</v>
      </c>
      <c r="C28" s="159">
        <f t="shared" si="0"/>
        <v>0.10554129342995036</v>
      </c>
    </row>
    <row r="29" spans="1:3">
      <c r="A29" s="163">
        <v>135.60730445558568</v>
      </c>
      <c r="B29" s="112">
        <v>121.90030707254064</v>
      </c>
      <c r="C29" s="159">
        <f t="shared" si="0"/>
        <v>187.88177725880345</v>
      </c>
    </row>
    <row r="30" spans="1:3">
      <c r="A30" s="163">
        <v>137.81720334068169</v>
      </c>
      <c r="B30" s="112">
        <v>145.04272043275046</v>
      </c>
      <c r="C30" s="159">
        <f t="shared" si="0"/>
        <v>52.208097247777943</v>
      </c>
    </row>
    <row r="31" spans="1:3">
      <c r="A31" s="163">
        <v>147.07845313519863</v>
      </c>
      <c r="B31" s="112">
        <v>124.63921709261294</v>
      </c>
      <c r="C31" s="159">
        <f t="shared" si="0"/>
        <v>503.51931417487674</v>
      </c>
    </row>
    <row r="32" spans="1:3">
      <c r="A32" s="162">
        <v>149.97813375662062</v>
      </c>
      <c r="B32" s="112">
        <v>140.09111441119279</v>
      </c>
      <c r="C32" s="159">
        <f t="shared" si="0"/>
        <v>97.753151536864166</v>
      </c>
    </row>
    <row r="33" spans="1:3">
      <c r="A33" s="162">
        <v>150.26886183950035</v>
      </c>
      <c r="B33" s="112">
        <v>159.43656981263831</v>
      </c>
      <c r="C33" s="159">
        <f t="shared" si="0"/>
        <v>84.046869480737413</v>
      </c>
    </row>
    <row r="34" spans="1:3">
      <c r="A34" s="161">
        <v>151.9893721475014</v>
      </c>
      <c r="B34" s="112">
        <v>119.71179494411524</v>
      </c>
      <c r="C34" s="159">
        <f t="shared" si="0"/>
        <v>1041.8419901205539</v>
      </c>
    </row>
    <row r="35" spans="1:3">
      <c r="A35" s="162">
        <v>160.45903321740954</v>
      </c>
      <c r="B35" s="112">
        <v>153.37802181831867</v>
      </c>
      <c r="C35" s="159">
        <f t="shared" si="0"/>
        <v>50.140722434054823</v>
      </c>
    </row>
    <row r="36" spans="1:3">
      <c r="A36" s="160">
        <v>164.06744379042601</v>
      </c>
      <c r="B36" s="112">
        <v>116.84936879037761</v>
      </c>
      <c r="C36" s="159">
        <f t="shared" si="0"/>
        <v>2229.5466067101956</v>
      </c>
    </row>
    <row r="37" spans="1:3">
      <c r="A37" s="162">
        <v>165.60230656265577</v>
      </c>
      <c r="B37" s="112">
        <v>150.96695794934797</v>
      </c>
      <c r="C37" s="159">
        <f t="shared" si="0"/>
        <v>214.19342903305048</v>
      </c>
    </row>
    <row r="38" spans="1:3">
      <c r="A38" s="161">
        <v>167.04944693424042</v>
      </c>
      <c r="B38" s="112">
        <v>137.40110826783172</v>
      </c>
      <c r="C38" s="159">
        <f t="shared" si="0"/>
        <v>879.02398567806551</v>
      </c>
    </row>
    <row r="39" spans="1:3">
      <c r="A39" s="160">
        <v>170.46362909672263</v>
      </c>
      <c r="B39" s="112">
        <v>193.76261688860956</v>
      </c>
      <c r="C39" s="159">
        <f t="shared" si="0"/>
        <v>542.84283212649621</v>
      </c>
    </row>
    <row r="40" spans="1:3">
      <c r="A40" s="160">
        <v>173.19096735793042</v>
      </c>
      <c r="B40" s="112">
        <v>127.73569685938149</v>
      </c>
      <c r="C40" s="159">
        <f t="shared" si="0"/>
        <v>2066.1816160962526</v>
      </c>
    </row>
    <row r="41" spans="1:3">
      <c r="A41" s="160">
        <v>174.28622595169873</v>
      </c>
      <c r="B41" s="112">
        <v>184.24157730196083</v>
      </c>
      <c r="C41" s="159">
        <f t="shared" si="0"/>
        <v>99.109020507165539</v>
      </c>
    </row>
    <row r="42" spans="1:3">
      <c r="A42" s="160">
        <v>175.78282322373843</v>
      </c>
      <c r="B42" s="112">
        <v>125.7359848244525</v>
      </c>
      <c r="C42" s="159">
        <f t="shared" si="0"/>
        <v>2504.6860337642406</v>
      </c>
    </row>
    <row r="43" spans="1:3">
      <c r="A43" s="160">
        <v>180.37467304272494</v>
      </c>
      <c r="B43" s="112">
        <v>126.60462998664991</v>
      </c>
      <c r="C43" s="159">
        <f t="shared" si="0"/>
        <v>2891.2175302521619</v>
      </c>
    </row>
    <row r="44" spans="1:3">
      <c r="A44" s="161">
        <v>183.82931522380761</v>
      </c>
      <c r="B44" s="112">
        <v>167.44050270489379</v>
      </c>
      <c r="C44" s="159">
        <f t="shared" si="0"/>
        <v>268.59317578010649</v>
      </c>
    </row>
    <row r="45" spans="1:3">
      <c r="A45" s="160">
        <v>199.48881948351027</v>
      </c>
      <c r="B45" s="112">
        <v>141.5492737748902</v>
      </c>
      <c r="C45" s="159">
        <f t="shared" si="0"/>
        <v>3356.9909569212746</v>
      </c>
    </row>
    <row r="46" spans="1:3">
      <c r="A46" s="160">
        <v>203.07766206777939</v>
      </c>
      <c r="B46" s="112">
        <v>139.13890968325535</v>
      </c>
      <c r="C46" s="159">
        <f t="shared" si="0"/>
        <v>4088.1640564894783</v>
      </c>
    </row>
    <row r="47" spans="1:3">
      <c r="A47" s="160">
        <v>205.68025950556131</v>
      </c>
      <c r="B47" s="112">
        <v>204.13292803182196</v>
      </c>
      <c r="C47" s="159">
        <f t="shared" si="0"/>
        <v>2.3942346896243825</v>
      </c>
    </row>
    <row r="48" spans="1:3" ht="17" thickBot="1">
      <c r="A48" s="158">
        <v>210.38801333290183</v>
      </c>
      <c r="B48" s="116">
        <v>129.81182742987829</v>
      </c>
      <c r="C48" s="157">
        <f t="shared" si="0"/>
        <v>6492.5217346786103</v>
      </c>
    </row>
  </sheetData>
  <mergeCells count="4">
    <mergeCell ref="E5:K5"/>
    <mergeCell ref="E7:G10"/>
    <mergeCell ref="H9:H10"/>
    <mergeCell ref="E2:G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C314-7B61-124B-8D01-7717F96AAF33}">
  <dimension ref="A3:Z57"/>
  <sheetViews>
    <sheetView topLeftCell="K8" zoomScaleNormal="100" workbookViewId="0">
      <selection activeCell="P12" sqref="P12"/>
    </sheetView>
  </sheetViews>
  <sheetFormatPr baseColWidth="10" defaultRowHeight="16"/>
  <cols>
    <col min="1" max="1" width="28.1640625" bestFit="1" customWidth="1"/>
    <col min="2" max="2" width="33.6640625" customWidth="1"/>
    <col min="3" max="3" width="21" customWidth="1"/>
    <col min="5" max="5" width="13" customWidth="1"/>
    <col min="8" max="8" width="13.5" customWidth="1"/>
    <col min="10" max="10" width="17" customWidth="1"/>
  </cols>
  <sheetData>
    <row r="3" spans="1:26" ht="20" thickBot="1">
      <c r="A3" s="298" t="s">
        <v>141</v>
      </c>
      <c r="B3" s="298"/>
      <c r="C3" s="298"/>
      <c r="E3" s="298" t="s">
        <v>140</v>
      </c>
      <c r="F3" s="298"/>
      <c r="G3" s="298"/>
      <c r="H3" s="298"/>
      <c r="I3" s="298"/>
      <c r="J3" s="298"/>
      <c r="L3" s="323" t="s">
        <v>159</v>
      </c>
      <c r="M3" s="323"/>
      <c r="N3" s="323"/>
      <c r="O3" s="323"/>
      <c r="P3" s="323"/>
      <c r="Q3" s="323"/>
      <c r="R3" s="323"/>
    </row>
    <row r="4" spans="1:26" ht="61" thickBot="1">
      <c r="A4" s="19" t="s">
        <v>91</v>
      </c>
      <c r="B4" s="187" t="s">
        <v>138</v>
      </c>
      <c r="C4" s="16" t="s">
        <v>137</v>
      </c>
      <c r="E4" s="137"/>
      <c r="F4" s="138" t="s">
        <v>191</v>
      </c>
      <c r="G4" s="138" t="s">
        <v>190</v>
      </c>
      <c r="H4" s="49"/>
      <c r="I4" s="138"/>
      <c r="J4" s="139"/>
    </row>
    <row r="5" spans="1:26" ht="24" customHeight="1">
      <c r="A5" s="134" t="s">
        <v>106</v>
      </c>
      <c r="B5" s="186">
        <v>5.3637309211466339E-2</v>
      </c>
      <c r="C5" s="185">
        <v>15.932608232594978</v>
      </c>
      <c r="E5" s="118">
        <f t="shared" ref="E5:E50" si="0">1/B5</f>
        <v>18.643739119303632</v>
      </c>
      <c r="F5" s="119">
        <f t="shared" ref="F5:F50" si="1">E5*C5</f>
        <v>297.04339137857011</v>
      </c>
      <c r="G5" s="119">
        <f t="shared" ref="G5:G50" si="2">E5-$M$5</f>
        <v>17.801064244882383</v>
      </c>
      <c r="H5" s="119">
        <f t="shared" ref="H5:H50" si="3">G5*G5</f>
        <v>316.87788825043003</v>
      </c>
      <c r="I5" s="119">
        <f t="shared" ref="I5:I50" si="4">$N$21+$N$17*E5</f>
        <v>-0.1986594418972345</v>
      </c>
      <c r="J5" s="120">
        <f t="shared" ref="J5:J50" si="5">(C5-I5)^2</f>
        <v>260.21779678611745</v>
      </c>
      <c r="L5" s="133"/>
      <c r="M5" s="132">
        <f>AVERAGE(E5:E50)</f>
        <v>0.84267487442124933</v>
      </c>
      <c r="P5" s="304" t="s">
        <v>189</v>
      </c>
      <c r="Q5" s="304"/>
      <c r="R5" s="304"/>
      <c r="S5" s="304"/>
      <c r="T5" s="304"/>
      <c r="U5" s="304"/>
      <c r="W5" s="323" t="s">
        <v>155</v>
      </c>
      <c r="X5" s="323"/>
    </row>
    <row r="6" spans="1:26" ht="23" customHeight="1">
      <c r="A6" s="71" t="s">
        <v>4</v>
      </c>
      <c r="B6" s="182">
        <v>0.40711148572288935</v>
      </c>
      <c r="C6" s="181">
        <v>42.60978746627282</v>
      </c>
      <c r="E6" s="113">
        <f t="shared" si="0"/>
        <v>2.4563296174863392</v>
      </c>
      <c r="F6" s="112">
        <f t="shared" si="1"/>
        <v>104.66368294820413</v>
      </c>
      <c r="G6" s="112">
        <f t="shared" si="2"/>
        <v>1.6136547430650898</v>
      </c>
      <c r="H6" s="112">
        <f t="shared" si="3"/>
        <v>2.6038816298164611</v>
      </c>
      <c r="I6" s="112">
        <f t="shared" si="4"/>
        <v>120.92910391641843</v>
      </c>
      <c r="J6" s="114">
        <f t="shared" si="5"/>
        <v>6133.9153292180481</v>
      </c>
      <c r="L6" s="131"/>
      <c r="M6" s="130">
        <f>AVERAGE(C5:C50)</f>
        <v>133.00382098823084</v>
      </c>
      <c r="P6" s="304"/>
      <c r="Q6" s="304"/>
      <c r="R6" s="304"/>
      <c r="S6" s="304"/>
      <c r="T6" s="304"/>
      <c r="U6" s="304"/>
      <c r="W6" s="328" t="s">
        <v>107</v>
      </c>
      <c r="X6" s="328"/>
      <c r="Y6" s="328"/>
      <c r="Z6" s="328"/>
    </row>
    <row r="7" spans="1:26" ht="25" customHeight="1">
      <c r="A7" s="71" t="s">
        <v>5</v>
      </c>
      <c r="B7" s="182">
        <v>1.1576093135396675</v>
      </c>
      <c r="C7" s="181">
        <v>45.522038570550279</v>
      </c>
      <c r="E7" s="113">
        <f t="shared" si="0"/>
        <v>0.86384930416831285</v>
      </c>
      <c r="F7" s="112">
        <f t="shared" si="1"/>
        <v>39.32418134349296</v>
      </c>
      <c r="G7" s="112">
        <f t="shared" si="2"/>
        <v>2.1174429747063517E-2</v>
      </c>
      <c r="H7" s="112">
        <f t="shared" si="3"/>
        <v>4.4835647511332836E-4</v>
      </c>
      <c r="I7" s="112">
        <f t="shared" si="4"/>
        <v>132.84537616014629</v>
      </c>
      <c r="J7" s="114">
        <f t="shared" si="5"/>
        <v>7625.3652877865516</v>
      </c>
      <c r="L7" s="131"/>
      <c r="M7" s="130">
        <f>AVERAGE(F5:F50)</f>
        <v>58.508722590863051</v>
      </c>
      <c r="P7" s="304"/>
      <c r="Q7" s="304"/>
      <c r="R7" s="304"/>
      <c r="S7" s="304"/>
      <c r="T7" s="304"/>
      <c r="U7" s="304"/>
      <c r="W7" s="329" t="s">
        <v>112</v>
      </c>
      <c r="X7" s="329"/>
      <c r="Y7" s="329"/>
      <c r="Z7" s="329"/>
    </row>
    <row r="8" spans="1:26" ht="34">
      <c r="A8" s="126" t="s">
        <v>154</v>
      </c>
      <c r="B8" s="182">
        <v>1.3174154325572023</v>
      </c>
      <c r="C8" s="181">
        <v>85.193690428461309</v>
      </c>
      <c r="E8" s="113">
        <f t="shared" si="0"/>
        <v>0.75906200526201895</v>
      </c>
      <c r="F8" s="112">
        <f t="shared" si="1"/>
        <v>64.667293492299507</v>
      </c>
      <c r="G8" s="112">
        <f t="shared" si="2"/>
        <v>-8.3612869159230385E-2</v>
      </c>
      <c r="H8" s="112">
        <f t="shared" si="3"/>
        <v>6.9911118890385801E-3</v>
      </c>
      <c r="I8" s="112">
        <f t="shared" si="4"/>
        <v>133.6294825450162</v>
      </c>
      <c r="J8" s="114">
        <f t="shared" si="5"/>
        <v>2346.0259579581211</v>
      </c>
      <c r="L8" s="131"/>
      <c r="M8" s="130">
        <f>M6*M5</f>
        <v>112.07897814880376</v>
      </c>
      <c r="P8" s="304"/>
      <c r="Q8" s="304"/>
      <c r="R8" s="304"/>
      <c r="S8" s="304"/>
      <c r="T8" s="304"/>
      <c r="U8" s="304"/>
      <c r="W8" s="226" t="s">
        <v>102</v>
      </c>
      <c r="X8" s="226"/>
      <c r="Y8" s="226"/>
      <c r="Z8" s="226"/>
    </row>
    <row r="9" spans="1:26" ht="32" customHeight="1" thickBot="1">
      <c r="A9" s="77" t="s">
        <v>8</v>
      </c>
      <c r="B9" s="179">
        <v>2.4692818591772285</v>
      </c>
      <c r="C9" s="178">
        <v>93.692616475210315</v>
      </c>
      <c r="E9" s="113">
        <f t="shared" si="0"/>
        <v>0.40497604446549601</v>
      </c>
      <c r="F9" s="112">
        <f t="shared" si="1"/>
        <v>37.943265215753435</v>
      </c>
      <c r="G9" s="112">
        <f t="shared" si="2"/>
        <v>-0.43769882995575332</v>
      </c>
      <c r="H9" s="112">
        <f t="shared" si="3"/>
        <v>0.19158026574463546</v>
      </c>
      <c r="I9" s="112">
        <f t="shared" si="4"/>
        <v>136.27905043684274</v>
      </c>
      <c r="J9" s="114">
        <f t="shared" si="5"/>
        <v>1813.6043575684794</v>
      </c>
      <c r="L9" s="129"/>
      <c r="M9" s="128">
        <f>AVERAGE(H5:H50)</f>
        <v>7.1590826065877122</v>
      </c>
      <c r="P9" s="304"/>
      <c r="Q9" s="304"/>
      <c r="R9" s="304"/>
      <c r="S9" s="304"/>
      <c r="T9" s="304"/>
      <c r="U9" s="304"/>
      <c r="W9" s="225" t="s">
        <v>96</v>
      </c>
      <c r="X9" s="225"/>
      <c r="Y9" s="225"/>
      <c r="Z9" s="225"/>
    </row>
    <row r="10" spans="1:26" ht="34">
      <c r="A10" s="126" t="s">
        <v>153</v>
      </c>
      <c r="B10" s="182">
        <v>1.0705146229413496</v>
      </c>
      <c r="C10" s="181">
        <v>95.558346383926548</v>
      </c>
      <c r="E10" s="113">
        <f t="shared" si="0"/>
        <v>0.93413016372667257</v>
      </c>
      <c r="F10" s="112">
        <f t="shared" si="1"/>
        <v>89.263933753067391</v>
      </c>
      <c r="G10" s="112">
        <f t="shared" si="2"/>
        <v>9.1455289305423237E-2</v>
      </c>
      <c r="H10" s="112">
        <f t="shared" si="3"/>
        <v>8.3640699419386625E-3</v>
      </c>
      <c r="I10" s="112">
        <f t="shared" si="4"/>
        <v>132.31947587176177</v>
      </c>
      <c r="J10" s="114">
        <f t="shared" si="5"/>
        <v>1351.380641221388</v>
      </c>
      <c r="P10" s="46"/>
      <c r="Q10" s="46"/>
      <c r="R10" s="46"/>
      <c r="S10" s="46"/>
      <c r="T10" s="46"/>
      <c r="U10" s="46"/>
      <c r="W10" s="327" t="s">
        <v>121</v>
      </c>
      <c r="X10" s="327"/>
      <c r="Y10" s="327"/>
      <c r="Z10" s="327"/>
    </row>
    <row r="11" spans="1:26">
      <c r="A11" s="77" t="s">
        <v>12</v>
      </c>
      <c r="B11" s="179">
        <v>1.6220388387335281</v>
      </c>
      <c r="C11" s="178">
        <v>100.57664440759497</v>
      </c>
      <c r="E11" s="113">
        <f t="shared" si="0"/>
        <v>0.61650804908024903</v>
      </c>
      <c r="F11" s="112">
        <f t="shared" si="1"/>
        <v>62.006310826764313</v>
      </c>
      <c r="G11" s="112">
        <f t="shared" si="2"/>
        <v>-0.2261668253410003</v>
      </c>
      <c r="H11" s="112">
        <f t="shared" si="3"/>
        <v>5.1151432884826535E-2</v>
      </c>
      <c r="I11" s="112">
        <f t="shared" si="4"/>
        <v>134.69619070905188</v>
      </c>
      <c r="J11" s="114">
        <f t="shared" si="5"/>
        <v>1164.1434398172617</v>
      </c>
    </row>
    <row r="12" spans="1:26">
      <c r="A12" s="68" t="s">
        <v>13</v>
      </c>
      <c r="B12" s="177">
        <v>2.1563109889313736</v>
      </c>
      <c r="C12" s="176">
        <v>100.99097235892286</v>
      </c>
      <c r="E12" s="113">
        <f t="shared" si="0"/>
        <v>0.46375499876090731</v>
      </c>
      <c r="F12" s="112">
        <f t="shared" si="1"/>
        <v>46.835068261175095</v>
      </c>
      <c r="G12" s="112">
        <f t="shared" si="2"/>
        <v>-0.37891987566034202</v>
      </c>
      <c r="H12" s="112">
        <f t="shared" si="3"/>
        <v>0.14358027217044905</v>
      </c>
      <c r="I12" s="112">
        <f t="shared" si="4"/>
        <v>135.83921704252819</v>
      </c>
      <c r="J12" s="114">
        <f t="shared" si="5"/>
        <v>1214.4001575284271</v>
      </c>
    </row>
    <row r="13" spans="1:26">
      <c r="A13" s="68" t="s">
        <v>14</v>
      </c>
      <c r="B13" s="177">
        <v>3.9534911411284526</v>
      </c>
      <c r="C13" s="176">
        <v>104.18645246463673</v>
      </c>
      <c r="E13" s="113">
        <f t="shared" si="0"/>
        <v>0.25294099930993347</v>
      </c>
      <c r="F13" s="112">
        <f t="shared" si="1"/>
        <v>26.353025400962096</v>
      </c>
      <c r="G13" s="112">
        <f t="shared" si="2"/>
        <v>-0.58973387511131592</v>
      </c>
      <c r="H13" s="112">
        <f t="shared" si="3"/>
        <v>0.34778604345380915</v>
      </c>
      <c r="I13" s="112">
        <f t="shared" si="4"/>
        <v>137.41670405397687</v>
      </c>
      <c r="J13" s="114">
        <f t="shared" si="5"/>
        <v>1104.2496206908431</v>
      </c>
    </row>
    <row r="14" spans="1:26" ht="19">
      <c r="A14" s="68" t="s">
        <v>98</v>
      </c>
      <c r="B14" s="177">
        <v>3.4103496092121288</v>
      </c>
      <c r="C14" s="176">
        <v>105.19377219650876</v>
      </c>
      <c r="E14" s="113">
        <f t="shared" si="0"/>
        <v>0.29322506915384067</v>
      </c>
      <c r="F14" s="112">
        <f t="shared" si="1"/>
        <v>30.845451126874643</v>
      </c>
      <c r="G14" s="112">
        <f t="shared" si="2"/>
        <v>-0.54944980526740861</v>
      </c>
      <c r="H14" s="112">
        <f t="shared" si="3"/>
        <v>0.30189508850839325</v>
      </c>
      <c r="I14" s="112">
        <f t="shared" si="4"/>
        <v>137.11526488431758</v>
      </c>
      <c r="J14" s="114">
        <f t="shared" si="5"/>
        <v>1018.981695417832</v>
      </c>
      <c r="L14" s="323" t="s">
        <v>152</v>
      </c>
      <c r="M14" s="323"/>
      <c r="N14" s="323"/>
      <c r="O14" s="323"/>
      <c r="P14" s="323"/>
      <c r="Q14" s="323"/>
      <c r="R14" s="323"/>
    </row>
    <row r="15" spans="1:26" ht="17" customHeight="1" thickBot="1">
      <c r="A15" s="68" t="s">
        <v>16</v>
      </c>
      <c r="B15" s="177">
        <v>2.3187038292837023</v>
      </c>
      <c r="C15" s="176">
        <v>106.22239615363112</v>
      </c>
      <c r="E15" s="113">
        <f t="shared" si="0"/>
        <v>0.43127543387415784</v>
      </c>
      <c r="F15" s="112">
        <f t="shared" si="1"/>
        <v>45.811109988309937</v>
      </c>
      <c r="G15" s="112">
        <f t="shared" si="2"/>
        <v>-0.41139944054709149</v>
      </c>
      <c r="H15" s="112">
        <f t="shared" si="3"/>
        <v>0.16924949968245986</v>
      </c>
      <c r="I15" s="112">
        <f t="shared" si="4"/>
        <v>136.08225636572203</v>
      </c>
      <c r="J15" s="114">
        <f t="shared" si="5"/>
        <v>891.6112518856097</v>
      </c>
      <c r="W15" s="304" t="s">
        <v>188</v>
      </c>
      <c r="X15" s="304"/>
      <c r="Y15" s="304"/>
      <c r="Z15" s="304"/>
    </row>
    <row r="16" spans="1:26" ht="17" thickBot="1">
      <c r="A16" s="77" t="s">
        <v>18</v>
      </c>
      <c r="B16" s="179">
        <v>2.6755860744169526</v>
      </c>
      <c r="C16" s="178">
        <v>109.57117011083673</v>
      </c>
      <c r="E16" s="113">
        <f t="shared" si="0"/>
        <v>0.37374988962667327</v>
      </c>
      <c r="F16" s="112">
        <f t="shared" si="1"/>
        <v>40.95221273519067</v>
      </c>
      <c r="G16" s="112">
        <f t="shared" si="2"/>
        <v>-0.46892498479457606</v>
      </c>
      <c r="H16" s="112">
        <f t="shared" si="3"/>
        <v>0.21989064136459338</v>
      </c>
      <c r="I16" s="112">
        <f t="shared" si="4"/>
        <v>136.51271069566812</v>
      </c>
      <c r="J16" s="114">
        <f t="shared" si="5"/>
        <v>725.84660908411672</v>
      </c>
      <c r="L16" s="289"/>
      <c r="M16" s="291"/>
      <c r="W16" s="304"/>
      <c r="X16" s="304"/>
      <c r="Y16" s="304"/>
      <c r="Z16" s="304"/>
    </row>
    <row r="17" spans="1:26">
      <c r="A17" s="68" t="s">
        <v>20</v>
      </c>
      <c r="B17" s="177">
        <v>2.5336326529891968</v>
      </c>
      <c r="C17" s="176">
        <v>112.97021996510404</v>
      </c>
      <c r="E17" s="113">
        <f t="shared" si="0"/>
        <v>0.3946902084720898</v>
      </c>
      <c r="F17" s="112">
        <f t="shared" si="1"/>
        <v>44.58823966916475</v>
      </c>
      <c r="G17" s="112">
        <f t="shared" si="2"/>
        <v>-0.44798466594915953</v>
      </c>
      <c r="H17" s="112">
        <f t="shared" si="3"/>
        <v>0.20069026092558007</v>
      </c>
      <c r="I17" s="112">
        <f t="shared" si="4"/>
        <v>136.35601768154066</v>
      </c>
      <c r="J17" s="114">
        <f t="shared" si="5"/>
        <v>546.89553483409259</v>
      </c>
      <c r="L17" s="292"/>
      <c r="M17" s="213"/>
      <c r="N17" s="324">
        <f>(M7-M5*M6)/M9</f>
        <v>-7.4828380257333418</v>
      </c>
      <c r="W17" s="304"/>
      <c r="X17" s="304"/>
      <c r="Y17" s="304"/>
      <c r="Z17" s="304"/>
    </row>
    <row r="18" spans="1:26" ht="17" thickBot="1">
      <c r="A18" s="68" t="s">
        <v>97</v>
      </c>
      <c r="B18" s="177">
        <v>2.3940201793533955</v>
      </c>
      <c r="C18" s="176">
        <v>115.28695147105911</v>
      </c>
      <c r="E18" s="113">
        <f t="shared" si="0"/>
        <v>0.41770742311373982</v>
      </c>
      <c r="F18" s="112">
        <f t="shared" si="1"/>
        <v>48.156215417614881</v>
      </c>
      <c r="G18" s="112">
        <f t="shared" si="2"/>
        <v>-0.42496745130750951</v>
      </c>
      <c r="H18" s="112">
        <f t="shared" si="3"/>
        <v>0.18059733467080047</v>
      </c>
      <c r="I18" s="112">
        <f t="shared" si="4"/>
        <v>136.18378359257366</v>
      </c>
      <c r="J18" s="114">
        <f t="shared" si="5"/>
        <v>436.67759271476228</v>
      </c>
      <c r="L18" s="294"/>
      <c r="M18" s="295"/>
      <c r="N18" s="325"/>
      <c r="W18" s="304"/>
      <c r="X18" s="304"/>
      <c r="Y18" s="304"/>
      <c r="Z18" s="304"/>
    </row>
    <row r="19" spans="1:26" ht="35" thickBot="1">
      <c r="A19" s="126" t="s">
        <v>150</v>
      </c>
      <c r="B19" s="182">
        <v>1.1716623695517954</v>
      </c>
      <c r="C19" s="181">
        <v>117.20271346443374</v>
      </c>
      <c r="E19" s="113">
        <f t="shared" si="0"/>
        <v>0.85348819419927036</v>
      </c>
      <c r="F19" s="112">
        <f t="shared" si="1"/>
        <v>100.03113227001407</v>
      </c>
      <c r="G19" s="112">
        <f t="shared" si="2"/>
        <v>1.0813319778021024E-2</v>
      </c>
      <c r="H19" s="112">
        <f t="shared" si="3"/>
        <v>1.1692788462174066E-4</v>
      </c>
      <c r="I19" s="112">
        <f t="shared" si="4"/>
        <v>132.92290666781145</v>
      </c>
      <c r="J19" s="114">
        <f t="shared" si="5"/>
        <v>247.12447435152257</v>
      </c>
      <c r="N19" s="127"/>
      <c r="W19" s="304"/>
      <c r="X19" s="304"/>
      <c r="Y19" s="304"/>
      <c r="Z19" s="304"/>
    </row>
    <row r="20" spans="1:26" ht="17" thickBot="1">
      <c r="A20" s="77" t="s">
        <v>26</v>
      </c>
      <c r="B20" s="179">
        <v>2.9756008306929744</v>
      </c>
      <c r="C20" s="178">
        <v>117.21925978307885</v>
      </c>
      <c r="E20" s="113">
        <f t="shared" si="0"/>
        <v>0.33606658180933308</v>
      </c>
      <c r="F20" s="112">
        <f t="shared" si="1"/>
        <v>39.393475957519534</v>
      </c>
      <c r="G20" s="112">
        <f t="shared" si="2"/>
        <v>-0.5066082926119162</v>
      </c>
      <c r="H20" s="112">
        <f t="shared" si="3"/>
        <v>0.25665196214316088</v>
      </c>
      <c r="I20" s="112">
        <f t="shared" si="4"/>
        <v>136.79468878433914</v>
      </c>
      <c r="J20" s="114">
        <f t="shared" si="5"/>
        <v>383.19742058338244</v>
      </c>
      <c r="L20" s="289"/>
      <c r="M20" s="291"/>
      <c r="N20" s="127"/>
      <c r="W20" s="304"/>
      <c r="X20" s="304"/>
      <c r="Y20" s="304"/>
      <c r="Z20" s="304"/>
    </row>
    <row r="21" spans="1:26" ht="34">
      <c r="A21" s="62" t="s">
        <v>149</v>
      </c>
      <c r="B21" s="184">
        <v>3.1585499372578871</v>
      </c>
      <c r="C21" s="183">
        <v>119.701099727418</v>
      </c>
      <c r="E21" s="113">
        <f t="shared" si="0"/>
        <v>0.31660097825401351</v>
      </c>
      <c r="F21" s="112">
        <f t="shared" si="1"/>
        <v>37.897485271781768</v>
      </c>
      <c r="G21" s="112">
        <f t="shared" si="2"/>
        <v>-0.52607389616723577</v>
      </c>
      <c r="H21" s="112">
        <f t="shared" si="3"/>
        <v>0.27675374422857557</v>
      </c>
      <c r="I21" s="112">
        <f t="shared" si="4"/>
        <v>136.94034674281673</v>
      </c>
      <c r="J21" s="114">
        <f t="shared" si="5"/>
        <v>297.19163765793411</v>
      </c>
      <c r="L21" s="292"/>
      <c r="M21" s="213"/>
      <c r="N21" s="324">
        <f>M6-N17*M5</f>
        <v>139.30942058188023</v>
      </c>
      <c r="W21" s="304"/>
      <c r="X21" s="304"/>
      <c r="Y21" s="304"/>
      <c r="Z21" s="304"/>
    </row>
    <row r="22" spans="1:26" ht="17" thickBot="1">
      <c r="A22" s="77" t="s">
        <v>28</v>
      </c>
      <c r="B22" s="179">
        <v>3.2402833208058492</v>
      </c>
      <c r="C22" s="178">
        <v>120.08267296482951</v>
      </c>
      <c r="E22" s="113">
        <f t="shared" si="0"/>
        <v>0.30861498856566122</v>
      </c>
      <c r="F22" s="112">
        <f t="shared" si="1"/>
        <v>37.059312743974893</v>
      </c>
      <c r="G22" s="112">
        <f t="shared" si="2"/>
        <v>-0.53405988585558806</v>
      </c>
      <c r="H22" s="112">
        <f t="shared" si="3"/>
        <v>0.28521996168008373</v>
      </c>
      <c r="I22" s="112">
        <f t="shared" si="4"/>
        <v>137.00010461012985</v>
      </c>
      <c r="J22" s="114">
        <f t="shared" si="5"/>
        <v>286.19949347340935</v>
      </c>
      <c r="L22" s="294"/>
      <c r="M22" s="295"/>
      <c r="N22" s="325"/>
      <c r="W22" s="304"/>
      <c r="X22" s="304"/>
      <c r="Y22" s="304"/>
      <c r="Z22" s="304"/>
    </row>
    <row r="23" spans="1:26" ht="35" thickBot="1">
      <c r="A23" s="62" t="s">
        <v>94</v>
      </c>
      <c r="B23" s="175">
        <v>3.0041101833012989</v>
      </c>
      <c r="C23" s="174">
        <v>120.57227000798744</v>
      </c>
      <c r="E23" s="113">
        <f t="shared" si="0"/>
        <v>0.3328772711329358</v>
      </c>
      <c r="F23" s="112">
        <f t="shared" si="1"/>
        <v>40.135768214562383</v>
      </c>
      <c r="G23" s="112">
        <f t="shared" si="2"/>
        <v>-0.50979760328831358</v>
      </c>
      <c r="H23" s="112">
        <f t="shared" si="3"/>
        <v>0.25989359631850878</v>
      </c>
      <c r="I23" s="112">
        <f t="shared" si="4"/>
        <v>136.81855387954434</v>
      </c>
      <c r="J23" s="114">
        <f t="shared" si="5"/>
        <v>263.94173963520979</v>
      </c>
      <c r="W23" s="46"/>
      <c r="X23" s="46"/>
      <c r="Y23" s="46"/>
      <c r="Z23" s="46"/>
    </row>
    <row r="24" spans="1:26" ht="17" thickBot="1">
      <c r="A24" s="71" t="s">
        <v>105</v>
      </c>
      <c r="B24" s="182">
        <v>3.2120656941458345</v>
      </c>
      <c r="C24" s="181">
        <v>120.74293828798174</v>
      </c>
      <c r="E24" s="113">
        <f t="shared" si="0"/>
        <v>0.3113261356461528</v>
      </c>
      <c r="F24" s="112">
        <f t="shared" si="1"/>
        <v>37.590432383759264</v>
      </c>
      <c r="G24" s="112">
        <f t="shared" si="2"/>
        <v>-0.53134873877509659</v>
      </c>
      <c r="H24" s="112">
        <f t="shared" si="3"/>
        <v>0.28233148219788584</v>
      </c>
      <c r="I24" s="112">
        <f t="shared" si="4"/>
        <v>136.97981753566259</v>
      </c>
      <c r="J24" s="114">
        <f t="shared" si="5"/>
        <v>263.63624770376896</v>
      </c>
      <c r="L24" s="289"/>
      <c r="M24" s="291"/>
      <c r="W24" s="46"/>
      <c r="X24" s="46"/>
      <c r="Y24" s="46"/>
      <c r="Z24" s="46"/>
    </row>
    <row r="25" spans="1:26" ht="34" customHeight="1" thickBot="1">
      <c r="A25" s="59" t="s">
        <v>32</v>
      </c>
      <c r="B25" s="175">
        <v>3.8899991546270956</v>
      </c>
      <c r="C25" s="174">
        <v>121.5240811004751</v>
      </c>
      <c r="E25" s="113">
        <f t="shared" si="0"/>
        <v>0.25706946460657065</v>
      </c>
      <c r="F25" s="112">
        <f t="shared" si="1"/>
        <v>31.240130465304606</v>
      </c>
      <c r="G25" s="112">
        <f t="shared" si="2"/>
        <v>-0.58560540981467868</v>
      </c>
      <c r="H25" s="112">
        <f t="shared" si="3"/>
        <v>0.34293369600421775</v>
      </c>
      <c r="I25" s="112">
        <f t="shared" si="4"/>
        <v>137.38581141686728</v>
      </c>
      <c r="J25" s="114">
        <f t="shared" si="5"/>
        <v>251.59448862995487</v>
      </c>
      <c r="L25" s="294"/>
      <c r="M25" s="295"/>
      <c r="N25" s="326"/>
      <c r="O25" s="288"/>
      <c r="Q25" s="124"/>
      <c r="R25" s="180">
        <f>CORREL(E5:E50,C5:C50)^2</f>
        <v>0.2334410139802896</v>
      </c>
      <c r="W25" s="46"/>
      <c r="X25" s="46"/>
      <c r="Y25" s="46"/>
      <c r="Z25" s="46"/>
    </row>
    <row r="26" spans="1:26">
      <c r="A26" s="68" t="s">
        <v>36</v>
      </c>
      <c r="B26" s="177">
        <v>2.0853013097559288</v>
      </c>
      <c r="C26" s="176">
        <v>123.67855604438705</v>
      </c>
      <c r="E26" s="113">
        <f t="shared" si="0"/>
        <v>0.47954700614322426</v>
      </c>
      <c r="F26" s="112">
        <f t="shared" si="1"/>
        <v>59.309681275202784</v>
      </c>
      <c r="G26" s="112">
        <f t="shared" si="2"/>
        <v>-0.36312786827802507</v>
      </c>
      <c r="H26" s="112">
        <f t="shared" si="3"/>
        <v>0.13186184872014273</v>
      </c>
      <c r="I26" s="112">
        <f t="shared" si="4"/>
        <v>135.72104800918513</v>
      </c>
      <c r="J26" s="114">
        <f t="shared" si="5"/>
        <v>145.02161272222619</v>
      </c>
      <c r="W26" s="46"/>
      <c r="X26" s="46"/>
      <c r="Y26" s="46"/>
      <c r="Z26" s="46"/>
    </row>
    <row r="27" spans="1:26">
      <c r="A27" s="68" t="s">
        <v>39</v>
      </c>
      <c r="B27" s="177">
        <v>3.5114910154619081</v>
      </c>
      <c r="C27" s="176">
        <v>125.32066429747724</v>
      </c>
      <c r="E27" s="113">
        <f t="shared" si="0"/>
        <v>0.28477931328793621</v>
      </c>
      <c r="F27" s="112">
        <f t="shared" si="1"/>
        <v>35.688732719423555</v>
      </c>
      <c r="G27" s="112">
        <f t="shared" si="2"/>
        <v>-0.55789556113331318</v>
      </c>
      <c r="H27" s="112">
        <f t="shared" si="3"/>
        <v>0.31124745713225438</v>
      </c>
      <c r="I27" s="112">
        <f t="shared" si="4"/>
        <v>137.17846310746702</v>
      </c>
      <c r="J27" s="114">
        <f t="shared" si="5"/>
        <v>140.60739261819523</v>
      </c>
    </row>
    <row r="28" spans="1:26">
      <c r="A28" s="68" t="s">
        <v>40</v>
      </c>
      <c r="B28" s="177">
        <v>1.9379225305918564</v>
      </c>
      <c r="C28" s="176">
        <v>126.82429720732154</v>
      </c>
      <c r="E28" s="113">
        <f t="shared" si="0"/>
        <v>0.51601649922228432</v>
      </c>
      <c r="F28" s="112">
        <f t="shared" si="1"/>
        <v>65.443429861248589</v>
      </c>
      <c r="G28" s="112">
        <f t="shared" si="2"/>
        <v>-0.32665837519896501</v>
      </c>
      <c r="H28" s="112">
        <f t="shared" si="3"/>
        <v>0.1067056940876278</v>
      </c>
      <c r="I28" s="112">
        <f t="shared" si="4"/>
        <v>135.44815269959392</v>
      </c>
      <c r="J28" s="114">
        <f t="shared" si="5"/>
        <v>74.370883551596549</v>
      </c>
    </row>
    <row r="29" spans="1:26">
      <c r="A29" s="86" t="s">
        <v>41</v>
      </c>
      <c r="B29" s="173">
        <v>2.1485020010532785</v>
      </c>
      <c r="C29" s="172">
        <v>131.03319675642442</v>
      </c>
      <c r="E29" s="113">
        <f t="shared" si="0"/>
        <v>0.46544057185413906</v>
      </c>
      <c r="F29" s="112">
        <f t="shared" si="1"/>
        <v>60.9881660301861</v>
      </c>
      <c r="G29" s="112">
        <f t="shared" si="2"/>
        <v>-0.37723430256711027</v>
      </c>
      <c r="H29" s="112">
        <f t="shared" si="3"/>
        <v>0.14230571903329409</v>
      </c>
      <c r="I29" s="112">
        <f t="shared" si="4"/>
        <v>135.82660417209101</v>
      </c>
      <c r="J29" s="114">
        <f t="shared" si="5"/>
        <v>22.976754652567486</v>
      </c>
    </row>
    <row r="30" spans="1:26">
      <c r="A30" s="68" t="s">
        <v>99</v>
      </c>
      <c r="B30" s="177">
        <v>2.7912074935849258</v>
      </c>
      <c r="C30" s="176">
        <v>134.28640166529649</v>
      </c>
      <c r="E30" s="113">
        <f t="shared" si="0"/>
        <v>0.35826788309300367</v>
      </c>
      <c r="F30" s="112">
        <f t="shared" si="1"/>
        <v>48.110504852802578</v>
      </c>
      <c r="G30" s="112">
        <f t="shared" si="2"/>
        <v>-0.48440699132824566</v>
      </c>
      <c r="H30" s="112">
        <f t="shared" si="3"/>
        <v>0.23465013324768308</v>
      </c>
      <c r="I30" s="112">
        <f t="shared" si="4"/>
        <v>136.62856004287292</v>
      </c>
      <c r="J30" s="114">
        <f t="shared" si="5"/>
        <v>5.4857058656514299</v>
      </c>
    </row>
    <row r="31" spans="1:26">
      <c r="A31" s="42" t="s">
        <v>45</v>
      </c>
      <c r="B31" s="179">
        <v>2.2679154105781154</v>
      </c>
      <c r="C31" s="178">
        <v>135.60730445558568</v>
      </c>
      <c r="E31" s="113">
        <f t="shared" si="0"/>
        <v>0.44093355304865162</v>
      </c>
      <c r="F31" s="112">
        <f t="shared" si="1"/>
        <v>59.793810572951635</v>
      </c>
      <c r="G31" s="112">
        <f t="shared" si="2"/>
        <v>-0.40174132137259772</v>
      </c>
      <c r="H31" s="112">
        <f t="shared" si="3"/>
        <v>0.16139608929820085</v>
      </c>
      <c r="I31" s="112">
        <f t="shared" si="4"/>
        <v>136.00998622430606</v>
      </c>
      <c r="J31" s="114">
        <f t="shared" si="5"/>
        <v>0.16215260685977725</v>
      </c>
    </row>
    <row r="32" spans="1:26">
      <c r="A32" s="77" t="s">
        <v>46</v>
      </c>
      <c r="B32" s="179">
        <v>3.2719795335807591</v>
      </c>
      <c r="C32" s="178">
        <v>137.81720334068169</v>
      </c>
      <c r="E32" s="113">
        <f t="shared" si="0"/>
        <v>0.30562538357494834</v>
      </c>
      <c r="F32" s="112">
        <f t="shared" si="1"/>
        <v>42.120435634222495</v>
      </c>
      <c r="G32" s="112">
        <f t="shared" si="2"/>
        <v>-0.53704949084630105</v>
      </c>
      <c r="H32" s="112">
        <f t="shared" si="3"/>
        <v>0.28842215561827117</v>
      </c>
      <c r="I32" s="112">
        <f t="shared" si="4"/>
        <v>137.02247534003627</v>
      </c>
      <c r="J32" s="114">
        <f t="shared" si="5"/>
        <v>0.63159259500986786</v>
      </c>
    </row>
    <row r="33" spans="1:18">
      <c r="A33" s="77" t="s">
        <v>50</v>
      </c>
      <c r="B33" s="179">
        <v>2.3867466337735044</v>
      </c>
      <c r="C33" s="178">
        <v>147.07845313519863</v>
      </c>
      <c r="E33" s="113">
        <f t="shared" si="0"/>
        <v>0.41898037514730907</v>
      </c>
      <c r="F33" s="112">
        <f t="shared" si="1"/>
        <v>61.622985470671438</v>
      </c>
      <c r="G33" s="112">
        <f t="shared" si="2"/>
        <v>-0.42369449927394026</v>
      </c>
      <c r="H33" s="112">
        <f t="shared" si="3"/>
        <v>0.17951702871499498</v>
      </c>
      <c r="I33" s="112">
        <f t="shared" si="4"/>
        <v>136.17425829869194</v>
      </c>
      <c r="J33" s="114">
        <f t="shared" si="5"/>
        <v>118.90146503249916</v>
      </c>
    </row>
    <row r="34" spans="1:18">
      <c r="A34" s="68" t="s">
        <v>53</v>
      </c>
      <c r="B34" s="177">
        <v>3.0571475763382145</v>
      </c>
      <c r="C34" s="176">
        <v>149.97813375662062</v>
      </c>
      <c r="E34" s="113">
        <f t="shared" si="0"/>
        <v>0.32710229880291825</v>
      </c>
      <c r="F34" s="112">
        <f t="shared" si="1"/>
        <v>49.05819232196216</v>
      </c>
      <c r="G34" s="112">
        <f t="shared" si="2"/>
        <v>-0.51557257561833114</v>
      </c>
      <c r="H34" s="112">
        <f t="shared" si="3"/>
        <v>0.26581508072971977</v>
      </c>
      <c r="I34" s="112">
        <f t="shared" si="4"/>
        <v>136.86176706209295</v>
      </c>
      <c r="J34" s="114">
        <f t="shared" si="5"/>
        <v>172.03907526531472</v>
      </c>
    </row>
    <row r="35" spans="1:18">
      <c r="A35" s="68" t="s">
        <v>54</v>
      </c>
      <c r="B35" s="177">
        <v>3.8964756710103194</v>
      </c>
      <c r="C35" s="176">
        <v>150.26886183950035</v>
      </c>
      <c r="E35" s="113">
        <f t="shared" si="0"/>
        <v>0.25664217729882793</v>
      </c>
      <c r="F35" s="112">
        <f t="shared" si="1"/>
        <v>38.565327882706129</v>
      </c>
      <c r="G35" s="112">
        <f t="shared" si="2"/>
        <v>-0.58603269712242145</v>
      </c>
      <c r="H35" s="112">
        <f t="shared" si="3"/>
        <v>0.34343432209657976</v>
      </c>
      <c r="I35" s="112">
        <f t="shared" si="4"/>
        <v>137.38900873858157</v>
      </c>
      <c r="J35" s="114">
        <f t="shared" si="5"/>
        <v>165.89061590124712</v>
      </c>
    </row>
    <row r="36" spans="1:18">
      <c r="A36" s="59" t="s">
        <v>55</v>
      </c>
      <c r="B36" s="175">
        <v>2.1729639257564743</v>
      </c>
      <c r="C36" s="174">
        <v>151.9893721475014</v>
      </c>
      <c r="E36" s="113">
        <f t="shared" si="0"/>
        <v>0.46020092103087712</v>
      </c>
      <c r="F36" s="112">
        <f t="shared" si="1"/>
        <v>69.94564904918488</v>
      </c>
      <c r="G36" s="112">
        <f t="shared" si="2"/>
        <v>-0.38247395339037221</v>
      </c>
      <c r="H36" s="112">
        <f t="shared" si="3"/>
        <v>0.14628632502206063</v>
      </c>
      <c r="I36" s="112">
        <f t="shared" si="4"/>
        <v>135.86581163051287</v>
      </c>
      <c r="J36" s="114">
        <f t="shared" si="5"/>
        <v>259.96920374499155</v>
      </c>
    </row>
    <row r="37" spans="1:18">
      <c r="A37" s="68" t="s">
        <v>95</v>
      </c>
      <c r="B37" s="177">
        <v>3.6336175764848293</v>
      </c>
      <c r="C37" s="176">
        <v>160.45903321740954</v>
      </c>
      <c r="E37" s="113">
        <f t="shared" si="0"/>
        <v>0.27520782772286195</v>
      </c>
      <c r="F37" s="112">
        <f t="shared" si="1"/>
        <v>44.159581970273827</v>
      </c>
      <c r="G37" s="112">
        <f t="shared" si="2"/>
        <v>-0.56746704669838732</v>
      </c>
      <c r="H37" s="112">
        <f t="shared" si="3"/>
        <v>0.32201884908858969</v>
      </c>
      <c r="I37" s="112">
        <f t="shared" si="4"/>
        <v>137.25008498361612</v>
      </c>
      <c r="J37" s="114">
        <f t="shared" si="5"/>
        <v>538.65527811890274</v>
      </c>
    </row>
    <row r="38" spans="1:18">
      <c r="A38" s="86" t="s">
        <v>118</v>
      </c>
      <c r="B38" s="173">
        <v>2.048773792213447</v>
      </c>
      <c r="C38" s="172">
        <v>164.06744379042601</v>
      </c>
      <c r="E38" s="113">
        <f t="shared" si="0"/>
        <v>0.48809683323780878</v>
      </c>
      <c r="F38" s="112">
        <f t="shared" si="1"/>
        <v>80.080799751529128</v>
      </c>
      <c r="G38" s="112">
        <f t="shared" si="2"/>
        <v>-0.35457804118344055</v>
      </c>
      <c r="H38" s="112">
        <f t="shared" si="3"/>
        <v>0.12572558728948566</v>
      </c>
      <c r="I38" s="112">
        <f t="shared" si="4"/>
        <v>135.65707103788833</v>
      </c>
      <c r="J38" s="114">
        <f t="shared" si="5"/>
        <v>807.14927993813558</v>
      </c>
    </row>
    <row r="39" spans="1:18">
      <c r="A39" s="68" t="s">
        <v>101</v>
      </c>
      <c r="B39" s="177">
        <v>3.5290103909065196</v>
      </c>
      <c r="C39" s="176">
        <v>165.60230656265577</v>
      </c>
      <c r="E39" s="113">
        <f t="shared" si="0"/>
        <v>0.28336555839472138</v>
      </c>
      <c r="F39" s="112">
        <f t="shared" si="1"/>
        <v>46.925990070580788</v>
      </c>
      <c r="G39" s="112">
        <f t="shared" si="2"/>
        <v>-0.55930931602652789</v>
      </c>
      <c r="H39" s="112">
        <f t="shared" si="3"/>
        <v>0.31282691099406246</v>
      </c>
      <c r="I39" s="112">
        <f t="shared" si="4"/>
        <v>137.18904200634105</v>
      </c>
      <c r="J39" s="114">
        <f t="shared" si="5"/>
        <v>807.31360274713006</v>
      </c>
    </row>
    <row r="40" spans="1:18">
      <c r="A40" s="59" t="s">
        <v>66</v>
      </c>
      <c r="B40" s="175">
        <v>2.9404381123265892</v>
      </c>
      <c r="C40" s="174">
        <v>167.04944693424042</v>
      </c>
      <c r="E40" s="113">
        <f t="shared" si="0"/>
        <v>0.34008537564790337</v>
      </c>
      <c r="F40" s="112">
        <f t="shared" si="1"/>
        <v>56.811073912405654</v>
      </c>
      <c r="G40" s="112">
        <f t="shared" si="2"/>
        <v>-0.50258949877334591</v>
      </c>
      <c r="H40" s="112">
        <f t="shared" si="3"/>
        <v>0.25259620427724305</v>
      </c>
      <c r="I40" s="112">
        <f t="shared" si="4"/>
        <v>136.76461680098629</v>
      </c>
      <c r="J40" s="114">
        <f t="shared" si="5"/>
        <v>917.17093620005755</v>
      </c>
    </row>
    <row r="41" spans="1:18">
      <c r="A41" s="86" t="s">
        <v>68</v>
      </c>
      <c r="B41" s="173">
        <v>5.3857564913391656</v>
      </c>
      <c r="C41" s="172">
        <v>170.46362909672263</v>
      </c>
      <c r="E41" s="113">
        <f t="shared" si="0"/>
        <v>0.18567493751492475</v>
      </c>
      <c r="F41" s="112">
        <f t="shared" si="1"/>
        <v>31.650823681101283</v>
      </c>
      <c r="G41" s="112">
        <f t="shared" si="2"/>
        <v>-0.65699993690632463</v>
      </c>
      <c r="H41" s="112">
        <f t="shared" si="3"/>
        <v>0.43164891709491454</v>
      </c>
      <c r="I41" s="112">
        <f t="shared" si="4"/>
        <v>137.9200450990179</v>
      </c>
      <c r="J41" s="114">
        <f t="shared" si="5"/>
        <v>1059.0848594156632</v>
      </c>
    </row>
    <row r="42" spans="1:18">
      <c r="A42" s="86" t="s">
        <v>70</v>
      </c>
      <c r="B42" s="173">
        <v>2.5210914919792398</v>
      </c>
      <c r="C42" s="172">
        <v>173.19096735793042</v>
      </c>
      <c r="E42" s="113">
        <f t="shared" si="0"/>
        <v>0.39665359356511393</v>
      </c>
      <c r="F42" s="112">
        <f t="shared" si="1"/>
        <v>68.69681957554144</v>
      </c>
      <c r="G42" s="112">
        <f t="shared" si="2"/>
        <v>-0.4460212808561354</v>
      </c>
      <c r="H42" s="112">
        <f t="shared" si="3"/>
        <v>0.19893498297654763</v>
      </c>
      <c r="I42" s="112">
        <f t="shared" si="4"/>
        <v>136.34132598890741</v>
      </c>
      <c r="J42" s="114">
        <f t="shared" si="5"/>
        <v>1357.8960690256115</v>
      </c>
    </row>
    <row r="43" spans="1:18">
      <c r="A43" s="86" t="s">
        <v>73</v>
      </c>
      <c r="B43" s="173">
        <v>4.9726736328729633</v>
      </c>
      <c r="C43" s="172">
        <v>174.28622595169873</v>
      </c>
      <c r="E43" s="113">
        <f t="shared" si="0"/>
        <v>0.20109906135590278</v>
      </c>
      <c r="F43" s="112">
        <f t="shared" si="1"/>
        <v>35.048796446149396</v>
      </c>
      <c r="G43" s="112">
        <f t="shared" si="2"/>
        <v>-0.64157581306534661</v>
      </c>
      <c r="H43" s="112">
        <f t="shared" si="3"/>
        <v>0.41161952391046058</v>
      </c>
      <c r="I43" s="112">
        <f t="shared" si="4"/>
        <v>137.804628878627</v>
      </c>
      <c r="J43" s="114">
        <f t="shared" si="5"/>
        <v>1330.9069250019554</v>
      </c>
    </row>
    <row r="44" spans="1:18">
      <c r="A44" s="86" t="s">
        <v>74</v>
      </c>
      <c r="B44" s="173">
        <v>2.4343313481966118</v>
      </c>
      <c r="C44" s="172">
        <v>175.78282322373843</v>
      </c>
      <c r="E44" s="113">
        <f t="shared" si="0"/>
        <v>0.41079042125502535</v>
      </c>
      <c r="F44" s="112">
        <f t="shared" si="1"/>
        <v>72.209900001477166</v>
      </c>
      <c r="G44" s="112">
        <f t="shared" si="2"/>
        <v>-0.43188445316622398</v>
      </c>
      <c r="H44" s="112">
        <f t="shared" si="3"/>
        <v>0.18652418088668832</v>
      </c>
      <c r="I44" s="112">
        <f t="shared" si="4"/>
        <v>136.23554239710612</v>
      </c>
      <c r="J44" s="114">
        <f t="shared" si="5"/>
        <v>1563.9874207805201</v>
      </c>
    </row>
    <row r="45" spans="1:18">
      <c r="A45" s="86" t="s">
        <v>115</v>
      </c>
      <c r="B45" s="173">
        <v>2.4720186640960771</v>
      </c>
      <c r="C45" s="172">
        <v>180.37467304272494</v>
      </c>
      <c r="E45" s="113">
        <f t="shared" si="0"/>
        <v>0.40452769007132955</v>
      </c>
      <c r="F45" s="112">
        <f t="shared" si="1"/>
        <v>72.966549833344828</v>
      </c>
      <c r="G45" s="112">
        <f t="shared" si="2"/>
        <v>-0.43814718434991978</v>
      </c>
      <c r="H45" s="112">
        <f t="shared" si="3"/>
        <v>0.19197295515376259</v>
      </c>
      <c r="I45" s="112">
        <f t="shared" si="4"/>
        <v>136.28240540015241</v>
      </c>
      <c r="J45" s="114">
        <f t="shared" si="5"/>
        <v>1944.1280658642479</v>
      </c>
    </row>
    <row r="46" spans="1:18" ht="19">
      <c r="A46" s="59" t="s">
        <v>79</v>
      </c>
      <c r="B46" s="175">
        <v>4.2437368548353431</v>
      </c>
      <c r="C46" s="174">
        <v>183.82931522380761</v>
      </c>
      <c r="E46" s="113">
        <f t="shared" si="0"/>
        <v>0.23564137791922538</v>
      </c>
      <c r="F46" s="112">
        <f t="shared" si="1"/>
        <v>43.317793141285662</v>
      </c>
      <c r="G46" s="112">
        <f t="shared" si="2"/>
        <v>-0.60703349650202398</v>
      </c>
      <c r="H46" s="112">
        <f t="shared" si="3"/>
        <v>0.36848966587547277</v>
      </c>
      <c r="I46" s="112">
        <f t="shared" si="4"/>
        <v>137.54615431875004</v>
      </c>
      <c r="J46" s="114">
        <f t="shared" si="5"/>
        <v>2142.1309833634496</v>
      </c>
      <c r="L46" s="323" t="s">
        <v>186</v>
      </c>
      <c r="M46" s="323"/>
      <c r="N46" s="323"/>
      <c r="O46" s="323"/>
      <c r="P46" s="323"/>
      <c r="Q46" s="323"/>
      <c r="R46" s="323"/>
    </row>
    <row r="47" spans="1:18">
      <c r="A47" s="86" t="s">
        <v>114</v>
      </c>
      <c r="B47" s="173">
        <v>3.1204117432995662</v>
      </c>
      <c r="C47" s="172">
        <v>199.48881948351027</v>
      </c>
      <c r="E47" s="113">
        <f t="shared" si="0"/>
        <v>0.32047052833565687</v>
      </c>
      <c r="F47" s="112">
        <f t="shared" si="1"/>
        <v>63.930287376937017</v>
      </c>
      <c r="G47" s="112">
        <f t="shared" si="2"/>
        <v>-0.52220434608559252</v>
      </c>
      <c r="H47" s="112">
        <f t="shared" si="3"/>
        <v>0.27269737907068131</v>
      </c>
      <c r="I47" s="112">
        <f t="shared" si="4"/>
        <v>136.91139152632331</v>
      </c>
      <c r="J47" s="114">
        <f t="shared" si="5"/>
        <v>3915.9344897369238</v>
      </c>
    </row>
    <row r="48" spans="1:18">
      <c r="A48" s="86" t="s">
        <v>84</v>
      </c>
      <c r="B48" s="173">
        <v>3.015834918483812</v>
      </c>
      <c r="C48" s="172">
        <v>203.07766206777939</v>
      </c>
      <c r="E48" s="113">
        <f t="shared" si="0"/>
        <v>0.3315831360234871</v>
      </c>
      <c r="F48" s="112">
        <f t="shared" si="1"/>
        <v>67.337128044752234</v>
      </c>
      <c r="G48" s="112">
        <f t="shared" si="2"/>
        <v>-0.51109173839776223</v>
      </c>
      <c r="H48" s="112">
        <f t="shared" si="3"/>
        <v>0.2612147650584466</v>
      </c>
      <c r="I48" s="112">
        <f t="shared" si="4"/>
        <v>136.82823768295177</v>
      </c>
      <c r="J48" s="114">
        <f t="shared" si="5"/>
        <v>4388.9862313209924</v>
      </c>
      <c r="L48" s="213"/>
      <c r="M48" s="213"/>
      <c r="N48" s="213"/>
    </row>
    <row r="49" spans="1:15">
      <c r="A49" s="86" t="s">
        <v>85</v>
      </c>
      <c r="B49" s="173">
        <v>5.8356861162752116</v>
      </c>
      <c r="C49" s="172">
        <v>205.68025950556131</v>
      </c>
      <c r="E49" s="113">
        <f t="shared" si="0"/>
        <v>0.17135945629616517</v>
      </c>
      <c r="F49" s="112">
        <f t="shared" si="1"/>
        <v>35.245257439727141</v>
      </c>
      <c r="G49" s="112">
        <f t="shared" si="2"/>
        <v>-0.67131541812508422</v>
      </c>
      <c r="H49" s="112">
        <f t="shared" si="3"/>
        <v>0.45066439061245667</v>
      </c>
      <c r="I49" s="112">
        <f t="shared" si="4"/>
        <v>138.02716552623829</v>
      </c>
      <c r="J49" s="114">
        <f t="shared" si="5"/>
        <v>4576.941124975112</v>
      </c>
      <c r="L49" s="213"/>
      <c r="M49" s="213"/>
      <c r="N49" s="213"/>
    </row>
    <row r="50" spans="1:15" ht="17" thickBot="1">
      <c r="A50" s="83" t="s">
        <v>87</v>
      </c>
      <c r="B50" s="171">
        <v>2.6111671547054525</v>
      </c>
      <c r="C50" s="170">
        <v>210.38801333290183</v>
      </c>
      <c r="E50" s="115">
        <f t="shared" si="0"/>
        <v>0.38297050351523859</v>
      </c>
      <c r="F50" s="116">
        <f t="shared" si="1"/>
        <v>80.57240339967214</v>
      </c>
      <c r="G50" s="116">
        <f t="shared" si="2"/>
        <v>-0.45970437090601074</v>
      </c>
      <c r="H50" s="116">
        <f t="shared" si="3"/>
        <v>0.2113281086300911</v>
      </c>
      <c r="I50" s="116">
        <f t="shared" si="4"/>
        <v>136.44371433544217</v>
      </c>
      <c r="J50" s="117">
        <f t="shared" si="5"/>
        <v>5467.7593542257146</v>
      </c>
      <c r="L50" s="213"/>
      <c r="M50" s="213"/>
      <c r="N50" s="213"/>
      <c r="O50" s="330">
        <f>SQRT(SUM(J5:J50)/46)</f>
        <v>36.280999294102138</v>
      </c>
    </row>
    <row r="51" spans="1:15">
      <c r="J51" s="52"/>
      <c r="L51" s="213"/>
      <c r="M51" s="213"/>
      <c r="N51" s="213"/>
      <c r="O51" s="330"/>
    </row>
    <row r="52" spans="1:15">
      <c r="A52" t="s">
        <v>2</v>
      </c>
    </row>
    <row r="54" spans="1:15">
      <c r="A54" s="212" t="s">
        <v>1</v>
      </c>
      <c r="B54" s="213"/>
      <c r="C54" s="213"/>
    </row>
    <row r="55" spans="1:15">
      <c r="A55" s="213"/>
      <c r="B55" s="213"/>
      <c r="C55" s="213"/>
    </row>
    <row r="56" spans="1:15">
      <c r="A56" s="212" t="s">
        <v>0</v>
      </c>
      <c r="B56" s="213"/>
      <c r="C56" s="213"/>
    </row>
    <row r="57" spans="1:15">
      <c r="A57" s="213"/>
      <c r="B57" s="213"/>
      <c r="C57" s="213"/>
    </row>
  </sheetData>
  <mergeCells count="23">
    <mergeCell ref="A3:C3"/>
    <mergeCell ref="A54:C55"/>
    <mergeCell ref="A56:C57"/>
    <mergeCell ref="L3:R3"/>
    <mergeCell ref="L14:R14"/>
    <mergeCell ref="P5:U9"/>
    <mergeCell ref="L46:R46"/>
    <mergeCell ref="L48:N51"/>
    <mergeCell ref="O50:O51"/>
    <mergeCell ref="E3:J3"/>
    <mergeCell ref="W15:Z22"/>
    <mergeCell ref="W5:X5"/>
    <mergeCell ref="W6:Z6"/>
    <mergeCell ref="W7:Z7"/>
    <mergeCell ref="W8:Z8"/>
    <mergeCell ref="W9:Z9"/>
    <mergeCell ref="W10:Z10"/>
    <mergeCell ref="L16:M18"/>
    <mergeCell ref="N17:N18"/>
    <mergeCell ref="L20:M22"/>
    <mergeCell ref="N21:N22"/>
    <mergeCell ref="L24:M25"/>
    <mergeCell ref="N25:O2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84C76-9737-C448-B7C0-1A630D837FB9}">
  <dimension ref="A3:AA57"/>
  <sheetViews>
    <sheetView topLeftCell="I16" workbookViewId="0">
      <selection activeCell="P55" sqref="M38:S56"/>
    </sheetView>
  </sheetViews>
  <sheetFormatPr baseColWidth="10" defaultRowHeight="16"/>
  <cols>
    <col min="1" max="1" width="28.1640625" bestFit="1" customWidth="1"/>
    <col min="2" max="2" width="33.6640625" customWidth="1"/>
    <col min="3" max="3" width="21" customWidth="1"/>
    <col min="5" max="5" width="14.5" customWidth="1"/>
    <col min="6" max="6" width="15.1640625" customWidth="1"/>
    <col min="7" max="7" width="13.6640625" customWidth="1"/>
    <col min="8" max="8" width="16.33203125" customWidth="1"/>
    <col min="9" max="9" width="20.1640625" customWidth="1"/>
    <col min="11" max="11" width="17" customWidth="1"/>
    <col min="14" max="14" width="15.1640625" customWidth="1"/>
  </cols>
  <sheetData>
    <row r="3" spans="1:27" ht="20" thickBot="1">
      <c r="A3" s="298" t="s">
        <v>141</v>
      </c>
      <c r="B3" s="298"/>
      <c r="C3" s="298"/>
      <c r="E3" s="332" t="s">
        <v>140</v>
      </c>
      <c r="F3" s="332"/>
      <c r="G3" s="332"/>
      <c r="H3" s="332"/>
      <c r="I3" s="332"/>
      <c r="J3" s="332"/>
      <c r="K3" s="332"/>
      <c r="M3" s="323" t="s">
        <v>159</v>
      </c>
      <c r="N3" s="323"/>
      <c r="O3" s="323"/>
      <c r="P3" s="323"/>
      <c r="Q3" s="323"/>
      <c r="R3" s="323"/>
      <c r="S3" s="323"/>
    </row>
    <row r="4" spans="1:27" ht="61" thickBot="1">
      <c r="A4" s="19" t="s">
        <v>91</v>
      </c>
      <c r="B4" s="17" t="s">
        <v>138</v>
      </c>
      <c r="C4" s="16" t="s">
        <v>137</v>
      </c>
      <c r="E4" s="137"/>
      <c r="F4" s="138"/>
      <c r="G4" s="138"/>
      <c r="H4" s="138"/>
      <c r="I4" s="49"/>
      <c r="J4" s="138"/>
      <c r="K4" s="139"/>
    </row>
    <row r="5" spans="1:27" ht="32" customHeight="1">
      <c r="A5" s="74" t="s">
        <v>106</v>
      </c>
      <c r="B5" s="190">
        <v>5.3637309211466339E-2</v>
      </c>
      <c r="C5" s="189">
        <v>15.932608232594978</v>
      </c>
      <c r="E5" s="118">
        <f t="shared" ref="E5:E50" si="0">LOG10(C5)</f>
        <v>1.202286877389412</v>
      </c>
      <c r="F5" s="119">
        <f t="shared" ref="F5:F50" si="1">LOG10(B5)</f>
        <v>-1.2705330172470553</v>
      </c>
      <c r="G5" s="119">
        <f t="shared" ref="G5:G50" si="2">E5*F5</f>
        <v>-1.5275451739261099</v>
      </c>
      <c r="H5" s="119">
        <f t="shared" ref="H5:H50" si="3">F5-$N$5</f>
        <v>-1.644291120789988</v>
      </c>
      <c r="I5" s="119">
        <f t="shared" ref="I5:I50" si="4">H5*H5</f>
        <v>2.7036932899087947</v>
      </c>
      <c r="J5" s="119">
        <f t="shared" ref="J5:J50" si="5">$O$20*B5^($O$16)</f>
        <v>17.112576845144357</v>
      </c>
      <c r="K5" s="120">
        <f t="shared" ref="K5:K50" si="6">(C5-J5)^2</f>
        <v>1.3923259266017063</v>
      </c>
      <c r="M5" s="133"/>
      <c r="N5" s="132">
        <f>AVERAGE(F5:F50)</f>
        <v>0.37375810354293276</v>
      </c>
      <c r="Q5" s="304" t="s">
        <v>193</v>
      </c>
      <c r="R5" s="304"/>
      <c r="S5" s="304"/>
      <c r="T5" s="304"/>
      <c r="U5" s="304"/>
      <c r="V5" s="304"/>
      <c r="X5" s="323" t="s">
        <v>155</v>
      </c>
      <c r="Y5" s="323"/>
    </row>
    <row r="6" spans="1:27" ht="28" customHeight="1">
      <c r="A6" s="71" t="s">
        <v>4</v>
      </c>
      <c r="B6" s="182">
        <v>0.40711148572288935</v>
      </c>
      <c r="C6" s="181">
        <v>42.60978746627282</v>
      </c>
      <c r="E6" s="113">
        <f t="shared" si="0"/>
        <v>1.6295093679846557</v>
      </c>
      <c r="F6" s="112">
        <f t="shared" si="1"/>
        <v>-0.39028664481857223</v>
      </c>
      <c r="G6" s="112">
        <f t="shared" si="2"/>
        <v>-0.63597574393116341</v>
      </c>
      <c r="H6" s="112">
        <f t="shared" si="3"/>
        <v>-0.76404474836150493</v>
      </c>
      <c r="I6" s="112">
        <f t="shared" si="4"/>
        <v>0.58376437749879539</v>
      </c>
      <c r="J6" s="112">
        <f t="shared" si="5"/>
        <v>49.326253713942293</v>
      </c>
      <c r="K6" s="114">
        <f t="shared" si="6"/>
        <v>45.110918856083252</v>
      </c>
      <c r="M6" s="131"/>
      <c r="N6" s="130">
        <f>AVERAGE(E5:E50)</f>
        <v>2.0921474197481773</v>
      </c>
      <c r="Q6" s="304"/>
      <c r="R6" s="304"/>
      <c r="S6" s="304"/>
      <c r="T6" s="304"/>
      <c r="U6" s="304"/>
      <c r="V6" s="304"/>
      <c r="X6" s="328" t="s">
        <v>107</v>
      </c>
      <c r="Y6" s="328"/>
      <c r="Z6" s="328"/>
      <c r="AA6" s="328"/>
    </row>
    <row r="7" spans="1:27" ht="33" customHeight="1">
      <c r="A7" s="71" t="s">
        <v>5</v>
      </c>
      <c r="B7" s="182">
        <v>1.1576093135396675</v>
      </c>
      <c r="C7" s="181">
        <v>45.522038570550279</v>
      </c>
      <c r="E7" s="113">
        <f t="shared" si="0"/>
        <v>1.6582217024229766</v>
      </c>
      <c r="F7" s="112">
        <f t="shared" si="1"/>
        <v>6.3562012239015989E-2</v>
      </c>
      <c r="G7" s="112">
        <f t="shared" si="2"/>
        <v>0.10539990814441116</v>
      </c>
      <c r="H7" s="112">
        <f t="shared" si="3"/>
        <v>-0.31019609130391679</v>
      </c>
      <c r="I7" s="112">
        <f t="shared" si="4"/>
        <v>9.6221615060227875E-2</v>
      </c>
      <c r="J7" s="112">
        <f t="shared" si="5"/>
        <v>85.138983938678393</v>
      </c>
      <c r="K7" s="114">
        <f t="shared" si="6"/>
        <v>1569.5023603012476</v>
      </c>
      <c r="M7" s="131"/>
      <c r="N7" s="130">
        <f>AVERAGE(G5:G50)</f>
        <v>0.83387339286689233</v>
      </c>
      <c r="Q7" s="304"/>
      <c r="R7" s="304"/>
      <c r="S7" s="304"/>
      <c r="T7" s="304"/>
      <c r="U7" s="304"/>
      <c r="V7" s="304"/>
      <c r="X7" s="329" t="s">
        <v>112</v>
      </c>
      <c r="Y7" s="329"/>
      <c r="Z7" s="329"/>
      <c r="AA7" s="329"/>
    </row>
    <row r="8" spans="1:27" ht="32" customHeight="1">
      <c r="A8" s="126" t="s">
        <v>154</v>
      </c>
      <c r="B8" s="182">
        <v>1.3174154325572023</v>
      </c>
      <c r="C8" s="181">
        <v>85.193690428461309</v>
      </c>
      <c r="E8" s="113">
        <f t="shared" si="0"/>
        <v>1.9304074314618642</v>
      </c>
      <c r="F8" s="112">
        <f t="shared" si="1"/>
        <v>0.11972274657716514</v>
      </c>
      <c r="G8" s="112">
        <f t="shared" si="2"/>
        <v>0.23111367970758506</v>
      </c>
      <c r="H8" s="112">
        <f t="shared" si="3"/>
        <v>-0.25403535696576762</v>
      </c>
      <c r="I8" s="112">
        <f t="shared" si="4"/>
        <v>6.4533962588724986E-2</v>
      </c>
      <c r="J8" s="112">
        <f t="shared" si="5"/>
        <v>91.088144430787523</v>
      </c>
      <c r="K8" s="114">
        <f t="shared" si="6"/>
        <v>34.744587985539518</v>
      </c>
      <c r="M8" s="131"/>
      <c r="N8" s="130">
        <f>N5*N6</f>
        <v>0.7819570519373189</v>
      </c>
      <c r="Q8" s="304"/>
      <c r="R8" s="304"/>
      <c r="S8" s="304"/>
      <c r="T8" s="304"/>
      <c r="U8" s="304"/>
      <c r="V8" s="304"/>
      <c r="X8" s="226" t="s">
        <v>102</v>
      </c>
      <c r="Y8" s="226"/>
      <c r="Z8" s="226"/>
      <c r="AA8" s="226"/>
    </row>
    <row r="9" spans="1:27" ht="32" customHeight="1" thickBot="1">
      <c r="A9" s="77" t="s">
        <v>8</v>
      </c>
      <c r="B9" s="179">
        <v>2.4692818591772285</v>
      </c>
      <c r="C9" s="178">
        <v>93.692616475210315</v>
      </c>
      <c r="E9" s="113">
        <f t="shared" si="0"/>
        <v>1.9717053672973814</v>
      </c>
      <c r="F9" s="112">
        <f t="shared" si="1"/>
        <v>0.39257066583260697</v>
      </c>
      <c r="G9" s="112">
        <f t="shared" si="2"/>
        <v>0.77403368886565793</v>
      </c>
      <c r="H9" s="112">
        <f t="shared" si="3"/>
        <v>1.8812562289674206E-2</v>
      </c>
      <c r="I9" s="112">
        <f t="shared" si="4"/>
        <v>3.5391249990287204E-4</v>
      </c>
      <c r="J9" s="112">
        <f t="shared" si="5"/>
        <v>126.46589900364029</v>
      </c>
      <c r="K9" s="114">
        <f t="shared" si="6"/>
        <v>1074.0880476882933</v>
      </c>
      <c r="M9" s="129"/>
      <c r="N9" s="128">
        <f>AVERAGE(I5:I50)</f>
        <v>9.9397294909888953E-2</v>
      </c>
      <c r="Q9" s="304"/>
      <c r="R9" s="304"/>
      <c r="S9" s="304"/>
      <c r="T9" s="304"/>
      <c r="U9" s="304"/>
      <c r="V9" s="304"/>
      <c r="X9" s="225" t="s">
        <v>96</v>
      </c>
      <c r="Y9" s="225"/>
      <c r="Z9" s="225"/>
      <c r="AA9" s="225"/>
    </row>
    <row r="10" spans="1:27" ht="34">
      <c r="A10" s="126" t="s">
        <v>153</v>
      </c>
      <c r="B10" s="182">
        <v>1.0705146229413496</v>
      </c>
      <c r="C10" s="181">
        <v>95.558346383926548</v>
      </c>
      <c r="E10" s="113">
        <f t="shared" si="0"/>
        <v>1.9802686257728004</v>
      </c>
      <c r="F10" s="112">
        <f t="shared" si="1"/>
        <v>2.9592604016597208E-2</v>
      </c>
      <c r="G10" s="112">
        <f t="shared" si="2"/>
        <v>5.8601305288985606E-2</v>
      </c>
      <c r="H10" s="112">
        <f t="shared" si="3"/>
        <v>-0.34416549952633557</v>
      </c>
      <c r="I10" s="112">
        <f t="shared" si="4"/>
        <v>0.1184498910642121</v>
      </c>
      <c r="J10" s="112">
        <f t="shared" si="5"/>
        <v>81.730819501966181</v>
      </c>
      <c r="K10" s="114">
        <f t="shared" si="6"/>
        <v>191.20049967133659</v>
      </c>
      <c r="Q10" s="46"/>
      <c r="R10" s="46"/>
      <c r="S10" s="46"/>
      <c r="T10" s="46"/>
      <c r="U10" s="46"/>
      <c r="V10" s="46"/>
      <c r="X10" s="327" t="s">
        <v>121</v>
      </c>
      <c r="Y10" s="327"/>
      <c r="Z10" s="327"/>
      <c r="AA10" s="327"/>
    </row>
    <row r="11" spans="1:27">
      <c r="A11" s="77" t="s">
        <v>12</v>
      </c>
      <c r="B11" s="179">
        <v>1.6220388387335281</v>
      </c>
      <c r="C11" s="178">
        <v>100.57664440759497</v>
      </c>
      <c r="E11" s="113">
        <f t="shared" si="0"/>
        <v>2.0024971419274284</v>
      </c>
      <c r="F11" s="112">
        <f t="shared" si="1"/>
        <v>0.21006124891688405</v>
      </c>
      <c r="G11" s="112">
        <f t="shared" si="2"/>
        <v>0.4206470505857664</v>
      </c>
      <c r="H11" s="112">
        <f t="shared" si="3"/>
        <v>-0.16369685462604872</v>
      </c>
      <c r="I11" s="112">
        <f t="shared" si="4"/>
        <v>2.6796660214461726E-2</v>
      </c>
      <c r="J11" s="112">
        <f t="shared" si="5"/>
        <v>101.5422273073836</v>
      </c>
      <c r="K11" s="114">
        <f t="shared" si="6"/>
        <v>0.93235033636421727</v>
      </c>
    </row>
    <row r="12" spans="1:27">
      <c r="A12" s="68" t="s">
        <v>13</v>
      </c>
      <c r="B12" s="177">
        <v>2.1563109889313736</v>
      </c>
      <c r="C12" s="176">
        <v>100.99097235892286</v>
      </c>
      <c r="E12" s="113">
        <f t="shared" si="0"/>
        <v>2.0042825536842863</v>
      </c>
      <c r="F12" s="112">
        <f t="shared" si="1"/>
        <v>0.33371139614222767</v>
      </c>
      <c r="G12" s="112">
        <f t="shared" si="2"/>
        <v>0.66885192925349257</v>
      </c>
      <c r="H12" s="112">
        <f t="shared" si="3"/>
        <v>-4.0046707400705095E-2</v>
      </c>
      <c r="I12" s="112">
        <f t="shared" si="4"/>
        <v>1.6037387736376882E-3</v>
      </c>
      <c r="J12" s="112">
        <f t="shared" si="5"/>
        <v>117.82313324999133</v>
      </c>
      <c r="K12" s="114">
        <f t="shared" si="6"/>
        <v>283.32164026281487</v>
      </c>
    </row>
    <row r="13" spans="1:27" ht="19">
      <c r="A13" s="68" t="s">
        <v>14</v>
      </c>
      <c r="B13" s="177">
        <v>3.9534911411284526</v>
      </c>
      <c r="C13" s="176">
        <v>104.18645246463673</v>
      </c>
      <c r="E13" s="113">
        <f t="shared" si="0"/>
        <v>2.0178112506106896</v>
      </c>
      <c r="F13" s="112">
        <f t="shared" si="1"/>
        <v>0.59698076997977323</v>
      </c>
      <c r="G13" s="112">
        <f t="shared" si="2"/>
        <v>1.2045945140634187</v>
      </c>
      <c r="H13" s="112">
        <f t="shared" si="3"/>
        <v>0.22322266643684047</v>
      </c>
      <c r="I13" s="112">
        <f t="shared" si="4"/>
        <v>4.9828358811172944E-2</v>
      </c>
      <c r="J13" s="112">
        <f t="shared" si="5"/>
        <v>161.71085177552712</v>
      </c>
      <c r="K13" s="114">
        <f t="shared" si="6"/>
        <v>3309.0565160787664</v>
      </c>
      <c r="M13" s="323" t="s">
        <v>152</v>
      </c>
      <c r="N13" s="323"/>
      <c r="O13" s="323"/>
      <c r="P13" s="323"/>
      <c r="Q13" s="323"/>
      <c r="R13" s="323"/>
      <c r="S13" s="323"/>
    </row>
    <row r="14" spans="1:27" ht="17" customHeight="1" thickBot="1">
      <c r="A14" s="68" t="s">
        <v>98</v>
      </c>
      <c r="B14" s="177">
        <v>3.4103496092121288</v>
      </c>
      <c r="C14" s="176">
        <v>105.19377219650876</v>
      </c>
      <c r="E14" s="113">
        <f t="shared" si="0"/>
        <v>2.0219900289740655</v>
      </c>
      <c r="F14" s="112">
        <f t="shared" si="1"/>
        <v>0.53279890261972584</v>
      </c>
      <c r="G14" s="112">
        <f t="shared" si="2"/>
        <v>1.0773140685454099</v>
      </c>
      <c r="H14" s="112">
        <f t="shared" si="3"/>
        <v>0.15904079907679308</v>
      </c>
      <c r="I14" s="112">
        <f t="shared" si="4"/>
        <v>2.5293975770984866E-2</v>
      </c>
      <c r="J14" s="112">
        <f t="shared" si="5"/>
        <v>149.69808449608325</v>
      </c>
      <c r="K14" s="114">
        <f t="shared" si="6"/>
        <v>1980.6338132580577</v>
      </c>
      <c r="X14" s="304" t="s">
        <v>192</v>
      </c>
      <c r="Y14" s="304"/>
      <c r="Z14" s="304"/>
      <c r="AA14" s="304"/>
    </row>
    <row r="15" spans="1:27" ht="17" thickBot="1">
      <c r="A15" s="68" t="s">
        <v>16</v>
      </c>
      <c r="B15" s="177">
        <v>2.3187038292837023</v>
      </c>
      <c r="C15" s="176">
        <v>106.22239615363112</v>
      </c>
      <c r="E15" s="113">
        <f t="shared" si="0"/>
        <v>2.0262160939628249</v>
      </c>
      <c r="F15" s="112">
        <f t="shared" si="1"/>
        <v>0.36524527924507266</v>
      </c>
      <c r="G15" s="112">
        <f t="shared" si="2"/>
        <v>0.74006586305031241</v>
      </c>
      <c r="H15" s="112">
        <f t="shared" si="3"/>
        <v>-8.5128242978600999E-3</v>
      </c>
      <c r="I15" s="112">
        <f t="shared" si="4"/>
        <v>7.2468177526237307E-5</v>
      </c>
      <c r="J15" s="112">
        <f t="shared" si="5"/>
        <v>122.37735842793926</v>
      </c>
      <c r="K15" s="114">
        <f t="shared" si="6"/>
        <v>260.98280608431901</v>
      </c>
      <c r="M15" s="289"/>
      <c r="N15" s="291"/>
      <c r="X15" s="304"/>
      <c r="Y15" s="304"/>
      <c r="Z15" s="304"/>
      <c r="AA15" s="304"/>
    </row>
    <row r="16" spans="1:27">
      <c r="A16" s="77" t="s">
        <v>18</v>
      </c>
      <c r="B16" s="179">
        <v>2.6755860744169526</v>
      </c>
      <c r="C16" s="178">
        <v>109.57117011083673</v>
      </c>
      <c r="E16" s="113">
        <f t="shared" si="0"/>
        <v>2.039696299505795</v>
      </c>
      <c r="F16" s="112">
        <f t="shared" si="1"/>
        <v>0.42741892692044725</v>
      </c>
      <c r="G16" s="112">
        <f t="shared" si="2"/>
        <v>0.87180480357837409</v>
      </c>
      <c r="H16" s="112">
        <f t="shared" si="3"/>
        <v>5.3660823377514488E-2</v>
      </c>
      <c r="I16" s="112">
        <f t="shared" si="4"/>
        <v>2.8794839655528052E-3</v>
      </c>
      <c r="J16" s="112">
        <f t="shared" si="5"/>
        <v>131.87882829032017</v>
      </c>
      <c r="K16" s="114">
        <f t="shared" si="6"/>
        <v>497.6316134526744</v>
      </c>
      <c r="M16" s="292"/>
      <c r="N16" s="213"/>
      <c r="O16" s="324">
        <f>(N7-N6*N5)/N9</f>
        <v>0.5223114067303285</v>
      </c>
      <c r="X16" s="304"/>
      <c r="Y16" s="304"/>
      <c r="Z16" s="304"/>
      <c r="AA16" s="304"/>
    </row>
    <row r="17" spans="1:27" ht="21" customHeight="1" thickBot="1">
      <c r="A17" s="68" t="s">
        <v>20</v>
      </c>
      <c r="B17" s="177">
        <v>2.5336326529891968</v>
      </c>
      <c r="C17" s="176">
        <v>112.97021996510404</v>
      </c>
      <c r="E17" s="113">
        <f t="shared" si="0"/>
        <v>2.0529639743741446</v>
      </c>
      <c r="F17" s="112">
        <f t="shared" si="1"/>
        <v>0.40374364750691061</v>
      </c>
      <c r="G17" s="112">
        <f t="shared" si="2"/>
        <v>0.82887116321410093</v>
      </c>
      <c r="H17" s="112">
        <f t="shared" si="3"/>
        <v>2.9985543963977845E-2</v>
      </c>
      <c r="I17" s="112">
        <f t="shared" si="4"/>
        <v>8.9913284681564817E-4</v>
      </c>
      <c r="J17" s="112">
        <f t="shared" si="5"/>
        <v>128.17673695859722</v>
      </c>
      <c r="K17" s="114">
        <f t="shared" si="6"/>
        <v>231.2381590733969</v>
      </c>
      <c r="M17" s="294"/>
      <c r="N17" s="295"/>
      <c r="O17" s="325"/>
      <c r="X17" s="304"/>
      <c r="Y17" s="304"/>
      <c r="Z17" s="304"/>
      <c r="AA17" s="304"/>
    </row>
    <row r="18" spans="1:27" ht="17" thickBot="1">
      <c r="A18" s="68" t="s">
        <v>97</v>
      </c>
      <c r="B18" s="177">
        <v>2.3940201793533955</v>
      </c>
      <c r="C18" s="176">
        <v>115.28695147105911</v>
      </c>
      <c r="E18" s="113">
        <f t="shared" si="0"/>
        <v>2.0617801553016144</v>
      </c>
      <c r="F18" s="112">
        <f t="shared" si="1"/>
        <v>0.37912780678254421</v>
      </c>
      <c r="G18" s="112">
        <f t="shared" si="2"/>
        <v>0.78167818834727443</v>
      </c>
      <c r="H18" s="112">
        <f t="shared" si="3"/>
        <v>5.3697032396114452E-3</v>
      </c>
      <c r="I18" s="112">
        <f t="shared" si="4"/>
        <v>2.883371288149365E-5</v>
      </c>
      <c r="J18" s="112">
        <f t="shared" si="5"/>
        <v>124.43772911639796</v>
      </c>
      <c r="K18" s="114">
        <f t="shared" si="6"/>
        <v>83.736731514433203</v>
      </c>
      <c r="O18" s="127"/>
      <c r="X18" s="304"/>
      <c r="Y18" s="304"/>
      <c r="Z18" s="304"/>
      <c r="AA18" s="304"/>
    </row>
    <row r="19" spans="1:27" ht="35" thickBot="1">
      <c r="A19" s="126" t="s">
        <v>150</v>
      </c>
      <c r="B19" s="182">
        <v>1.1716623695517954</v>
      </c>
      <c r="C19" s="181">
        <v>117.20271346443374</v>
      </c>
      <c r="E19" s="113">
        <f t="shared" si="0"/>
        <v>2.0689376665369243</v>
      </c>
      <c r="F19" s="112">
        <f t="shared" si="1"/>
        <v>6.8802481848101602E-2</v>
      </c>
      <c r="G19" s="112">
        <f t="shared" si="2"/>
        <v>0.14234804624676042</v>
      </c>
      <c r="H19" s="112">
        <f t="shared" si="3"/>
        <v>-0.30495562169483115</v>
      </c>
      <c r="I19" s="112">
        <f t="shared" si="4"/>
        <v>9.2997931203280967E-2</v>
      </c>
      <c r="J19" s="112">
        <f t="shared" si="5"/>
        <v>85.677270039744599</v>
      </c>
      <c r="K19" s="114">
        <f t="shared" si="6"/>
        <v>993.85358312327594</v>
      </c>
      <c r="M19" s="289"/>
      <c r="N19" s="291"/>
      <c r="O19" s="127"/>
      <c r="X19" s="304"/>
      <c r="Y19" s="304"/>
      <c r="Z19" s="304"/>
      <c r="AA19" s="304"/>
    </row>
    <row r="20" spans="1:27" ht="17" thickBot="1">
      <c r="A20" s="77" t="s">
        <v>26</v>
      </c>
      <c r="B20" s="179">
        <v>2.9756008306929744</v>
      </c>
      <c r="C20" s="178">
        <v>117.21925978307885</v>
      </c>
      <c r="E20" s="113">
        <f t="shared" si="0"/>
        <v>2.0689989745687249</v>
      </c>
      <c r="F20" s="112">
        <f t="shared" si="1"/>
        <v>0.47357467127754765</v>
      </c>
      <c r="G20" s="112">
        <f t="shared" si="2"/>
        <v>0.97982550925496714</v>
      </c>
      <c r="H20" s="112">
        <f t="shared" si="3"/>
        <v>9.9816567734614892E-2</v>
      </c>
      <c r="I20" s="112">
        <f t="shared" si="4"/>
        <v>9.9633471943189628E-3</v>
      </c>
      <c r="J20" s="112">
        <f t="shared" si="5"/>
        <v>139.40641265934761</v>
      </c>
      <c r="K20" s="114">
        <f t="shared" si="6"/>
        <v>492.26975275492089</v>
      </c>
      <c r="M20" s="292"/>
      <c r="N20" s="213"/>
      <c r="O20" s="269">
        <f>10^(N6-O16*N5)</f>
        <v>78.873170537045581</v>
      </c>
      <c r="X20" s="304"/>
      <c r="Y20" s="304"/>
      <c r="Z20" s="304"/>
      <c r="AA20" s="304"/>
    </row>
    <row r="21" spans="1:27" ht="35" thickBot="1">
      <c r="A21" s="62" t="s">
        <v>149</v>
      </c>
      <c r="B21" s="184">
        <v>3.1585499372578871</v>
      </c>
      <c r="C21" s="183">
        <v>119.701099727418</v>
      </c>
      <c r="E21" s="113">
        <f t="shared" si="0"/>
        <v>2.0780981404093786</v>
      </c>
      <c r="F21" s="112">
        <f t="shared" si="1"/>
        <v>0.4994877475606383</v>
      </c>
      <c r="G21" s="112">
        <f t="shared" si="2"/>
        <v>1.0379845593630315</v>
      </c>
      <c r="H21" s="112">
        <f t="shared" si="3"/>
        <v>0.12572964401770553</v>
      </c>
      <c r="I21" s="112">
        <f t="shared" si="4"/>
        <v>1.5807943384818956E-2</v>
      </c>
      <c r="J21" s="112">
        <f t="shared" si="5"/>
        <v>143.81939152053295</v>
      </c>
      <c r="K21" s="114">
        <f t="shared" si="6"/>
        <v>581.69199901783588</v>
      </c>
      <c r="M21" s="294"/>
      <c r="N21" s="295"/>
      <c r="O21" s="270"/>
      <c r="R21" s="188"/>
      <c r="S21" s="180">
        <f>LOG10(O20)</f>
        <v>1.8969292989098085</v>
      </c>
      <c r="X21" s="304"/>
      <c r="Y21" s="304"/>
      <c r="Z21" s="304"/>
      <c r="AA21" s="304"/>
    </row>
    <row r="22" spans="1:27" ht="17" thickBot="1">
      <c r="A22" s="77" t="s">
        <v>28</v>
      </c>
      <c r="B22" s="179">
        <v>3.2402833208058492</v>
      </c>
      <c r="C22" s="178">
        <v>120.08267296482951</v>
      </c>
      <c r="E22" s="113">
        <f t="shared" si="0"/>
        <v>2.0794803464650253</v>
      </c>
      <c r="F22" s="112">
        <f t="shared" si="1"/>
        <v>0.51058298529398893</v>
      </c>
      <c r="G22" s="112">
        <f t="shared" si="2"/>
        <v>1.061747283158291</v>
      </c>
      <c r="H22" s="112">
        <f t="shared" si="3"/>
        <v>0.13682488175105617</v>
      </c>
      <c r="I22" s="112">
        <f t="shared" si="4"/>
        <v>1.8721048266190504E-2</v>
      </c>
      <c r="J22" s="112">
        <f t="shared" si="5"/>
        <v>145.75136012659476</v>
      </c>
      <c r="K22" s="114">
        <f t="shared" si="6"/>
        <v>658.88150060857208</v>
      </c>
      <c r="X22" s="46"/>
      <c r="Y22" s="46"/>
      <c r="Z22" s="46"/>
      <c r="AA22" s="46"/>
    </row>
    <row r="23" spans="1:27" ht="35" thickBot="1">
      <c r="A23" s="62" t="s">
        <v>94</v>
      </c>
      <c r="B23" s="175">
        <v>3.0041101833012989</v>
      </c>
      <c r="C23" s="174">
        <v>120.57227000798744</v>
      </c>
      <c r="E23" s="113">
        <f t="shared" si="0"/>
        <v>2.0812474374287619</v>
      </c>
      <c r="F23" s="112">
        <f t="shared" si="1"/>
        <v>0.47771585746734885</v>
      </c>
      <c r="G23" s="112">
        <f t="shared" si="2"/>
        <v>0.99424490417300349</v>
      </c>
      <c r="H23" s="112">
        <f t="shared" si="3"/>
        <v>0.10395775392441609</v>
      </c>
      <c r="I23" s="112">
        <f t="shared" si="4"/>
        <v>1.0807214601009448E-2</v>
      </c>
      <c r="J23" s="112">
        <f t="shared" si="5"/>
        <v>140.10245338500877</v>
      </c>
      <c r="K23" s="114">
        <f t="shared" si="6"/>
        <v>381.42806274008029</v>
      </c>
      <c r="M23" s="289"/>
      <c r="N23" s="291"/>
      <c r="X23" s="46"/>
      <c r="Y23" s="46"/>
      <c r="Z23" s="46"/>
      <c r="AA23" s="46"/>
    </row>
    <row r="24" spans="1:27" ht="37" customHeight="1" thickBot="1">
      <c r="A24" s="71" t="s">
        <v>105</v>
      </c>
      <c r="B24" s="182">
        <v>3.2120656941458345</v>
      </c>
      <c r="C24" s="181">
        <v>120.74293828798174</v>
      </c>
      <c r="E24" s="113">
        <f t="shared" si="0"/>
        <v>2.0818617402331228</v>
      </c>
      <c r="F24" s="112">
        <f t="shared" si="1"/>
        <v>0.50678441902048799</v>
      </c>
      <c r="G24" s="112">
        <f t="shared" si="2"/>
        <v>1.0550550925050253</v>
      </c>
      <c r="H24" s="112">
        <f t="shared" si="3"/>
        <v>0.13302631547755522</v>
      </c>
      <c r="I24" s="112">
        <f t="shared" si="4"/>
        <v>1.7696000609534048E-2</v>
      </c>
      <c r="J24" s="112">
        <f t="shared" si="5"/>
        <v>145.08702703839148</v>
      </c>
      <c r="K24" s="114">
        <f t="shared" si="6"/>
        <v>592.63465708782599</v>
      </c>
      <c r="M24" s="294"/>
      <c r="N24" s="295"/>
      <c r="O24" s="326"/>
      <c r="P24" s="288"/>
      <c r="R24" s="124"/>
      <c r="S24" s="180">
        <f>CORREL(F5:F50,E5:E50)^2</f>
        <v>0.72747972989727594</v>
      </c>
      <c r="X24" s="46"/>
      <c r="Y24" s="46"/>
      <c r="Z24" s="46"/>
      <c r="AA24" s="46"/>
    </row>
    <row r="25" spans="1:27">
      <c r="A25" s="59" t="s">
        <v>32</v>
      </c>
      <c r="B25" s="175">
        <v>3.8899991546270956</v>
      </c>
      <c r="C25" s="174">
        <v>121.5240811004751</v>
      </c>
      <c r="E25" s="113">
        <f t="shared" si="0"/>
        <v>2.0846623458584754</v>
      </c>
      <c r="F25" s="112">
        <f t="shared" si="1"/>
        <v>0.58994950694503234</v>
      </c>
      <c r="G25" s="112">
        <f t="shared" si="2"/>
        <v>1.2298455230860821</v>
      </c>
      <c r="H25" s="112">
        <f t="shared" si="3"/>
        <v>0.21619140340209958</v>
      </c>
      <c r="I25" s="112">
        <f t="shared" si="4"/>
        <v>4.6738722904969353E-2</v>
      </c>
      <c r="J25" s="112">
        <f t="shared" si="5"/>
        <v>160.3491476655293</v>
      </c>
      <c r="K25" s="114">
        <f t="shared" si="6"/>
        <v>1507.3857937808896</v>
      </c>
      <c r="X25" s="46"/>
      <c r="Y25" s="46"/>
      <c r="Z25" s="46"/>
      <c r="AA25" s="46"/>
    </row>
    <row r="26" spans="1:27">
      <c r="A26" s="68" t="s">
        <v>36</v>
      </c>
      <c r="B26" s="177">
        <v>2.0853013097559288</v>
      </c>
      <c r="C26" s="176">
        <v>123.67855604438705</v>
      </c>
      <c r="E26" s="113">
        <f t="shared" si="0"/>
        <v>2.0922944061860256</v>
      </c>
      <c r="F26" s="112">
        <f t="shared" si="1"/>
        <v>0.31916881600520502</v>
      </c>
      <c r="G26" s="112">
        <f t="shared" si="2"/>
        <v>0.66779512835670729</v>
      </c>
      <c r="H26" s="112">
        <f t="shared" si="3"/>
        <v>-5.4589287537727738E-2</v>
      </c>
      <c r="I26" s="112">
        <f t="shared" si="4"/>
        <v>2.9799903138767168E-3</v>
      </c>
      <c r="J26" s="112">
        <f t="shared" si="5"/>
        <v>115.7803377611849</v>
      </c>
      <c r="K26" s="114">
        <f t="shared" si="6"/>
        <v>62.381852049108794</v>
      </c>
    </row>
    <row r="27" spans="1:27">
      <c r="A27" s="68" t="s">
        <v>39</v>
      </c>
      <c r="B27" s="177">
        <v>3.5114910154619081</v>
      </c>
      <c r="C27" s="176">
        <v>125.32066429747724</v>
      </c>
      <c r="E27" s="113">
        <f t="shared" si="0"/>
        <v>2.098022688315988</v>
      </c>
      <c r="F27" s="112">
        <f t="shared" si="1"/>
        <v>0.54549156156326739</v>
      </c>
      <c r="G27" s="112">
        <f t="shared" si="2"/>
        <v>1.1444536724446526</v>
      </c>
      <c r="H27" s="112">
        <f t="shared" si="3"/>
        <v>0.17173345802033463</v>
      </c>
      <c r="I27" s="112">
        <f t="shared" si="4"/>
        <v>2.9492380603622036E-2</v>
      </c>
      <c r="J27" s="112">
        <f t="shared" si="5"/>
        <v>152.00076153216787</v>
      </c>
      <c r="K27" s="114">
        <f t="shared" si="6"/>
        <v>711.82758845254682</v>
      </c>
    </row>
    <row r="28" spans="1:27">
      <c r="A28" s="68" t="s">
        <v>40</v>
      </c>
      <c r="B28" s="177">
        <v>1.9379225305918564</v>
      </c>
      <c r="C28" s="176">
        <v>126.82429720732154</v>
      </c>
      <c r="E28" s="113">
        <f t="shared" si="0"/>
        <v>2.1032024643674991</v>
      </c>
      <c r="F28" s="112">
        <f t="shared" si="1"/>
        <v>0.28733641192581844</v>
      </c>
      <c r="G28" s="112">
        <f t="shared" si="2"/>
        <v>0.60432664966489624</v>
      </c>
      <c r="H28" s="112">
        <f t="shared" si="3"/>
        <v>-8.6421691617114327E-2</v>
      </c>
      <c r="I28" s="112">
        <f t="shared" si="4"/>
        <v>7.4687087819636086E-3</v>
      </c>
      <c r="J28" s="112">
        <f t="shared" si="5"/>
        <v>111.43160462115023</v>
      </c>
      <c r="K28" s="114">
        <f t="shared" si="6"/>
        <v>236.93498505237312</v>
      </c>
    </row>
    <row r="29" spans="1:27">
      <c r="A29" s="86" t="s">
        <v>41</v>
      </c>
      <c r="B29" s="173">
        <v>2.1485020010532785</v>
      </c>
      <c r="C29" s="172">
        <v>131.03319675642442</v>
      </c>
      <c r="E29" s="113">
        <f t="shared" si="0"/>
        <v>2.1173813364321834</v>
      </c>
      <c r="F29" s="112">
        <f t="shared" si="1"/>
        <v>0.33213576250956228</v>
      </c>
      <c r="G29" s="112">
        <f t="shared" si="2"/>
        <v>0.70325806469941932</v>
      </c>
      <c r="H29" s="112">
        <f t="shared" si="3"/>
        <v>-4.162234103337048E-2</v>
      </c>
      <c r="I29" s="112">
        <f t="shared" si="4"/>
        <v>1.732419273098196E-3</v>
      </c>
      <c r="J29" s="112">
        <f t="shared" si="5"/>
        <v>117.60007433334975</v>
      </c>
      <c r="K29" s="114">
        <f t="shared" si="6"/>
        <v>180.44877803331133</v>
      </c>
    </row>
    <row r="30" spans="1:27">
      <c r="A30" s="68" t="s">
        <v>99</v>
      </c>
      <c r="B30" s="177">
        <v>2.7912074935849258</v>
      </c>
      <c r="C30" s="176">
        <v>134.28640166529649</v>
      </c>
      <c r="E30" s="113">
        <f t="shared" si="0"/>
        <v>2.1280320366394507</v>
      </c>
      <c r="F30" s="112">
        <f t="shared" si="1"/>
        <v>0.44579212239670907</v>
      </c>
      <c r="G30" s="112">
        <f t="shared" si="2"/>
        <v>0.94865991814169215</v>
      </c>
      <c r="H30" s="112">
        <f t="shared" si="3"/>
        <v>7.2034018853776305E-2</v>
      </c>
      <c r="I30" s="112">
        <f t="shared" si="4"/>
        <v>5.1888998722262004E-3</v>
      </c>
      <c r="J30" s="112">
        <f t="shared" si="5"/>
        <v>134.82536648450522</v>
      </c>
      <c r="K30" s="114">
        <f t="shared" si="6"/>
        <v>0.29048307634469828</v>
      </c>
    </row>
    <row r="31" spans="1:27">
      <c r="A31" s="42" t="s">
        <v>45</v>
      </c>
      <c r="B31" s="179">
        <v>2.2679154105781154</v>
      </c>
      <c r="C31" s="178">
        <v>135.60730445558568</v>
      </c>
      <c r="E31" s="113">
        <f t="shared" si="0"/>
        <v>2.132283083331306</v>
      </c>
      <c r="F31" s="112">
        <f t="shared" si="1"/>
        <v>0.35562685207084593</v>
      </c>
      <c r="G31" s="112">
        <f t="shared" si="2"/>
        <v>0.75829712064902965</v>
      </c>
      <c r="H31" s="112">
        <f t="shared" si="3"/>
        <v>-1.8131251472086829E-2</v>
      </c>
      <c r="I31" s="112">
        <f t="shared" si="4"/>
        <v>3.2874227994405083E-4</v>
      </c>
      <c r="J31" s="112">
        <f t="shared" si="5"/>
        <v>120.96988291083368</v>
      </c>
      <c r="K31" s="114">
        <f t="shared" si="6"/>
        <v>214.25410947877006</v>
      </c>
    </row>
    <row r="32" spans="1:27">
      <c r="A32" s="77" t="s">
        <v>46</v>
      </c>
      <c r="B32" s="179">
        <v>3.2719795335807591</v>
      </c>
      <c r="C32" s="178">
        <v>137.81720334068169</v>
      </c>
      <c r="E32" s="113">
        <f t="shared" si="0"/>
        <v>2.1393034327355918</v>
      </c>
      <c r="F32" s="112">
        <f t="shared" si="1"/>
        <v>0.51481057847094203</v>
      </c>
      <c r="G32" s="112">
        <f t="shared" si="2"/>
        <v>1.101336037731482</v>
      </c>
      <c r="H32" s="112">
        <f t="shared" si="3"/>
        <v>0.14105247492800926</v>
      </c>
      <c r="I32" s="112">
        <f t="shared" si="4"/>
        <v>1.9895800683316683E-2</v>
      </c>
      <c r="J32" s="112">
        <f t="shared" si="5"/>
        <v>146.49430318888261</v>
      </c>
      <c r="K32" s="114">
        <f t="shared" si="6"/>
        <v>75.292061775648506</v>
      </c>
    </row>
    <row r="33" spans="1:11">
      <c r="A33" s="77" t="s">
        <v>50</v>
      </c>
      <c r="B33" s="179">
        <v>2.3867466337735044</v>
      </c>
      <c r="C33" s="178">
        <v>147.07845313519863</v>
      </c>
      <c r="E33" s="113">
        <f t="shared" si="0"/>
        <v>2.1675490536255695</v>
      </c>
      <c r="F33" s="112">
        <f t="shared" si="1"/>
        <v>0.3778063187158876</v>
      </c>
      <c r="G33" s="112">
        <f t="shared" si="2"/>
        <v>0.81891372858638245</v>
      </c>
      <c r="H33" s="112">
        <f t="shared" si="3"/>
        <v>4.0482151729548388E-3</v>
      </c>
      <c r="I33" s="112">
        <f t="shared" si="4"/>
        <v>1.6388046086541775E-5</v>
      </c>
      <c r="J33" s="112">
        <f t="shared" si="5"/>
        <v>124.24011614273219</v>
      </c>
      <c r="K33" s="114">
        <f t="shared" si="6"/>
        <v>521.58963658146092</v>
      </c>
    </row>
    <row r="34" spans="1:11">
      <c r="A34" s="68" t="s">
        <v>53</v>
      </c>
      <c r="B34" s="177">
        <v>3.0571475763382145</v>
      </c>
      <c r="C34" s="176">
        <v>149.97813375662062</v>
      </c>
      <c r="E34" s="113">
        <f t="shared" si="0"/>
        <v>2.1760279451818496</v>
      </c>
      <c r="F34" s="112">
        <f t="shared" si="1"/>
        <v>0.48531640373831936</v>
      </c>
      <c r="G34" s="112">
        <f t="shared" si="2"/>
        <v>1.0560620567897401</v>
      </c>
      <c r="H34" s="112">
        <f t="shared" si="3"/>
        <v>0.11155830019538659</v>
      </c>
      <c r="I34" s="112">
        <f t="shared" si="4"/>
        <v>1.2445254342483994E-2</v>
      </c>
      <c r="J34" s="112">
        <f t="shared" si="5"/>
        <v>141.38899010102108</v>
      </c>
      <c r="K34" s="114">
        <f t="shared" si="6"/>
        <v>73.773388736525874</v>
      </c>
    </row>
    <row r="35" spans="1:11">
      <c r="A35" s="68" t="s">
        <v>54</v>
      </c>
      <c r="B35" s="177">
        <v>3.8964756710103194</v>
      </c>
      <c r="C35" s="176">
        <v>150.26886183950035</v>
      </c>
      <c r="E35" s="113">
        <f t="shared" si="0"/>
        <v>2.1768689970054602</v>
      </c>
      <c r="F35" s="112">
        <f t="shared" si="1"/>
        <v>0.59067196891628848</v>
      </c>
      <c r="G35" s="112">
        <f t="shared" si="2"/>
        <v>1.2858154965340414</v>
      </c>
      <c r="H35" s="112">
        <f t="shared" si="3"/>
        <v>0.21691386537335572</v>
      </c>
      <c r="I35" s="112">
        <f t="shared" si="4"/>
        <v>4.7051624991210288E-2</v>
      </c>
      <c r="J35" s="112">
        <f t="shared" si="5"/>
        <v>160.48853250378164</v>
      </c>
      <c r="K35" s="114">
        <f t="shared" si="6"/>
        <v>104.4416684863717</v>
      </c>
    </row>
    <row r="36" spans="1:11">
      <c r="A36" s="59" t="s">
        <v>55</v>
      </c>
      <c r="B36" s="175">
        <v>2.1729639257564743</v>
      </c>
      <c r="C36" s="174">
        <v>151.9893721475014</v>
      </c>
      <c r="E36" s="113">
        <f t="shared" si="0"/>
        <v>2.1818132209772441</v>
      </c>
      <c r="F36" s="112">
        <f t="shared" si="1"/>
        <v>0.33705251648391749</v>
      </c>
      <c r="G36" s="112">
        <f t="shared" si="2"/>
        <v>0.73538563662826162</v>
      </c>
      <c r="H36" s="112">
        <f t="shared" si="3"/>
        <v>-3.6705587059015277E-2</v>
      </c>
      <c r="I36" s="112">
        <f t="shared" si="4"/>
        <v>1.3473001213469497E-3</v>
      </c>
      <c r="J36" s="112">
        <f t="shared" si="5"/>
        <v>118.29752893501976</v>
      </c>
      <c r="K36" s="114">
        <f t="shared" si="6"/>
        <v>1135.1402990544454</v>
      </c>
    </row>
    <row r="37" spans="1:11">
      <c r="A37" s="68" t="s">
        <v>95</v>
      </c>
      <c r="B37" s="177">
        <v>3.6336175764848293</v>
      </c>
      <c r="C37" s="176">
        <v>160.45903321740954</v>
      </c>
      <c r="E37" s="113">
        <f t="shared" si="0"/>
        <v>2.205364171204323</v>
      </c>
      <c r="F37" s="112">
        <f t="shared" si="1"/>
        <v>0.56033921764401928</v>
      </c>
      <c r="G37" s="112">
        <f t="shared" si="2"/>
        <v>1.2357520343127815</v>
      </c>
      <c r="H37" s="112">
        <f t="shared" si="3"/>
        <v>0.18658111410108652</v>
      </c>
      <c r="I37" s="112">
        <f t="shared" si="4"/>
        <v>3.4812512139202667E-2</v>
      </c>
      <c r="J37" s="112">
        <f t="shared" si="5"/>
        <v>154.73938409828796</v>
      </c>
      <c r="K37" s="114">
        <f t="shared" si="6"/>
        <v>32.714386045868316</v>
      </c>
    </row>
    <row r="38" spans="1:11">
      <c r="A38" s="86" t="s">
        <v>118</v>
      </c>
      <c r="B38" s="173">
        <v>2.048773792213447</v>
      </c>
      <c r="C38" s="172">
        <v>164.06744379042601</v>
      </c>
      <c r="E38" s="113">
        <f t="shared" si="0"/>
        <v>2.2150224117362791</v>
      </c>
      <c r="F38" s="112">
        <f t="shared" si="1"/>
        <v>0.31149401002798321</v>
      </c>
      <c r="G38" s="112">
        <f t="shared" si="2"/>
        <v>0.6899662133335881</v>
      </c>
      <c r="H38" s="112">
        <f t="shared" si="3"/>
        <v>-6.2264093514949548E-2</v>
      </c>
      <c r="I38" s="112">
        <f t="shared" si="4"/>
        <v>3.8768173412383825E-3</v>
      </c>
      <c r="J38" s="112">
        <f t="shared" si="5"/>
        <v>114.71657535327007</v>
      </c>
      <c r="K38" s="114">
        <f t="shared" si="6"/>
        <v>2435.5082155014743</v>
      </c>
    </row>
    <row r="39" spans="1:11">
      <c r="A39" s="68" t="s">
        <v>101</v>
      </c>
      <c r="B39" s="177">
        <v>3.5290103909065196</v>
      </c>
      <c r="C39" s="176">
        <v>165.60230656265577</v>
      </c>
      <c r="E39" s="113">
        <f t="shared" si="0"/>
        <v>2.2190663814854394</v>
      </c>
      <c r="F39" s="112">
        <f t="shared" si="1"/>
        <v>0.54765293710939389</v>
      </c>
      <c r="G39" s="112">
        <f t="shared" si="2"/>
        <v>1.2152782214612157</v>
      </c>
      <c r="H39" s="112">
        <f t="shared" si="3"/>
        <v>0.17389483356646113</v>
      </c>
      <c r="I39" s="112">
        <f t="shared" si="4"/>
        <v>3.0239413141107216E-2</v>
      </c>
      <c r="J39" s="112">
        <f t="shared" si="5"/>
        <v>152.39638839687262</v>
      </c>
      <c r="K39" s="114">
        <f t="shared" si="6"/>
        <v>174.39627460136128</v>
      </c>
    </row>
    <row r="40" spans="1:11">
      <c r="A40" s="59" t="s">
        <v>66</v>
      </c>
      <c r="B40" s="175">
        <v>2.9404381123265892</v>
      </c>
      <c r="C40" s="174">
        <v>167.04944693424042</v>
      </c>
      <c r="E40" s="113">
        <f t="shared" si="0"/>
        <v>2.2228450421183874</v>
      </c>
      <c r="F40" s="112">
        <f t="shared" si="1"/>
        <v>0.46841204319804469</v>
      </c>
      <c r="G40" s="112">
        <f t="shared" si="2"/>
        <v>1.0412073878913175</v>
      </c>
      <c r="H40" s="112">
        <f t="shared" si="3"/>
        <v>9.4653939655111929E-2</v>
      </c>
      <c r="I40" s="112">
        <f t="shared" si="4"/>
        <v>8.9593682922335712E-3</v>
      </c>
      <c r="J40" s="112">
        <f t="shared" si="5"/>
        <v>138.5435310004917</v>
      </c>
      <c r="K40" s="114">
        <f t="shared" si="6"/>
        <v>812.58724322194939</v>
      </c>
    </row>
    <row r="41" spans="1:11">
      <c r="A41" s="86" t="s">
        <v>68</v>
      </c>
      <c r="B41" s="173">
        <v>5.3857564913391656</v>
      </c>
      <c r="C41" s="172">
        <v>170.46362909672263</v>
      </c>
      <c r="E41" s="113">
        <f t="shared" si="0"/>
        <v>2.2316317301461406</v>
      </c>
      <c r="F41" s="112">
        <f t="shared" si="1"/>
        <v>0.73124671356520154</v>
      </c>
      <c r="G41" s="112">
        <f t="shared" si="2"/>
        <v>1.63187336855719</v>
      </c>
      <c r="H41" s="112">
        <f t="shared" si="3"/>
        <v>0.35748861002226878</v>
      </c>
      <c r="I41" s="112">
        <f t="shared" si="4"/>
        <v>0.12779810629565377</v>
      </c>
      <c r="J41" s="112">
        <f t="shared" si="5"/>
        <v>190.04996700442507</v>
      </c>
      <c r="K41" s="114">
        <f t="shared" si="6"/>
        <v>383.6246326347017</v>
      </c>
    </row>
    <row r="42" spans="1:11">
      <c r="A42" s="86" t="s">
        <v>70</v>
      </c>
      <c r="B42" s="173">
        <v>2.5210914919792398</v>
      </c>
      <c r="C42" s="172">
        <v>173.19096735793042</v>
      </c>
      <c r="E42" s="113">
        <f t="shared" si="0"/>
        <v>2.2385252379763507</v>
      </c>
      <c r="F42" s="112">
        <f t="shared" si="1"/>
        <v>0.40158860677946828</v>
      </c>
      <c r="G42" s="112">
        <f t="shared" si="2"/>
        <v>0.89896623155960032</v>
      </c>
      <c r="H42" s="112">
        <f t="shared" si="3"/>
        <v>2.783050323653552E-2</v>
      </c>
      <c r="I42" s="112">
        <f t="shared" si="4"/>
        <v>7.7453691039881399E-4</v>
      </c>
      <c r="J42" s="112">
        <f t="shared" si="5"/>
        <v>127.84495924256913</v>
      </c>
      <c r="K42" s="114">
        <f t="shared" si="6"/>
        <v>2056.2604519984116</v>
      </c>
    </row>
    <row r="43" spans="1:11">
      <c r="A43" s="86" t="s">
        <v>73</v>
      </c>
      <c r="B43" s="173">
        <v>4.9726736328729633</v>
      </c>
      <c r="C43" s="172">
        <v>174.28622595169873</v>
      </c>
      <c r="E43" s="113">
        <f t="shared" si="0"/>
        <v>2.2412630656553372</v>
      </c>
      <c r="F43" s="112">
        <f t="shared" si="1"/>
        <v>0.69658995649874911</v>
      </c>
      <c r="G43" s="112">
        <f t="shared" si="2"/>
        <v>1.5612413414071045</v>
      </c>
      <c r="H43" s="112">
        <f t="shared" si="3"/>
        <v>0.32283185295581635</v>
      </c>
      <c r="I43" s="112">
        <f t="shared" si="4"/>
        <v>0.10422040528288583</v>
      </c>
      <c r="J43" s="112">
        <f t="shared" si="5"/>
        <v>182.29139944065764</v>
      </c>
      <c r="K43" s="114">
        <f t="shared" si="6"/>
        <v>64.082802588330679</v>
      </c>
    </row>
    <row r="44" spans="1:11">
      <c r="A44" s="86" t="s">
        <v>74</v>
      </c>
      <c r="B44" s="173">
        <v>2.4343313481966118</v>
      </c>
      <c r="C44" s="172">
        <v>175.78282322373843</v>
      </c>
      <c r="E44" s="113">
        <f t="shared" si="0"/>
        <v>2.2449764353361323</v>
      </c>
      <c r="F44" s="112">
        <f t="shared" si="1"/>
        <v>0.38637969176557424</v>
      </c>
      <c r="G44" s="112">
        <f t="shared" si="2"/>
        <v>0.86741330310615239</v>
      </c>
      <c r="H44" s="112">
        <f t="shared" si="3"/>
        <v>1.2621588222641478E-2</v>
      </c>
      <c r="I44" s="112">
        <f t="shared" si="4"/>
        <v>1.5930448926192205E-4</v>
      </c>
      <c r="J44" s="112">
        <f t="shared" si="5"/>
        <v>125.52777161663617</v>
      </c>
      <c r="K44" s="114">
        <f t="shared" si="6"/>
        <v>2525.5702120325113</v>
      </c>
    </row>
    <row r="45" spans="1:11">
      <c r="A45" s="86" t="s">
        <v>115</v>
      </c>
      <c r="B45" s="173">
        <v>2.4720186640960771</v>
      </c>
      <c r="C45" s="172">
        <v>180.37467304272494</v>
      </c>
      <c r="E45" s="113">
        <f t="shared" si="0"/>
        <v>2.2561755568756654</v>
      </c>
      <c r="F45" s="112">
        <f t="shared" si="1"/>
        <v>0.39305174541489157</v>
      </c>
      <c r="G45" s="112">
        <f t="shared" si="2"/>
        <v>0.88679374059239524</v>
      </c>
      <c r="H45" s="112">
        <f t="shared" si="3"/>
        <v>1.9293641871958811E-2</v>
      </c>
      <c r="I45" s="112">
        <f t="shared" si="4"/>
        <v>3.722446166834023E-4</v>
      </c>
      <c r="J45" s="112">
        <f t="shared" si="5"/>
        <v>126.53909059717019</v>
      </c>
      <c r="K45" s="114">
        <f t="shared" si="6"/>
        <v>2898.2699372521229</v>
      </c>
    </row>
    <row r="46" spans="1:11">
      <c r="A46" s="59" t="s">
        <v>79</v>
      </c>
      <c r="B46" s="175">
        <v>4.2437368548353431</v>
      </c>
      <c r="C46" s="174">
        <v>183.82931522380761</v>
      </c>
      <c r="E46" s="113">
        <f t="shared" si="0"/>
        <v>2.2644147694262697</v>
      </c>
      <c r="F46" s="112">
        <f t="shared" si="1"/>
        <v>0.6277484463800842</v>
      </c>
      <c r="G46" s="112">
        <f t="shared" si="2"/>
        <v>1.4214828534674575</v>
      </c>
      <c r="H46" s="112">
        <f t="shared" si="3"/>
        <v>0.25399034283715144</v>
      </c>
      <c r="I46" s="112">
        <f t="shared" si="4"/>
        <v>6.4511094254533732E-2</v>
      </c>
      <c r="J46" s="112">
        <f t="shared" si="5"/>
        <v>167.80676806000122</v>
      </c>
      <c r="K46" s="114">
        <f t="shared" si="6"/>
        <v>256.72201761640031</v>
      </c>
    </row>
    <row r="47" spans="1:11">
      <c r="A47" s="86" t="s">
        <v>114</v>
      </c>
      <c r="B47" s="173">
        <v>3.1204117432995662</v>
      </c>
      <c r="C47" s="172">
        <v>199.48881948351027</v>
      </c>
      <c r="E47" s="113">
        <f t="shared" si="0"/>
        <v>2.2999185603100711</v>
      </c>
      <c r="F47" s="112">
        <f t="shared" si="1"/>
        <v>0.49421190364818435</v>
      </c>
      <c r="G47" s="112">
        <f t="shared" si="2"/>
        <v>1.1366471299266316</v>
      </c>
      <c r="H47" s="112">
        <f t="shared" si="3"/>
        <v>0.12045380010525158</v>
      </c>
      <c r="I47" s="112">
        <f t="shared" si="4"/>
        <v>1.4509117959795906E-2</v>
      </c>
      <c r="J47" s="112">
        <f t="shared" si="5"/>
        <v>142.90973487570918</v>
      </c>
      <c r="K47" s="114">
        <f t="shared" si="6"/>
        <v>3201.1928150567146</v>
      </c>
    </row>
    <row r="48" spans="1:11">
      <c r="A48" s="86" t="s">
        <v>84</v>
      </c>
      <c r="B48" s="173">
        <v>3.015834918483812</v>
      </c>
      <c r="C48" s="172">
        <v>203.07766206777939</v>
      </c>
      <c r="E48" s="113">
        <f t="shared" si="0"/>
        <v>2.3076621549447642</v>
      </c>
      <c r="F48" s="112">
        <f t="shared" si="1"/>
        <v>0.47940756532979528</v>
      </c>
      <c r="G48" s="112">
        <f t="shared" si="2"/>
        <v>1.1063106953057782</v>
      </c>
      <c r="H48" s="112">
        <f t="shared" si="3"/>
        <v>0.10564946178686252</v>
      </c>
      <c r="I48" s="112">
        <f t="shared" si="4"/>
        <v>1.1161808775853724E-2</v>
      </c>
      <c r="J48" s="112">
        <f t="shared" si="5"/>
        <v>140.38779044455026</v>
      </c>
      <c r="K48" s="114">
        <f t="shared" si="6"/>
        <v>3930.020004136948</v>
      </c>
    </row>
    <row r="49" spans="1:19">
      <c r="A49" s="86" t="s">
        <v>85</v>
      </c>
      <c r="B49" s="173">
        <v>5.8356861162752116</v>
      </c>
      <c r="C49" s="172">
        <v>205.68025950556131</v>
      </c>
      <c r="E49" s="113">
        <f t="shared" si="0"/>
        <v>2.313192611581917</v>
      </c>
      <c r="F49" s="112">
        <f t="shared" si="1"/>
        <v>0.76609192447644614</v>
      </c>
      <c r="G49" s="112">
        <f t="shared" si="2"/>
        <v>1.7721181794914871</v>
      </c>
      <c r="H49" s="112">
        <f t="shared" si="3"/>
        <v>0.39233382093351338</v>
      </c>
      <c r="I49" s="112">
        <f t="shared" si="4"/>
        <v>0.15392582704829014</v>
      </c>
      <c r="J49" s="112">
        <f t="shared" si="5"/>
        <v>198.18366232301145</v>
      </c>
      <c r="K49" s="114">
        <f t="shared" si="6"/>
        <v>56.198969317414537</v>
      </c>
    </row>
    <row r="50" spans="1:19" ht="17" thickBot="1">
      <c r="A50" s="83" t="s">
        <v>87</v>
      </c>
      <c r="B50" s="171">
        <v>2.6111671547054525</v>
      </c>
      <c r="C50" s="170">
        <v>210.38801333290183</v>
      </c>
      <c r="E50" s="115">
        <f t="shared" si="0"/>
        <v>2.3230209926505676</v>
      </c>
      <c r="F50" s="116">
        <f t="shared" si="1"/>
        <v>0.41683467421382026</v>
      </c>
      <c r="G50" s="116">
        <f t="shared" si="2"/>
        <v>0.96831569866336464</v>
      </c>
      <c r="H50" s="116">
        <f t="shared" si="3"/>
        <v>4.3076570670887493E-2</v>
      </c>
      <c r="I50" s="116">
        <f t="shared" si="4"/>
        <v>1.8555909407639646E-3</v>
      </c>
      <c r="J50" s="116">
        <f t="shared" si="5"/>
        <v>130.21073907844948</v>
      </c>
      <c r="K50" s="117">
        <f t="shared" si="6"/>
        <v>6428.3953068736691</v>
      </c>
    </row>
    <row r="51" spans="1:19" ht="19">
      <c r="K51" s="52"/>
      <c r="M51" s="323" t="s">
        <v>186</v>
      </c>
      <c r="N51" s="323"/>
      <c r="O51" s="323"/>
      <c r="P51" s="323"/>
      <c r="Q51" s="323"/>
      <c r="R51" s="323"/>
      <c r="S51" s="323"/>
    </row>
    <row r="52" spans="1:19">
      <c r="A52" t="s">
        <v>2</v>
      </c>
    </row>
    <row r="53" spans="1:19">
      <c r="M53" s="213"/>
      <c r="N53" s="213"/>
      <c r="O53" s="213"/>
    </row>
    <row r="54" spans="1:19">
      <c r="A54" s="212" t="s">
        <v>1</v>
      </c>
      <c r="B54" s="213"/>
      <c r="C54" s="213"/>
      <c r="M54" s="213"/>
      <c r="N54" s="213"/>
      <c r="O54" s="213"/>
    </row>
    <row r="55" spans="1:19">
      <c r="A55" s="213"/>
      <c r="B55" s="213"/>
      <c r="C55" s="213"/>
      <c r="M55" s="213"/>
      <c r="N55" s="213"/>
      <c r="O55" s="213"/>
      <c r="P55" s="330">
        <f>SQRT(SUM(K5:K50)/46)</f>
        <v>30.696139057336676</v>
      </c>
    </row>
    <row r="56" spans="1:19">
      <c r="A56" s="212" t="s">
        <v>0</v>
      </c>
      <c r="B56" s="213"/>
      <c r="C56" s="213"/>
      <c r="M56" s="213"/>
      <c r="N56" s="213"/>
      <c r="O56" s="213"/>
      <c r="P56" s="330"/>
    </row>
    <row r="57" spans="1:19">
      <c r="A57" s="213"/>
      <c r="B57" s="213"/>
      <c r="C57" s="213"/>
    </row>
  </sheetData>
  <mergeCells count="23">
    <mergeCell ref="M23:N24"/>
    <mergeCell ref="O24:P24"/>
    <mergeCell ref="A3:C3"/>
    <mergeCell ref="A54:C55"/>
    <mergeCell ref="A56:C57"/>
    <mergeCell ref="M3:S3"/>
    <mergeCell ref="M13:S13"/>
    <mergeCell ref="Q5:V9"/>
    <mergeCell ref="M51:S51"/>
    <mergeCell ref="M53:O56"/>
    <mergeCell ref="P55:P56"/>
    <mergeCell ref="E3:K3"/>
    <mergeCell ref="X10:AA10"/>
    <mergeCell ref="X14:AA21"/>
    <mergeCell ref="M15:N17"/>
    <mergeCell ref="O16:O17"/>
    <mergeCell ref="M19:N21"/>
    <mergeCell ref="O20:O21"/>
    <mergeCell ref="X5:Y5"/>
    <mergeCell ref="X6:AA6"/>
    <mergeCell ref="X7:AA7"/>
    <mergeCell ref="X8:AA8"/>
    <mergeCell ref="X9:AA9"/>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4427B-3A62-AA44-BE68-6C2D7CA4B582}">
  <dimension ref="A1:I18"/>
  <sheetViews>
    <sheetView workbookViewId="0">
      <selection sqref="A1:A1048576"/>
    </sheetView>
  </sheetViews>
  <sheetFormatPr baseColWidth="10" defaultRowHeight="16"/>
  <cols>
    <col min="1" max="1" width="24.83203125" bestFit="1" customWidth="1"/>
    <col min="2" max="2" width="15.6640625" bestFit="1" customWidth="1"/>
    <col min="3" max="3" width="21.5" bestFit="1" customWidth="1"/>
    <col min="4" max="4" width="14.5" bestFit="1" customWidth="1"/>
    <col min="5" max="5" width="12.1640625" bestFit="1" customWidth="1"/>
    <col min="6" max="6" width="14" bestFit="1" customWidth="1"/>
    <col min="7" max="7" width="12.83203125" bestFit="1" customWidth="1"/>
    <col min="8" max="9" width="14.1640625" bestFit="1" customWidth="1"/>
  </cols>
  <sheetData>
    <row r="1" spans="1:9">
      <c r="A1" t="s">
        <v>161</v>
      </c>
    </row>
    <row r="2" spans="1:9" ht="17" thickBot="1"/>
    <row r="3" spans="1:9">
      <c r="A3" s="204" t="s">
        <v>162</v>
      </c>
      <c r="B3" s="203"/>
    </row>
    <row r="4" spans="1:9">
      <c r="A4" s="196" t="s">
        <v>163</v>
      </c>
      <c r="B4" s="195">
        <v>0.48315733874203942</v>
      </c>
    </row>
    <row r="5" spans="1:9">
      <c r="A5" s="196" t="s">
        <v>164</v>
      </c>
      <c r="B5" s="202">
        <v>0.23344101398028982</v>
      </c>
    </row>
    <row r="6" spans="1:9">
      <c r="A6" s="196" t="s">
        <v>165</v>
      </c>
      <c r="B6" s="195">
        <v>0.21601921884347822</v>
      </c>
    </row>
    <row r="7" spans="1:9">
      <c r="A7" s="196" t="s">
        <v>166</v>
      </c>
      <c r="B7" s="195">
        <v>37.096404459994318</v>
      </c>
    </row>
    <row r="8" spans="1:9" ht="17" thickBot="1">
      <c r="A8" s="194" t="s">
        <v>167</v>
      </c>
      <c r="B8" s="191">
        <v>46</v>
      </c>
    </row>
    <row r="10" spans="1:9" ht="17" thickBot="1">
      <c r="A10" t="s">
        <v>168</v>
      </c>
    </row>
    <row r="11" spans="1:9">
      <c r="A11" s="199"/>
      <c r="B11" s="201" t="s">
        <v>173</v>
      </c>
      <c r="C11" s="201" t="s">
        <v>174</v>
      </c>
      <c r="D11" s="201" t="s">
        <v>175</v>
      </c>
      <c r="E11" s="201" t="s">
        <v>176</v>
      </c>
      <c r="F11" s="200" t="s">
        <v>177</v>
      </c>
    </row>
    <row r="12" spans="1:9">
      <c r="A12" s="196" t="s">
        <v>169</v>
      </c>
      <c r="B12">
        <v>1</v>
      </c>
      <c r="C12">
        <v>18439.447085511754</v>
      </c>
      <c r="D12">
        <v>18439.447085511754</v>
      </c>
      <c r="E12">
        <v>13.399366262035636</v>
      </c>
      <c r="F12" s="195">
        <v>6.7100056509175902E-4</v>
      </c>
    </row>
    <row r="13" spans="1:9">
      <c r="A13" s="196" t="s">
        <v>170</v>
      </c>
      <c r="B13">
        <v>44</v>
      </c>
      <c r="C13">
        <v>60550.301849817391</v>
      </c>
      <c r="D13">
        <v>1376.1432238594862</v>
      </c>
      <c r="F13" s="195"/>
    </row>
    <row r="14" spans="1:9" ht="17" thickBot="1">
      <c r="A14" s="194" t="s">
        <v>171</v>
      </c>
      <c r="B14" s="192">
        <v>45</v>
      </c>
      <c r="C14" s="192">
        <v>78989.748935329146</v>
      </c>
      <c r="D14" s="192"/>
      <c r="E14" s="192"/>
      <c r="F14" s="191"/>
    </row>
    <row r="15" spans="1:9" ht="17" thickBot="1"/>
    <row r="16" spans="1:9">
      <c r="A16" s="199"/>
      <c r="B16" s="198" t="s">
        <v>178</v>
      </c>
      <c r="C16" s="198" t="s">
        <v>166</v>
      </c>
      <c r="D16" s="198" t="s">
        <v>179</v>
      </c>
      <c r="E16" s="198" t="s">
        <v>180</v>
      </c>
      <c r="F16" s="198" t="s">
        <v>181</v>
      </c>
      <c r="G16" s="198" t="s">
        <v>182</v>
      </c>
      <c r="H16" s="198" t="s">
        <v>183</v>
      </c>
      <c r="I16" s="197" t="s">
        <v>184</v>
      </c>
    </row>
    <row r="17" spans="1:9">
      <c r="A17" s="196" t="s">
        <v>172</v>
      </c>
      <c r="B17" s="40">
        <v>139.30942058188023</v>
      </c>
      <c r="C17">
        <v>5.7344141205399133</v>
      </c>
      <c r="D17">
        <v>24.293575185456575</v>
      </c>
      <c r="E17">
        <v>3.9808465047910132E-27</v>
      </c>
      <c r="F17">
        <v>127.75246830491163</v>
      </c>
      <c r="G17">
        <v>150.86637285884882</v>
      </c>
      <c r="H17">
        <v>127.75246830491163</v>
      </c>
      <c r="I17" s="195">
        <v>150.86637285884882</v>
      </c>
    </row>
    <row r="18" spans="1:9" ht="17" thickBot="1">
      <c r="A18" s="194" t="s">
        <v>185</v>
      </c>
      <c r="B18" s="193">
        <v>-7.4828380257333427</v>
      </c>
      <c r="C18" s="192">
        <v>2.0442039132945555</v>
      </c>
      <c r="D18" s="192">
        <v>-3.6605144805116701</v>
      </c>
      <c r="E18" s="192">
        <v>6.710005650917665E-4</v>
      </c>
      <c r="F18" s="192">
        <v>-11.602660308138244</v>
      </c>
      <c r="G18" s="192">
        <v>-3.3630157433284422</v>
      </c>
      <c r="H18" s="192">
        <v>-11.602660308138244</v>
      </c>
      <c r="I18" s="191">
        <v>-3.3630157433284422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12</vt:i4>
      </vt:variant>
    </vt:vector>
  </HeadingPairs>
  <TitlesOfParts>
    <vt:vector size="12" baseType="lpstr">
      <vt:lpstr>Расчет показателя преступности</vt:lpstr>
      <vt:lpstr>Анализ выбросов</vt:lpstr>
      <vt:lpstr>1. Корреляционное облако</vt:lpstr>
      <vt:lpstr>Регрессионный анализ линия</vt:lpstr>
      <vt:lpstr>Протокол линия</vt:lpstr>
      <vt:lpstr>Линейный МНК</vt:lpstr>
      <vt:lpstr>Гиперболическая модель</vt:lpstr>
      <vt:lpstr>Степенная модель</vt:lpstr>
      <vt:lpstr>Протокол Гиперболическая модель</vt:lpstr>
      <vt:lpstr>Протокол Степенная модель</vt:lpstr>
      <vt:lpstr>Вывод</vt: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2023-12-03T19:33:21Z</dcterms:created>
  <dcterms:modified xsi:type="dcterms:W3CDTF">2024-11-10T23:45:13Z</dcterms:modified>
</cp:coreProperties>
</file>