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andrartemev/Desktop/Майнор 3/"/>
    </mc:Choice>
  </mc:AlternateContent>
  <xr:revisionPtr revIDLastSave="0" documentId="13_ncr:1_{D4A2C07A-D2CB-A84F-B918-0A77C968374F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Задача 1" sheetId="2" r:id="rId1"/>
    <sheet name="Задача2_3 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2" l="1"/>
  <c r="J95" i="2"/>
  <c r="C76" i="2"/>
  <c r="J94" i="2"/>
  <c r="C75" i="2"/>
  <c r="E91" i="2"/>
  <c r="E92" i="2"/>
  <c r="E93" i="2"/>
  <c r="E94" i="2"/>
  <c r="E95" i="2"/>
  <c r="E96" i="2"/>
  <c r="E97" i="2"/>
  <c r="E98" i="2"/>
  <c r="E90" i="2"/>
  <c r="G78" i="2"/>
  <c r="F78" i="2"/>
  <c r="C74" i="2"/>
  <c r="C77" i="2"/>
  <c r="L58" i="2"/>
  <c r="L59" i="2"/>
  <c r="L60" i="2"/>
  <c r="L61" i="2"/>
  <c r="L62" i="2"/>
  <c r="L63" i="2"/>
  <c r="L64" i="2"/>
  <c r="L65" i="2"/>
  <c r="L57" i="2"/>
  <c r="B56" i="2"/>
  <c r="B57" i="2"/>
  <c r="B58" i="2"/>
  <c r="B59" i="2"/>
  <c r="B60" i="2"/>
  <c r="B61" i="2"/>
  <c r="B62" i="2"/>
  <c r="B63" i="2"/>
  <c r="B55" i="2"/>
  <c r="E54" i="2"/>
  <c r="A41" i="2" a="1"/>
  <c r="A41" i="2" s="1"/>
  <c r="C46" i="2" l="1"/>
  <c r="D45" i="2"/>
  <c r="E44" i="2"/>
  <c r="G42" i="2"/>
  <c r="I47" i="2"/>
  <c r="E41" i="2"/>
  <c r="B47" i="2"/>
  <c r="F43" i="2"/>
  <c r="H41" i="2"/>
  <c r="A47" i="2"/>
  <c r="B46" i="2"/>
  <c r="C45" i="2"/>
  <c r="D44" i="2"/>
  <c r="E43" i="2"/>
  <c r="F42" i="2"/>
  <c r="G41" i="2"/>
  <c r="H47" i="2"/>
  <c r="I46" i="2"/>
  <c r="A46" i="2"/>
  <c r="B45" i="2"/>
  <c r="C44" i="2"/>
  <c r="D43" i="2"/>
  <c r="E42" i="2"/>
  <c r="F41" i="2"/>
  <c r="G47" i="2"/>
  <c r="H46" i="2"/>
  <c r="I45" i="2"/>
  <c r="A45" i="2"/>
  <c r="B44" i="2"/>
  <c r="C43" i="2"/>
  <c r="D42" i="2"/>
  <c r="F47" i="2"/>
  <c r="G46" i="2"/>
  <c r="H45" i="2"/>
  <c r="I44" i="2"/>
  <c r="A44" i="2"/>
  <c r="B43" i="2"/>
  <c r="C42" i="2"/>
  <c r="D41" i="2"/>
  <c r="E47" i="2"/>
  <c r="F46" i="2"/>
  <c r="G45" i="2"/>
  <c r="H44" i="2"/>
  <c r="I43" i="2"/>
  <c r="A43" i="2"/>
  <c r="B42" i="2"/>
  <c r="C41" i="2"/>
  <c r="D47" i="2"/>
  <c r="E46" i="2"/>
  <c r="F45" i="2"/>
  <c r="G44" i="2"/>
  <c r="H43" i="2"/>
  <c r="I42" i="2"/>
  <c r="A42" i="2"/>
  <c r="B41" i="2"/>
  <c r="S28" i="2" s="1" a="1"/>
  <c r="C47" i="2"/>
  <c r="D46" i="2"/>
  <c r="E45" i="2"/>
  <c r="F44" i="2"/>
  <c r="G43" i="2"/>
  <c r="H42" i="2"/>
  <c r="I41" i="2"/>
  <c r="S28" i="2" l="1"/>
  <c r="S29" i="2"/>
  <c r="S34" i="2"/>
  <c r="S32" i="2"/>
  <c r="S31" i="2"/>
  <c r="S30" i="2"/>
  <c r="S33" i="2"/>
  <c r="K28" i="2" a="1"/>
  <c r="K28" i="2" l="1"/>
  <c r="L34" i="2"/>
  <c r="O30" i="2"/>
  <c r="P33" i="2"/>
  <c r="M31" i="2"/>
  <c r="M33" i="2"/>
  <c r="K32" i="2"/>
  <c r="M32" i="2"/>
  <c r="Q32" i="2"/>
  <c r="O33" i="2"/>
  <c r="M34" i="2"/>
  <c r="K33" i="2"/>
  <c r="N29" i="2"/>
  <c r="O32" i="2"/>
  <c r="L30" i="2"/>
  <c r="L32" i="2"/>
  <c r="Q30" i="2"/>
  <c r="P30" i="2"/>
  <c r="P32" i="2"/>
  <c r="M30" i="2"/>
  <c r="O34" i="2"/>
  <c r="Q29" i="2"/>
  <c r="O28" i="2"/>
  <c r="O29" i="2"/>
  <c r="O31" i="2"/>
  <c r="L29" i="2"/>
  <c r="N33" i="2"/>
  <c r="P28" i="2"/>
  <c r="N28" i="2"/>
  <c r="K34" i="2"/>
  <c r="N30" i="2"/>
  <c r="P34" i="2"/>
  <c r="N34" i="2"/>
  <c r="M28" i="2"/>
  <c r="M29" i="2"/>
  <c r="L31" i="2"/>
  <c r="L28" i="2"/>
  <c r="Q31" i="2"/>
  <c r="Q33" i="2"/>
  <c r="N31" i="2"/>
  <c r="K29" i="2"/>
  <c r="K31" i="2"/>
  <c r="P29" i="2"/>
  <c r="Q28" i="2"/>
  <c r="P31" i="2"/>
  <c r="Q34" i="2"/>
  <c r="N32" i="2"/>
  <c r="K30" i="2"/>
  <c r="L33" i="2"/>
  <c r="K41" i="2" l="1" a="1"/>
  <c r="N41" i="2" l="1"/>
  <c r="O42" i="2"/>
  <c r="P43" i="2"/>
  <c r="Q44" i="2"/>
  <c r="K46" i="2"/>
  <c r="L47" i="2"/>
  <c r="K42" i="2"/>
  <c r="L43" i="2"/>
  <c r="M44" i="2"/>
  <c r="N45" i="2"/>
  <c r="O46" i="2"/>
  <c r="P47" i="2"/>
  <c r="K41" i="2"/>
  <c r="L42" i="2"/>
  <c r="M43" i="2"/>
  <c r="N44" i="2"/>
  <c r="O45" i="2"/>
  <c r="P46" i="2"/>
  <c r="Q47" i="2"/>
  <c r="O41" i="2"/>
  <c r="P42" i="2"/>
  <c r="Q43" i="2"/>
  <c r="K45" i="2"/>
  <c r="L46" i="2"/>
  <c r="M47" i="2"/>
  <c r="P41" i="2"/>
  <c r="Q42" i="2"/>
  <c r="K44" i="2"/>
  <c r="L45" i="2"/>
  <c r="M46" i="2"/>
  <c r="N47" i="2"/>
  <c r="Q41" i="2"/>
  <c r="K43" i="2"/>
  <c r="L44" i="2"/>
  <c r="M45" i="2"/>
  <c r="N46" i="2"/>
  <c r="O47" i="2"/>
  <c r="L41" i="2"/>
  <c r="M42" i="2"/>
  <c r="N43" i="2"/>
  <c r="O44" i="2"/>
  <c r="P45" i="2"/>
  <c r="Q46" i="2"/>
  <c r="M41" i="2"/>
  <c r="N42" i="2"/>
  <c r="O43" i="2"/>
  <c r="P44" i="2"/>
  <c r="Q45" i="2"/>
  <c r="K47" i="2"/>
  <c r="S41" i="2" l="1" a="1"/>
  <c r="S41" i="2" l="1"/>
  <c r="S42" i="2"/>
  <c r="S44" i="2"/>
  <c r="S47" i="2"/>
  <c r="S46" i="2"/>
  <c r="S45" i="2"/>
  <c r="S43" i="2"/>
  <c r="H57" i="2" l="1"/>
  <c r="H55" i="2"/>
  <c r="H56" i="2"/>
  <c r="H61" i="2"/>
  <c r="H60" i="2"/>
  <c r="H59" i="2"/>
  <c r="H62" i="2"/>
  <c r="H54" i="2"/>
  <c r="H58" i="2"/>
</calcChain>
</file>

<file path=xl/sharedStrings.xml><?xml version="1.0" encoding="utf-8"?>
<sst xmlns="http://schemas.openxmlformats.org/spreadsheetml/2006/main" count="103" uniqueCount="74">
  <si>
    <t>y</t>
  </si>
  <si>
    <r>
      <t>2. Возможна ли ситуация, когда AUC1 классификатора 1 больше AUC1 классификатора 2 и одновременно AUC1</t>
    </r>
    <r>
      <rPr>
        <sz val="11"/>
        <color theme="1"/>
        <rFont val="Calibri"/>
        <family val="2"/>
        <charset val="204"/>
      </rPr>
      <t>&lt;AUC2?</t>
    </r>
  </si>
  <si>
    <t>Если нет, то почему, если да, то когда?</t>
  </si>
  <si>
    <t xml:space="preserve">1. Была построена модель логистической регрессии определения рецедива повтроных преступлений у досрочно освобожденных опасных преступников в зависимости от ряда факторов социальной адаптации.   </t>
  </si>
  <si>
    <t>нет повторного преступления</t>
  </si>
  <si>
    <t xml:space="preserve">  В случае подозрения на рецедив необходим дополнительный надзор.</t>
  </si>
  <si>
    <t>повторное преступление</t>
  </si>
  <si>
    <t xml:space="preserve">Факторы: </t>
  </si>
  <si>
    <t>х1 - срок трудоустройства после освобождения, мес.</t>
  </si>
  <si>
    <t>х2  - наличие семьи (нет - 0; есть- 1)</t>
  </si>
  <si>
    <t>х5 - пол (муж- 1; жен-0)</t>
  </si>
  <si>
    <t>x1</t>
  </si>
  <si>
    <t>x2</t>
  </si>
  <si>
    <t>x3</t>
  </si>
  <si>
    <t>x4</t>
  </si>
  <si>
    <t>x5</t>
  </si>
  <si>
    <t>x6 - возраст, лет</t>
  </si>
  <si>
    <t>х4 - размер заработной платы после освобождения,руб.</t>
  </si>
  <si>
    <t>х6</t>
  </si>
  <si>
    <t>х3 - тип населенного пункта (город-1; село -0)</t>
  </si>
  <si>
    <t>1 освоб.</t>
  </si>
  <si>
    <t>2 освоб.</t>
  </si>
  <si>
    <t>3 освоб.</t>
  </si>
  <si>
    <t>4 освоб.</t>
  </si>
  <si>
    <t>5 освоб.</t>
  </si>
  <si>
    <t>6 освоб.</t>
  </si>
  <si>
    <t>7 осовб.</t>
  </si>
  <si>
    <t>8 освоб.</t>
  </si>
  <si>
    <t>9 освоб.</t>
  </si>
  <si>
    <t>уреал - факт повторного преступления</t>
  </si>
  <si>
    <t>1) построить уравнение логистической регрессии</t>
  </si>
  <si>
    <t>2) по уравнению логистической регрессии найти прогнозые верояности повторного рецидива преступления</t>
  </si>
  <si>
    <t>3) Выписать матрицу ошибок</t>
  </si>
  <si>
    <t>Accuracy</t>
  </si>
  <si>
    <t>Precision</t>
  </si>
  <si>
    <t>Recall</t>
  </si>
  <si>
    <t>AUC</t>
  </si>
  <si>
    <t>Fβ при β=0,3</t>
  </si>
  <si>
    <t>5) Подобрать пороговое значение классификатора</t>
  </si>
  <si>
    <t>если задача - не допустить риска рецедива преступления</t>
  </si>
  <si>
    <t>если задача - не устанавливать дополнительный надзор над теми осовободившимися, кто ведет себя законопослушно</t>
  </si>
  <si>
    <t>3. Выбрать наилучший классификатор (классы сбалансированы, т.е. равные доли 0 и 1 в выборке)</t>
  </si>
  <si>
    <t>Домашнее задание № 9</t>
  </si>
  <si>
    <t>Срок сдачи: 12 декабря 13:00 на почту mazarutskiy_1@edu.hse.ru</t>
  </si>
  <si>
    <t>Рассматриваем матрицу X с дополнительным первым столбцом из единиц, после чего найдем XT и (XT * X)^{-1}. А затем чтобы найти коэфф. лог. Регрессии перемножим полученную матрицу и Xty</t>
  </si>
  <si>
    <t>с</t>
  </si>
  <si>
    <t>X</t>
  </si>
  <si>
    <t>XT</t>
  </si>
  <si>
    <t>(XT * X)^{-1}</t>
  </si>
  <si>
    <t>XT * X</t>
  </si>
  <si>
    <t>XT * y</t>
  </si>
  <si>
    <t>b</t>
  </si>
  <si>
    <t>y_pred = 0.55+0.15x1+0.51x2-0.32x3+0.5x5-0.01x6</t>
  </si>
  <si>
    <t>y_pred</t>
  </si>
  <si>
    <t>e</t>
  </si>
  <si>
    <t>e^{-x}</t>
  </si>
  <si>
    <t>Рассмотрим предсказанные значения для порога 0.5</t>
  </si>
  <si>
    <t>y=1</t>
  </si>
  <si>
    <t>y=0</t>
  </si>
  <si>
    <t>y_pred=1</t>
  </si>
  <si>
    <t>y_pred=0</t>
  </si>
  <si>
    <t>Модель плохо предсказывает y, присваивая почти всем значениям 1. Стоит подобрать подходящий порог для улучшения качества</t>
  </si>
  <si>
    <r>
      <t>4) Вычислить Accuracy, Precision, Recall, F</t>
    </r>
    <r>
      <rPr>
        <sz val="11"/>
        <color theme="1"/>
        <rFont val="Calibri"/>
        <family val="2"/>
        <charset val="204"/>
      </rPr>
      <t>β при β=0,3, AUC</t>
    </r>
  </si>
  <si>
    <t>TP</t>
  </si>
  <si>
    <t>FP</t>
  </si>
  <si>
    <t>TN</t>
  </si>
  <si>
    <t>FN</t>
  </si>
  <si>
    <t>TPR</t>
  </si>
  <si>
    <t>FPR</t>
  </si>
  <si>
    <t>То есть у нас верно предсказаны все положительные случаи,FN = 0, но большой FP - предсказывает 1, когда y = 0. Это можно понять и из анализа метрик: recall = 1, то есть все положительные классы верно классифицированы, а precision = 0,5 - то есть половина положительного класса классифицируется как 0. Качество модели среднее и accuracy и f-score чуть больше 0.5</t>
  </si>
  <si>
    <t>th = 0.65</t>
  </si>
  <si>
    <t>Если наша задача - не допустить риска рецедива преступления, то нам как раз подойдет наш порог 0.5, который будет чувствителен к положительным примерам, и люди, которые имеют даже маленький шанс на рецидив будут отнесены к положительному классу. То есть для такого порога нам главное достичить макс recall = 1. Во втором случае нам важнее уменьшить FP, повысить TN и правильно предсказывать 0 класс. Подойдет порог 0.65 для которого precision = 1</t>
  </si>
  <si>
    <t>Если я правильно понял  вопрос, то такого быть не может. AUC это площадь под кривой ROC - метрика качества классификатора. Тогда если мы найдем эту площадь для кажого классификатора, то она будет фиксированная при фикс данных обучения и фикс гиперпараметрах, то есть если у 1 классификатора она больше, то auc1&gt;auc2</t>
  </si>
  <si>
    <t>Наилучшим классификатором здесь будет 5, который находиться ближе всего к левому верхнему углу, соответсвенно метрика auc у него наибольшая, и он обладает лучшей способностью классифицировать данные. Конечно есть еще 6 классификатор, который перепутывает 0 и 1 класс но если его инвертировать то у него метрика auc будет больше. Но если вопрос уже о готовых классификаторах , то наилучшим будет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</si>
</sst>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0" xfId="0" applyFont="1" applyAlignment="1">
      <alignment vertical="center"/>
    </xf>
    <xf numFmtId="2" fontId="0" fillId="0" borderId="1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0" fontId="0" fillId="0" borderId="0" xfId="0" applyAlignment="1">
      <alignment vertical="justify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2" fontId="0" fillId="0" borderId="19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6" xfId="0" applyBorder="1" applyAlignment="1">
      <alignment horizontal="center" vertical="center"/>
    </xf>
    <xf numFmtId="49" fontId="0" fillId="0" borderId="0" xfId="0" applyNumberFormat="1"/>
    <xf numFmtId="0" fontId="0" fillId="0" borderId="22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66676</xdr:colOff>
      <xdr:row>8</xdr:row>
      <xdr:rowOff>114300</xdr:rowOff>
    </xdr:from>
    <xdr:to>
      <xdr:col>8</xdr:col>
      <xdr:colOff>407294</xdr:colOff>
      <xdr:row>20</xdr:row>
      <xdr:rowOff>76200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6" y="1638300"/>
          <a:ext cx="3998218" cy="2247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zarutskiy_1@edu.hse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"/>
  <sheetViews>
    <sheetView topLeftCell="A68" workbookViewId="0">
      <selection activeCell="E10" sqref="E10"/>
    </sheetView>
  </sheetViews>
  <sheetFormatPr baseColWidth="10" defaultColWidth="8.83203125" defaultRowHeight="15" x14ac:dyDescent="0.2"/>
  <cols>
    <col min="5" max="5" width="12.33203125" customWidth="1"/>
    <col min="10" max="10" width="14.6640625" customWidth="1"/>
    <col min="11" max="14" width="9" bestFit="1" customWidth="1"/>
    <col min="15" max="15" width="12.1640625" bestFit="1" customWidth="1"/>
    <col min="16" max="16" width="9" bestFit="1" customWidth="1"/>
    <col min="17" max="17" width="9.1640625" bestFit="1" customWidth="1"/>
  </cols>
  <sheetData>
    <row r="1" spans="1:20" x14ac:dyDescent="0.2">
      <c r="D1" s="1" t="s">
        <v>42</v>
      </c>
      <c r="E1" s="1"/>
      <c r="F1" s="1"/>
    </row>
    <row r="2" spans="1:20" x14ac:dyDescent="0.2">
      <c r="B2" s="3"/>
      <c r="C2" s="3"/>
      <c r="D2" s="3"/>
      <c r="E2" s="8" t="s">
        <v>43</v>
      </c>
      <c r="F2" s="3"/>
      <c r="G2" s="3"/>
      <c r="H2" s="3"/>
    </row>
    <row r="3" spans="1:20" x14ac:dyDescent="0.2">
      <c r="A3" t="s">
        <v>3</v>
      </c>
    </row>
    <row r="4" spans="1:20" x14ac:dyDescent="0.2">
      <c r="A4" t="s">
        <v>5</v>
      </c>
    </row>
    <row r="6" spans="1:20" x14ac:dyDescent="0.2">
      <c r="H6" t="s">
        <v>7</v>
      </c>
    </row>
    <row r="7" spans="1:20" x14ac:dyDescent="0.2">
      <c r="A7" s="2" t="s">
        <v>0</v>
      </c>
      <c r="B7" s="2">
        <v>1</v>
      </c>
      <c r="C7" t="s">
        <v>6</v>
      </c>
      <c r="H7" t="s">
        <v>8</v>
      </c>
      <c r="O7" s="4" t="s">
        <v>11</v>
      </c>
      <c r="P7" s="4" t="s">
        <v>12</v>
      </c>
      <c r="Q7" s="4" t="s">
        <v>13</v>
      </c>
      <c r="R7" s="4" t="s">
        <v>14</v>
      </c>
      <c r="S7" s="4" t="s">
        <v>15</v>
      </c>
      <c r="T7" s="6" t="s">
        <v>18</v>
      </c>
    </row>
    <row r="8" spans="1:20" x14ac:dyDescent="0.2">
      <c r="A8" s="2" t="s">
        <v>0</v>
      </c>
      <c r="B8" s="2">
        <v>0</v>
      </c>
      <c r="C8" t="s">
        <v>4</v>
      </c>
      <c r="H8" t="s">
        <v>9</v>
      </c>
      <c r="N8" t="s">
        <v>20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45</v>
      </c>
    </row>
    <row r="9" spans="1:20" x14ac:dyDescent="0.2">
      <c r="H9" t="s">
        <v>19</v>
      </c>
      <c r="N9" t="s">
        <v>21</v>
      </c>
      <c r="O9" s="4">
        <v>4.5</v>
      </c>
      <c r="P9" s="4">
        <v>0</v>
      </c>
      <c r="Q9" s="4">
        <v>1</v>
      </c>
      <c r="R9" s="4">
        <v>45000</v>
      </c>
      <c r="S9" s="4">
        <v>1</v>
      </c>
      <c r="T9" s="4">
        <v>56</v>
      </c>
    </row>
    <row r="10" spans="1:20" x14ac:dyDescent="0.2">
      <c r="A10" s="1" t="s">
        <v>29</v>
      </c>
      <c r="B10" s="1"/>
      <c r="C10" s="1"/>
      <c r="D10" s="1"/>
      <c r="H10" t="s">
        <v>17</v>
      </c>
      <c r="N10" t="s">
        <v>22</v>
      </c>
      <c r="O10" s="4">
        <v>2.2999999999999998</v>
      </c>
      <c r="P10" s="4">
        <v>0</v>
      </c>
      <c r="Q10" s="4">
        <v>1</v>
      </c>
      <c r="R10" s="4">
        <v>30000</v>
      </c>
      <c r="S10" s="4">
        <v>0</v>
      </c>
      <c r="T10" s="4">
        <v>34</v>
      </c>
    </row>
    <row r="11" spans="1:20" x14ac:dyDescent="0.2">
      <c r="A11" t="s">
        <v>20</v>
      </c>
      <c r="B11" s="2">
        <v>1</v>
      </c>
      <c r="E11" s="7"/>
      <c r="H11" t="s">
        <v>10</v>
      </c>
      <c r="N11" t="s">
        <v>23</v>
      </c>
      <c r="O11" s="5">
        <v>14</v>
      </c>
      <c r="P11" s="4">
        <v>1</v>
      </c>
      <c r="Q11" s="4">
        <v>1</v>
      </c>
      <c r="R11" s="4">
        <v>70000</v>
      </c>
      <c r="S11" s="4">
        <v>0</v>
      </c>
      <c r="T11" s="4">
        <v>42</v>
      </c>
    </row>
    <row r="12" spans="1:20" x14ac:dyDescent="0.2">
      <c r="A12" t="s">
        <v>21</v>
      </c>
      <c r="B12" s="2">
        <v>0</v>
      </c>
      <c r="E12" s="7"/>
      <c r="H12" t="s">
        <v>16</v>
      </c>
      <c r="N12" t="s">
        <v>24</v>
      </c>
      <c r="O12" s="5">
        <v>1</v>
      </c>
      <c r="P12" s="4">
        <v>1</v>
      </c>
      <c r="Q12" s="4">
        <v>0</v>
      </c>
      <c r="R12" s="4">
        <v>55000</v>
      </c>
      <c r="S12" s="4">
        <v>1</v>
      </c>
      <c r="T12" s="4">
        <v>43</v>
      </c>
    </row>
    <row r="13" spans="1:20" x14ac:dyDescent="0.2">
      <c r="A13" t="s">
        <v>22</v>
      </c>
      <c r="B13" s="2">
        <v>0</v>
      </c>
      <c r="E13" s="7"/>
      <c r="N13" t="s">
        <v>25</v>
      </c>
      <c r="O13" s="4">
        <v>0</v>
      </c>
      <c r="P13" s="4">
        <v>0</v>
      </c>
      <c r="Q13" s="4">
        <v>1</v>
      </c>
      <c r="R13" s="4">
        <v>0</v>
      </c>
      <c r="S13" s="4">
        <v>1</v>
      </c>
      <c r="T13" s="4">
        <v>27</v>
      </c>
    </row>
    <row r="14" spans="1:20" x14ac:dyDescent="0.2">
      <c r="A14" t="s">
        <v>23</v>
      </c>
      <c r="B14" s="2">
        <v>1</v>
      </c>
      <c r="E14" s="7"/>
      <c r="N14" t="s">
        <v>26</v>
      </c>
      <c r="O14" s="4">
        <v>0</v>
      </c>
      <c r="P14" s="4">
        <v>0</v>
      </c>
      <c r="Q14" s="4">
        <v>1</v>
      </c>
      <c r="R14" s="4">
        <v>0</v>
      </c>
      <c r="S14" s="4">
        <v>1</v>
      </c>
      <c r="T14" s="4">
        <v>25</v>
      </c>
    </row>
    <row r="15" spans="1:20" x14ac:dyDescent="0.2">
      <c r="A15" t="s">
        <v>24</v>
      </c>
      <c r="B15" s="2">
        <v>0</v>
      </c>
      <c r="E15" s="7"/>
      <c r="N15" t="s">
        <v>27</v>
      </c>
      <c r="O15" s="5">
        <v>2</v>
      </c>
      <c r="P15" s="4">
        <v>1</v>
      </c>
      <c r="Q15" s="4">
        <v>0</v>
      </c>
      <c r="R15" s="4">
        <v>37000</v>
      </c>
      <c r="S15" s="4">
        <v>1</v>
      </c>
      <c r="T15" s="4">
        <v>49</v>
      </c>
    </row>
    <row r="16" spans="1:20" x14ac:dyDescent="0.2">
      <c r="A16" t="s">
        <v>25</v>
      </c>
      <c r="B16" s="2">
        <v>1</v>
      </c>
      <c r="E16" s="7"/>
      <c r="N16" t="s">
        <v>28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52</v>
      </c>
    </row>
    <row r="17" spans="1:21" x14ac:dyDescent="0.2">
      <c r="A17" t="s">
        <v>26</v>
      </c>
      <c r="B17" s="2">
        <v>0</v>
      </c>
      <c r="E17" s="7"/>
    </row>
    <row r="18" spans="1:21" x14ac:dyDescent="0.2">
      <c r="A18" t="s">
        <v>27</v>
      </c>
      <c r="B18" s="2">
        <v>1</v>
      </c>
      <c r="E18" s="7"/>
    </row>
    <row r="19" spans="1:21" x14ac:dyDescent="0.2">
      <c r="A19" t="s">
        <v>28</v>
      </c>
      <c r="B19" s="2">
        <v>0</v>
      </c>
      <c r="E19" s="7"/>
    </row>
    <row r="21" spans="1:21" x14ac:dyDescent="0.2">
      <c r="A21" t="s">
        <v>30</v>
      </c>
    </row>
    <row r="23" spans="1:21" ht="15" customHeight="1" x14ac:dyDescent="0.2">
      <c r="A23" s="63" t="s">
        <v>44</v>
      </c>
      <c r="B23" s="63"/>
      <c r="C23" s="63"/>
      <c r="D23" s="63"/>
      <c r="E23" s="63"/>
      <c r="F23" s="63"/>
      <c r="G23" s="63"/>
    </row>
    <row r="24" spans="1:21" x14ac:dyDescent="0.2">
      <c r="A24" s="63"/>
      <c r="B24" s="63"/>
      <c r="C24" s="63"/>
      <c r="D24" s="63"/>
      <c r="E24" s="63"/>
      <c r="F24" s="63"/>
      <c r="G24" s="63"/>
    </row>
    <row r="25" spans="1:21" x14ac:dyDescent="0.2">
      <c r="A25" s="63"/>
      <c r="B25" s="63"/>
      <c r="C25" s="63"/>
      <c r="D25" s="63"/>
      <c r="E25" s="63"/>
      <c r="F25" s="63"/>
      <c r="G25" s="63"/>
    </row>
    <row r="26" spans="1:21" ht="15" customHeight="1" x14ac:dyDescent="0.2">
      <c r="C26" s="65" t="s">
        <v>46</v>
      </c>
      <c r="D26" s="65"/>
      <c r="M26" s="65" t="s">
        <v>49</v>
      </c>
      <c r="N26" s="65"/>
      <c r="O26" s="65"/>
      <c r="S26" s="65" t="s">
        <v>50</v>
      </c>
      <c r="T26" s="29"/>
      <c r="U26" s="29"/>
    </row>
    <row r="27" spans="1:21" ht="16" customHeight="1" thickBot="1" x14ac:dyDescent="0.25">
      <c r="C27" s="66"/>
      <c r="D27" s="66"/>
      <c r="M27" s="65"/>
      <c r="N27" s="65"/>
      <c r="O27" s="65"/>
      <c r="S27" s="66"/>
      <c r="T27" s="29"/>
      <c r="U27" s="29"/>
    </row>
    <row r="28" spans="1:21" ht="16" customHeight="1" thickBot="1" x14ac:dyDescent="0.25">
      <c r="A28" s="14" t="s">
        <v>45</v>
      </c>
      <c r="B28" s="12" t="s">
        <v>11</v>
      </c>
      <c r="C28" s="12" t="s">
        <v>12</v>
      </c>
      <c r="D28" s="12" t="s">
        <v>13</v>
      </c>
      <c r="E28" s="12" t="s">
        <v>14</v>
      </c>
      <c r="F28" s="12" t="s">
        <v>15</v>
      </c>
      <c r="G28" s="13" t="s">
        <v>18</v>
      </c>
      <c r="K28" s="15">
        <f t="array" ref="K28:Q34">MMULT(A41:I47,A29:G37)</f>
        <v>9</v>
      </c>
      <c r="L28" s="16">
        <v>23.8</v>
      </c>
      <c r="M28" s="16">
        <v>3</v>
      </c>
      <c r="N28" s="16">
        <v>5</v>
      </c>
      <c r="O28" s="16">
        <v>237000</v>
      </c>
      <c r="P28" s="16">
        <v>6</v>
      </c>
      <c r="Q28" s="17">
        <v>373</v>
      </c>
      <c r="S28" s="40">
        <f t="array" ref="S28:S34">MMULT(A41:I47,B11:B19)</f>
        <v>4</v>
      </c>
    </row>
    <row r="29" spans="1:21" x14ac:dyDescent="0.2">
      <c r="A29" s="23">
        <v>1</v>
      </c>
      <c r="B29" s="11">
        <v>0</v>
      </c>
      <c r="C29" s="11">
        <v>0</v>
      </c>
      <c r="D29" s="11">
        <v>0</v>
      </c>
      <c r="E29" s="11">
        <v>0</v>
      </c>
      <c r="F29" s="11">
        <v>1</v>
      </c>
      <c r="G29" s="24">
        <v>45</v>
      </c>
      <c r="K29" s="18">
        <v>23.8</v>
      </c>
      <c r="L29" s="9">
        <v>226.54</v>
      </c>
      <c r="M29" s="9">
        <v>17</v>
      </c>
      <c r="N29" s="9">
        <v>20.8</v>
      </c>
      <c r="O29" s="9">
        <v>1380500</v>
      </c>
      <c r="P29" s="9">
        <v>7.5</v>
      </c>
      <c r="Q29" s="19">
        <v>1059.2</v>
      </c>
      <c r="S29" s="41">
        <v>16</v>
      </c>
    </row>
    <row r="30" spans="1:21" x14ac:dyDescent="0.2">
      <c r="A30" s="23">
        <v>1</v>
      </c>
      <c r="B30" s="2">
        <v>4.5</v>
      </c>
      <c r="C30" s="2">
        <v>0</v>
      </c>
      <c r="D30" s="2">
        <v>1</v>
      </c>
      <c r="E30" s="2">
        <v>45000</v>
      </c>
      <c r="F30" s="2">
        <v>1</v>
      </c>
      <c r="G30" s="25">
        <v>56</v>
      </c>
      <c r="K30" s="18">
        <v>3</v>
      </c>
      <c r="L30" s="9">
        <v>17</v>
      </c>
      <c r="M30" s="9">
        <v>3</v>
      </c>
      <c r="N30" s="9">
        <v>1</v>
      </c>
      <c r="O30" s="9">
        <v>162000</v>
      </c>
      <c r="P30" s="9">
        <v>2</v>
      </c>
      <c r="Q30" s="19">
        <v>134</v>
      </c>
      <c r="S30" s="41">
        <v>2</v>
      </c>
    </row>
    <row r="31" spans="1:21" x14ac:dyDescent="0.2">
      <c r="A31" s="23">
        <v>1</v>
      </c>
      <c r="B31" s="2">
        <v>2.2999999999999998</v>
      </c>
      <c r="C31" s="2">
        <v>0</v>
      </c>
      <c r="D31" s="2">
        <v>1</v>
      </c>
      <c r="E31" s="2">
        <v>30000</v>
      </c>
      <c r="F31" s="2">
        <v>0</v>
      </c>
      <c r="G31" s="25">
        <v>34</v>
      </c>
      <c r="K31" s="18">
        <v>5</v>
      </c>
      <c r="L31" s="9">
        <v>20.8</v>
      </c>
      <c r="M31" s="9">
        <v>1</v>
      </c>
      <c r="N31" s="9">
        <v>5</v>
      </c>
      <c r="O31" s="9">
        <v>145000</v>
      </c>
      <c r="P31" s="9">
        <v>3</v>
      </c>
      <c r="Q31" s="19">
        <v>184</v>
      </c>
      <c r="S31" s="41">
        <v>2</v>
      </c>
    </row>
    <row r="32" spans="1:21" x14ac:dyDescent="0.2">
      <c r="A32" s="23">
        <v>1</v>
      </c>
      <c r="B32" s="10">
        <v>14</v>
      </c>
      <c r="C32" s="2">
        <v>1</v>
      </c>
      <c r="D32" s="2">
        <v>1</v>
      </c>
      <c r="E32" s="2">
        <v>70000</v>
      </c>
      <c r="F32" s="2">
        <v>0</v>
      </c>
      <c r="G32" s="25">
        <v>42</v>
      </c>
      <c r="K32" s="18">
        <v>237000</v>
      </c>
      <c r="L32" s="9">
        <v>1380500</v>
      </c>
      <c r="M32" s="9">
        <v>162000</v>
      </c>
      <c r="N32" s="9">
        <v>145000</v>
      </c>
      <c r="O32" s="9">
        <v>12219000000</v>
      </c>
      <c r="P32" s="9">
        <v>137000</v>
      </c>
      <c r="Q32" s="19">
        <v>10658000</v>
      </c>
      <c r="S32" s="41">
        <v>107000</v>
      </c>
    </row>
    <row r="33" spans="1:19" x14ac:dyDescent="0.2">
      <c r="A33" s="23">
        <v>1</v>
      </c>
      <c r="B33" s="10">
        <v>1</v>
      </c>
      <c r="C33" s="2">
        <v>1</v>
      </c>
      <c r="D33" s="2">
        <v>0</v>
      </c>
      <c r="E33" s="2">
        <v>55000</v>
      </c>
      <c r="F33" s="2">
        <v>1</v>
      </c>
      <c r="G33" s="25">
        <v>43</v>
      </c>
      <c r="K33" s="18">
        <v>6</v>
      </c>
      <c r="L33" s="9">
        <v>7.5</v>
      </c>
      <c r="M33" s="9">
        <v>2</v>
      </c>
      <c r="N33" s="9">
        <v>3</v>
      </c>
      <c r="O33" s="9">
        <v>137000</v>
      </c>
      <c r="P33" s="9">
        <v>6</v>
      </c>
      <c r="Q33" s="19">
        <v>245</v>
      </c>
      <c r="S33" s="41">
        <v>3</v>
      </c>
    </row>
    <row r="34" spans="1:19" ht="16" thickBot="1" x14ac:dyDescent="0.25">
      <c r="A34" s="23">
        <v>1</v>
      </c>
      <c r="B34" s="2">
        <v>0</v>
      </c>
      <c r="C34" s="2">
        <v>0</v>
      </c>
      <c r="D34" s="2">
        <v>1</v>
      </c>
      <c r="E34" s="2">
        <v>0</v>
      </c>
      <c r="F34" s="2">
        <v>1</v>
      </c>
      <c r="G34" s="25">
        <v>27</v>
      </c>
      <c r="K34" s="20">
        <v>373</v>
      </c>
      <c r="L34" s="21">
        <v>1059.2</v>
      </c>
      <c r="M34" s="21">
        <v>134</v>
      </c>
      <c r="N34" s="21">
        <v>184</v>
      </c>
      <c r="O34" s="21">
        <v>10658000</v>
      </c>
      <c r="P34" s="21">
        <v>245</v>
      </c>
      <c r="Q34" s="22">
        <v>16389</v>
      </c>
      <c r="S34" s="42">
        <v>163</v>
      </c>
    </row>
    <row r="35" spans="1:19" x14ac:dyDescent="0.2">
      <c r="A35" s="23">
        <v>1</v>
      </c>
      <c r="B35" s="2">
        <v>0</v>
      </c>
      <c r="C35" s="2">
        <v>0</v>
      </c>
      <c r="D35" s="2">
        <v>1</v>
      </c>
      <c r="E35" s="2">
        <v>0</v>
      </c>
      <c r="F35" s="2">
        <v>1</v>
      </c>
      <c r="G35" s="25">
        <v>25</v>
      </c>
    </row>
    <row r="36" spans="1:19" x14ac:dyDescent="0.2">
      <c r="A36" s="23">
        <v>1</v>
      </c>
      <c r="B36" s="10">
        <v>2</v>
      </c>
      <c r="C36" s="2">
        <v>1</v>
      </c>
      <c r="D36" s="2">
        <v>0</v>
      </c>
      <c r="E36" s="2">
        <v>37000</v>
      </c>
      <c r="F36" s="2">
        <v>1</v>
      </c>
      <c r="G36" s="25">
        <v>49</v>
      </c>
    </row>
    <row r="37" spans="1:19" ht="16" thickBot="1" x14ac:dyDescent="0.25">
      <c r="A37" s="26">
        <v>1</v>
      </c>
      <c r="B37" s="27">
        <v>0</v>
      </c>
      <c r="C37" s="27">
        <v>0</v>
      </c>
      <c r="D37" s="27">
        <v>0</v>
      </c>
      <c r="E37" s="27">
        <v>0</v>
      </c>
      <c r="F37" s="27">
        <v>0</v>
      </c>
      <c r="G37" s="28">
        <v>52</v>
      </c>
    </row>
    <row r="39" spans="1:19" x14ac:dyDescent="0.2">
      <c r="C39" s="65" t="s">
        <v>47</v>
      </c>
      <c r="D39" s="65"/>
      <c r="M39" s="65" t="s">
        <v>48</v>
      </c>
      <c r="N39" s="65"/>
      <c r="O39" s="65"/>
      <c r="S39" s="67" t="s">
        <v>51</v>
      </c>
    </row>
    <row r="40" spans="1:19" ht="16" customHeight="1" thickBot="1" x14ac:dyDescent="0.25">
      <c r="C40" s="69"/>
      <c r="D40" s="69"/>
      <c r="M40" s="65"/>
      <c r="N40" s="65"/>
      <c r="O40" s="65"/>
      <c r="S40" s="67"/>
    </row>
    <row r="41" spans="1:19" ht="15" customHeight="1" x14ac:dyDescent="0.2">
      <c r="A41" s="15">
        <f t="array" ref="A41:I47">TRANSPOSE(A29:G37)</f>
        <v>1</v>
      </c>
      <c r="B41" s="16">
        <v>1</v>
      </c>
      <c r="C41" s="16">
        <v>1</v>
      </c>
      <c r="D41" s="16">
        <v>1</v>
      </c>
      <c r="E41" s="16">
        <v>1</v>
      </c>
      <c r="F41" s="16">
        <v>1</v>
      </c>
      <c r="G41" s="16">
        <v>1</v>
      </c>
      <c r="H41" s="16">
        <v>1</v>
      </c>
      <c r="I41" s="17">
        <v>1</v>
      </c>
      <c r="K41" s="31">
        <f t="array" ref="K41:Q47">MINVERSE(K28:Q34)</f>
        <v>13.257869036284323</v>
      </c>
      <c r="L41" s="32">
        <v>0.4103896922912475</v>
      </c>
      <c r="M41" s="32">
        <v>-7.3013917067723533</v>
      </c>
      <c r="N41" s="32">
        <v>-7.1089910486599281</v>
      </c>
      <c r="O41" s="32">
        <v>1.0096363188758647E-4</v>
      </c>
      <c r="P41" s="32">
        <v>0.77119849407527408</v>
      </c>
      <c r="Q41" s="33">
        <v>-0.26593709748333394</v>
      </c>
      <c r="S41" s="43">
        <f t="array" ref="S41:S47">MMULT(K41:Q47,S28:S34)</f>
        <v>0.54590291534682933</v>
      </c>
    </row>
    <row r="42" spans="1:19" x14ac:dyDescent="0.2">
      <c r="A42" s="18">
        <v>0</v>
      </c>
      <c r="B42" s="9">
        <v>4.5</v>
      </c>
      <c r="C42" s="9">
        <v>2.2999999999999998</v>
      </c>
      <c r="D42" s="9">
        <v>14</v>
      </c>
      <c r="E42" s="9">
        <v>1</v>
      </c>
      <c r="F42" s="9">
        <v>0</v>
      </c>
      <c r="G42" s="9">
        <v>0</v>
      </c>
      <c r="H42" s="9">
        <v>2</v>
      </c>
      <c r="I42" s="19">
        <v>0</v>
      </c>
      <c r="K42" s="34">
        <v>0.410389692291248</v>
      </c>
      <c r="L42" s="30">
        <v>4.1054235450860489E-2</v>
      </c>
      <c r="M42" s="30">
        <v>-0.30791453446136596</v>
      </c>
      <c r="N42" s="30">
        <v>-0.31356577120584223</v>
      </c>
      <c r="O42" s="30">
        <v>1.4243063298895346E-6</v>
      </c>
      <c r="P42" s="30">
        <v>0.11857177188434964</v>
      </c>
      <c r="Q42" s="35">
        <v>-8.6542005534271261E-3</v>
      </c>
      <c r="S42" s="44">
        <v>0.15294732778695086</v>
      </c>
    </row>
    <row r="43" spans="1:19" x14ac:dyDescent="0.2">
      <c r="A43" s="18">
        <v>0</v>
      </c>
      <c r="B43" s="9">
        <v>0</v>
      </c>
      <c r="C43" s="9">
        <v>0</v>
      </c>
      <c r="D43" s="9">
        <v>1</v>
      </c>
      <c r="E43" s="9">
        <v>1</v>
      </c>
      <c r="F43" s="9">
        <v>0</v>
      </c>
      <c r="G43" s="9">
        <v>0</v>
      </c>
      <c r="H43" s="9">
        <v>1</v>
      </c>
      <c r="I43" s="19">
        <v>0</v>
      </c>
      <c r="K43" s="34">
        <v>-7.3013917067723684</v>
      </c>
      <c r="L43" s="30">
        <v>-0.30791453446136618</v>
      </c>
      <c r="M43" s="30">
        <v>6.2629893017612988</v>
      </c>
      <c r="N43" s="30">
        <v>4.849423606761369</v>
      </c>
      <c r="O43" s="30">
        <v>-8.388675677298506E-5</v>
      </c>
      <c r="P43" s="30">
        <v>-1.0835340730921905</v>
      </c>
      <c r="Q43" s="35">
        <v>0.15117204057852998</v>
      </c>
      <c r="S43" s="44">
        <v>0.50718385888841055</v>
      </c>
    </row>
    <row r="44" spans="1:19" x14ac:dyDescent="0.2">
      <c r="A44" s="18">
        <v>0</v>
      </c>
      <c r="B44" s="9">
        <v>1</v>
      </c>
      <c r="C44" s="9">
        <v>1</v>
      </c>
      <c r="D44" s="9">
        <v>1</v>
      </c>
      <c r="E44" s="9">
        <v>0</v>
      </c>
      <c r="F44" s="9">
        <v>1</v>
      </c>
      <c r="G44" s="9">
        <v>1</v>
      </c>
      <c r="H44" s="9">
        <v>0</v>
      </c>
      <c r="I44" s="19">
        <v>0</v>
      </c>
      <c r="K44" s="34">
        <v>-7.1089910486599326</v>
      </c>
      <c r="L44" s="30">
        <v>-0.31356577120584223</v>
      </c>
      <c r="M44" s="30">
        <v>4.8494236067613627</v>
      </c>
      <c r="N44" s="30">
        <v>4.70315710661436</v>
      </c>
      <c r="O44" s="30">
        <v>-6.1505138967689327E-5</v>
      </c>
      <c r="P44" s="30">
        <v>-0.9111143964731574</v>
      </c>
      <c r="Q44" s="35">
        <v>0.14322555697979589</v>
      </c>
      <c r="S44" s="44">
        <v>-0.31648237843726434</v>
      </c>
    </row>
    <row r="45" spans="1:19" x14ac:dyDescent="0.2">
      <c r="A45" s="18">
        <v>0</v>
      </c>
      <c r="B45" s="9">
        <v>45000</v>
      </c>
      <c r="C45" s="9">
        <v>30000</v>
      </c>
      <c r="D45" s="9">
        <v>70000</v>
      </c>
      <c r="E45" s="9">
        <v>55000</v>
      </c>
      <c r="F45" s="9">
        <v>0</v>
      </c>
      <c r="G45" s="9">
        <v>0</v>
      </c>
      <c r="H45" s="9">
        <v>37000</v>
      </c>
      <c r="I45" s="19">
        <v>0</v>
      </c>
      <c r="K45" s="34">
        <v>1.0096363188758665E-4</v>
      </c>
      <c r="L45" s="30">
        <v>1.4243063298895325E-6</v>
      </c>
      <c r="M45" s="30">
        <v>-8.388675677298502E-5</v>
      </c>
      <c r="N45" s="30">
        <v>-6.1505138967689381E-5</v>
      </c>
      <c r="O45" s="30">
        <v>1.628397772939283E-9</v>
      </c>
      <c r="P45" s="30">
        <v>8.7658920365969377E-6</v>
      </c>
      <c r="Q45" s="35">
        <v>-2.203514308011905E-6</v>
      </c>
      <c r="S45" s="44">
        <v>-2.2776957044416061E-5</v>
      </c>
    </row>
    <row r="46" spans="1:19" x14ac:dyDescent="0.2">
      <c r="A46" s="18">
        <v>1</v>
      </c>
      <c r="B46" s="9">
        <v>1</v>
      </c>
      <c r="C46" s="9">
        <v>0</v>
      </c>
      <c r="D46" s="9">
        <v>0</v>
      </c>
      <c r="E46" s="9">
        <v>1</v>
      </c>
      <c r="F46" s="9">
        <v>1</v>
      </c>
      <c r="G46" s="9">
        <v>1</v>
      </c>
      <c r="H46" s="9">
        <v>1</v>
      </c>
      <c r="I46" s="19">
        <v>0</v>
      </c>
      <c r="K46" s="34">
        <v>0.77119849407527763</v>
      </c>
      <c r="L46" s="30">
        <v>0.1185717718843496</v>
      </c>
      <c r="M46" s="30">
        <v>-1.0835340730921914</v>
      </c>
      <c r="N46" s="30">
        <v>-0.91111439647315873</v>
      </c>
      <c r="O46" s="30">
        <v>8.7658920365969648E-6</v>
      </c>
      <c r="P46" s="30">
        <v>0.89013586019194124</v>
      </c>
      <c r="Q46" s="35">
        <v>-2.5133919543452496E-2</v>
      </c>
      <c r="S46" s="44">
        <v>0.50417453022894598</v>
      </c>
    </row>
    <row r="47" spans="1:19" ht="16" thickBot="1" x14ac:dyDescent="0.25">
      <c r="A47" s="20">
        <v>45</v>
      </c>
      <c r="B47" s="21">
        <v>56</v>
      </c>
      <c r="C47" s="21">
        <v>34</v>
      </c>
      <c r="D47" s="21">
        <v>42</v>
      </c>
      <c r="E47" s="21">
        <v>43</v>
      </c>
      <c r="F47" s="21">
        <v>27</v>
      </c>
      <c r="G47" s="21">
        <v>25</v>
      </c>
      <c r="H47" s="21">
        <v>49</v>
      </c>
      <c r="I47" s="22">
        <v>52</v>
      </c>
      <c r="K47" s="36">
        <v>-0.26593709748333394</v>
      </c>
      <c r="L47" s="37">
        <v>-8.6542005534271174E-3</v>
      </c>
      <c r="M47" s="37">
        <v>0.1511720405785297</v>
      </c>
      <c r="N47" s="37">
        <v>0.14322555697979578</v>
      </c>
      <c r="O47" s="37">
        <v>-2.2035143080119016E-6</v>
      </c>
      <c r="P47" s="37">
        <v>-2.513391954345242E-2</v>
      </c>
      <c r="Q47" s="38">
        <v>5.6375237322963487E-3</v>
      </c>
      <c r="S47" s="45">
        <v>-5.6818248948444783E-3</v>
      </c>
    </row>
    <row r="49" spans="1:19" x14ac:dyDescent="0.2">
      <c r="A49" s="68" t="s">
        <v>52</v>
      </c>
      <c r="B49" s="68"/>
      <c r="C49" s="68"/>
      <c r="D49" s="68"/>
      <c r="E49" s="68"/>
      <c r="F49" s="68"/>
    </row>
    <row r="50" spans="1:19" x14ac:dyDescent="0.2">
      <c r="A50" s="68"/>
      <c r="B50" s="68"/>
      <c r="C50" s="68"/>
      <c r="D50" s="68"/>
      <c r="E50" s="68"/>
      <c r="F50" s="68"/>
    </row>
    <row r="52" spans="1:19" x14ac:dyDescent="0.2">
      <c r="A52" t="s">
        <v>31</v>
      </c>
    </row>
    <row r="53" spans="1:19" ht="16" thickBot="1" x14ac:dyDescent="0.25">
      <c r="K53" s="63" t="s">
        <v>56</v>
      </c>
      <c r="L53" s="63"/>
      <c r="M53" s="63"/>
      <c r="N53" s="63"/>
    </row>
    <row r="54" spans="1:19" ht="16" thickBot="1" x14ac:dyDescent="0.25">
      <c r="A54" s="14" t="s">
        <v>0</v>
      </c>
      <c r="B54" s="53" t="s">
        <v>53</v>
      </c>
      <c r="D54" t="s">
        <v>54</v>
      </c>
      <c r="E54">
        <f>EXP(1)</f>
        <v>2.7182818284590451</v>
      </c>
      <c r="G54" s="54" t="s">
        <v>55</v>
      </c>
      <c r="H54">
        <f>POWER($E$54,-($S$41+$S$42*O8+$S$43*P8+$S$44*Q8+$S$45*R8+$S$46*S8+$S$47*T8))</f>
        <v>0.45185437723963495</v>
      </c>
      <c r="K54" s="63"/>
      <c r="L54" s="63"/>
      <c r="M54" s="63"/>
      <c r="N54" s="63"/>
    </row>
    <row r="55" spans="1:19" ht="16" thickBot="1" x14ac:dyDescent="0.25">
      <c r="A55" s="51">
        <v>1</v>
      </c>
      <c r="B55" s="52">
        <f>1/(1+H54)</f>
        <v>0.68877431213264551</v>
      </c>
      <c r="H55">
        <f t="shared" ref="H55:H62" si="0">POWER($E$54,-($S$41+$S$42*O9+$S$43*P9+$S$44*Q9+$S$45*R9+$S$46*S9+$S$47*T9))</f>
        <v>0.92430536432152399</v>
      </c>
    </row>
    <row r="56" spans="1:19" ht="16" thickBot="1" x14ac:dyDescent="0.25">
      <c r="A56" s="46">
        <v>0</v>
      </c>
      <c r="B56" s="52">
        <f t="shared" ref="B56:B63" si="1">1/(1+H55)</f>
        <v>0.51966804153902169</v>
      </c>
      <c r="H56">
        <f t="shared" si="0"/>
        <v>1.3435177583179607</v>
      </c>
      <c r="K56" s="14" t="s">
        <v>0</v>
      </c>
      <c r="L56" s="53" t="s">
        <v>53</v>
      </c>
    </row>
    <row r="57" spans="1:19" x14ac:dyDescent="0.2">
      <c r="A57" s="46">
        <v>0</v>
      </c>
      <c r="B57" s="52">
        <f t="shared" si="1"/>
        <v>0.42670894916441393</v>
      </c>
      <c r="H57">
        <f t="shared" si="0"/>
        <v>0.35174691758074972</v>
      </c>
      <c r="K57" s="51">
        <v>1</v>
      </c>
      <c r="L57" s="52">
        <f>IF(B55&gt;=0.5,1,0)</f>
        <v>1</v>
      </c>
    </row>
    <row r="58" spans="1:19" x14ac:dyDescent="0.2">
      <c r="A58" s="46">
        <v>1</v>
      </c>
      <c r="B58" s="52">
        <f t="shared" si="1"/>
        <v>0.73978345132069645</v>
      </c>
      <c r="H58">
        <f t="shared" si="0"/>
        <v>0.80802884298871791</v>
      </c>
      <c r="K58" s="46">
        <v>0</v>
      </c>
      <c r="L58" s="52">
        <f t="shared" ref="L58:L65" si="2">IF(B56&gt;=0.5,1,0)</f>
        <v>1</v>
      </c>
    </row>
    <row r="59" spans="1:19" x14ac:dyDescent="0.2">
      <c r="A59" s="46">
        <v>0</v>
      </c>
      <c r="B59" s="52">
        <f t="shared" si="1"/>
        <v>0.55308852172234957</v>
      </c>
      <c r="H59">
        <f t="shared" si="0"/>
        <v>0.55979434992405008</v>
      </c>
      <c r="K59" s="46">
        <v>0</v>
      </c>
      <c r="L59" s="52">
        <f t="shared" si="2"/>
        <v>0</v>
      </c>
    </row>
    <row r="60" spans="1:19" x14ac:dyDescent="0.2">
      <c r="A60" s="46">
        <v>1</v>
      </c>
      <c r="B60" s="52">
        <f t="shared" si="1"/>
        <v>0.64111015663615667</v>
      </c>
      <c r="H60">
        <f t="shared" si="0"/>
        <v>0.55346905028888671</v>
      </c>
      <c r="K60" s="46">
        <v>1</v>
      </c>
      <c r="L60" s="52">
        <f t="shared" si="2"/>
        <v>1</v>
      </c>
    </row>
    <row r="61" spans="1:19" x14ac:dyDescent="0.2">
      <c r="A61" s="46">
        <v>0</v>
      </c>
      <c r="B61" s="52">
        <f t="shared" si="1"/>
        <v>0.64372058124623577</v>
      </c>
      <c r="H61">
        <f t="shared" si="0"/>
        <v>0.47616105575747913</v>
      </c>
      <c r="K61" s="46">
        <v>0</v>
      </c>
      <c r="L61" s="52">
        <f t="shared" si="2"/>
        <v>1</v>
      </c>
    </row>
    <row r="62" spans="1:19" ht="15" customHeight="1" x14ac:dyDescent="0.2">
      <c r="A62" s="46">
        <v>1</v>
      </c>
      <c r="B62" s="52">
        <f t="shared" si="1"/>
        <v>0.67743285605570913</v>
      </c>
      <c r="H62">
        <f t="shared" si="0"/>
        <v>0.77845194225972303</v>
      </c>
      <c r="K62" s="46">
        <v>1</v>
      </c>
      <c r="L62" s="52">
        <f t="shared" si="2"/>
        <v>1</v>
      </c>
      <c r="N62" s="63" t="s">
        <v>61</v>
      </c>
      <c r="O62" s="63"/>
      <c r="P62" s="63"/>
      <c r="Q62" s="63"/>
      <c r="R62" s="63"/>
      <c r="S62" s="39"/>
    </row>
    <row r="63" spans="1:19" ht="16" thickBot="1" x14ac:dyDescent="0.25">
      <c r="A63" s="47">
        <v>0</v>
      </c>
      <c r="B63" s="55">
        <f t="shared" si="1"/>
        <v>0.5622867710045556</v>
      </c>
      <c r="K63" s="46">
        <v>0</v>
      </c>
      <c r="L63" s="52">
        <f t="shared" si="2"/>
        <v>1</v>
      </c>
      <c r="N63" s="63"/>
      <c r="O63" s="63"/>
      <c r="P63" s="63"/>
      <c r="Q63" s="63"/>
      <c r="R63" s="63"/>
      <c r="S63" s="39"/>
    </row>
    <row r="64" spans="1:19" ht="15" customHeight="1" x14ac:dyDescent="0.2">
      <c r="K64" s="46">
        <v>1</v>
      </c>
      <c r="L64" s="52">
        <f t="shared" si="2"/>
        <v>1</v>
      </c>
      <c r="N64" s="63"/>
      <c r="O64" s="63"/>
      <c r="P64" s="63"/>
      <c r="Q64" s="63"/>
      <c r="R64" s="63"/>
      <c r="S64" s="39"/>
    </row>
    <row r="65" spans="1:19" ht="16" thickBot="1" x14ac:dyDescent="0.25">
      <c r="K65" s="47">
        <v>0</v>
      </c>
      <c r="L65" s="55">
        <f t="shared" si="2"/>
        <v>1</v>
      </c>
      <c r="N65" s="39"/>
      <c r="O65" s="39"/>
      <c r="P65" s="39"/>
      <c r="Q65" s="39"/>
      <c r="R65" s="39"/>
      <c r="S65" s="39"/>
    </row>
    <row r="67" spans="1:19" x14ac:dyDescent="0.2">
      <c r="A67" t="s">
        <v>32</v>
      </c>
    </row>
    <row r="68" spans="1:19" ht="16" thickBot="1" x14ac:dyDescent="0.25"/>
    <row r="69" spans="1:19" ht="15" customHeight="1" x14ac:dyDescent="0.2">
      <c r="A69" s="49"/>
      <c r="B69" s="56" t="s">
        <v>57</v>
      </c>
      <c r="C69" s="50" t="s">
        <v>58</v>
      </c>
      <c r="E69" s="63" t="s">
        <v>69</v>
      </c>
      <c r="F69" s="63"/>
      <c r="G69" s="63"/>
      <c r="H69" s="63"/>
      <c r="I69" s="63"/>
      <c r="J69" s="63"/>
      <c r="K69" s="63"/>
      <c r="L69" s="63"/>
      <c r="M69" s="63"/>
      <c r="N69" s="63"/>
    </row>
    <row r="70" spans="1:19" ht="15" customHeight="1" x14ac:dyDescent="0.2">
      <c r="A70" s="57" t="s">
        <v>59</v>
      </c>
      <c r="B70" s="48">
        <v>4</v>
      </c>
      <c r="C70" s="58">
        <v>4</v>
      </c>
      <c r="E70" s="63"/>
      <c r="F70" s="63"/>
      <c r="G70" s="63"/>
      <c r="H70" s="63"/>
      <c r="I70" s="63"/>
      <c r="J70" s="63"/>
      <c r="K70" s="63"/>
      <c r="L70" s="63"/>
      <c r="M70" s="63"/>
      <c r="N70" s="63"/>
    </row>
    <row r="71" spans="1:19" ht="16" thickBot="1" x14ac:dyDescent="0.25">
      <c r="A71" s="59" t="s">
        <v>60</v>
      </c>
      <c r="B71" s="60">
        <v>0</v>
      </c>
      <c r="C71" s="61">
        <v>1</v>
      </c>
      <c r="E71" s="63"/>
      <c r="F71" s="63"/>
      <c r="G71" s="63"/>
      <c r="H71" s="63"/>
      <c r="I71" s="63"/>
      <c r="J71" s="63"/>
      <c r="K71" s="63"/>
      <c r="L71" s="63"/>
      <c r="M71" s="63"/>
      <c r="N71" s="63"/>
    </row>
    <row r="72" spans="1:19" x14ac:dyDescent="0.2">
      <c r="E72" s="39"/>
      <c r="F72" s="39"/>
      <c r="G72" s="39"/>
      <c r="H72" s="39"/>
      <c r="I72" s="39"/>
      <c r="J72" s="39"/>
    </row>
    <row r="73" spans="1:19" ht="16" thickBot="1" x14ac:dyDescent="0.25">
      <c r="A73" t="s">
        <v>62</v>
      </c>
    </row>
    <row r="74" spans="1:19" x14ac:dyDescent="0.2">
      <c r="A74" s="64" t="s">
        <v>33</v>
      </c>
      <c r="B74" s="64"/>
      <c r="C74">
        <f>(F75+H75)/SUM(F75:I75)</f>
        <v>0.55555555555555558</v>
      </c>
      <c r="F74" s="49" t="s">
        <v>63</v>
      </c>
      <c r="G74" s="56" t="s">
        <v>64</v>
      </c>
      <c r="H74" s="56" t="s">
        <v>65</v>
      </c>
      <c r="I74" s="50" t="s">
        <v>66</v>
      </c>
    </row>
    <row r="75" spans="1:19" ht="16" thickBot="1" x14ac:dyDescent="0.25">
      <c r="A75" s="64" t="s">
        <v>34</v>
      </c>
      <c r="B75" s="64"/>
      <c r="C75">
        <f>F75/(F75+G75)</f>
        <v>0.5</v>
      </c>
      <c r="F75" s="59">
        <v>4</v>
      </c>
      <c r="G75" s="60">
        <v>4</v>
      </c>
      <c r="H75" s="60">
        <v>1</v>
      </c>
      <c r="I75" s="61">
        <v>0</v>
      </c>
    </row>
    <row r="76" spans="1:19" ht="16" thickBot="1" x14ac:dyDescent="0.25">
      <c r="A76" s="64" t="s">
        <v>35</v>
      </c>
      <c r="B76" s="64"/>
      <c r="C76">
        <f>F75/(F75+I75)</f>
        <v>1</v>
      </c>
    </row>
    <row r="77" spans="1:19" x14ac:dyDescent="0.2">
      <c r="A77" s="64" t="s">
        <v>37</v>
      </c>
      <c r="B77" s="64"/>
      <c r="C77">
        <f>(1+0.09)*C75*C76/(0.09*C75+C76)</f>
        <v>0.52153110047846896</v>
      </c>
      <c r="F77" s="49" t="s">
        <v>67</v>
      </c>
      <c r="G77" s="50" t="s">
        <v>68</v>
      </c>
    </row>
    <row r="78" spans="1:19" ht="16" thickBot="1" x14ac:dyDescent="0.25">
      <c r="A78" s="64" t="s">
        <v>36</v>
      </c>
      <c r="B78" s="64"/>
      <c r="C78">
        <f>1/2*F78*G78+1/2*(1+F78)*(1-G78)</f>
        <v>0.6</v>
      </c>
      <c r="F78" s="59">
        <f>F75/(F75+I75)</f>
        <v>1</v>
      </c>
      <c r="G78" s="61">
        <f>G75/(G75+H75)</f>
        <v>0.8</v>
      </c>
    </row>
    <row r="80" spans="1:19" x14ac:dyDescent="0.2">
      <c r="A80" t="s">
        <v>38</v>
      </c>
    </row>
    <row r="81" spans="1:11" x14ac:dyDescent="0.2">
      <c r="B81" t="s">
        <v>39</v>
      </c>
    </row>
    <row r="82" spans="1:11" x14ac:dyDescent="0.2">
      <c r="B82" t="s">
        <v>40</v>
      </c>
    </row>
    <row r="84" spans="1:11" x14ac:dyDescent="0.2">
      <c r="A84" s="63" t="s">
        <v>71</v>
      </c>
      <c r="B84" s="63"/>
      <c r="C84" s="63"/>
      <c r="D84" s="63"/>
      <c r="E84" s="63"/>
      <c r="F84" s="63"/>
      <c r="G84" s="63"/>
      <c r="H84" s="63"/>
      <c r="I84" s="63"/>
      <c r="J84" s="63"/>
    </row>
    <row r="85" spans="1:11" x14ac:dyDescent="0.2">
      <c r="A85" s="63"/>
      <c r="B85" s="63"/>
      <c r="C85" s="63"/>
      <c r="D85" s="63"/>
      <c r="E85" s="63"/>
      <c r="F85" s="63"/>
      <c r="G85" s="63"/>
      <c r="H85" s="63"/>
      <c r="I85" s="63"/>
      <c r="J85" s="63"/>
    </row>
    <row r="86" spans="1:11" x14ac:dyDescent="0.2">
      <c r="A86" s="63"/>
      <c r="B86" s="63"/>
      <c r="C86" s="63"/>
      <c r="D86" s="63"/>
      <c r="E86" s="63"/>
      <c r="F86" s="63"/>
      <c r="G86" s="63"/>
      <c r="H86" s="63"/>
      <c r="I86" s="63"/>
      <c r="J86" s="63"/>
    </row>
    <row r="87" spans="1:11" x14ac:dyDescent="0.2">
      <c r="A87" s="63"/>
      <c r="B87" s="63"/>
      <c r="C87" s="63"/>
      <c r="D87" s="63"/>
      <c r="E87" s="63"/>
      <c r="F87" s="63"/>
      <c r="G87" s="63"/>
      <c r="H87" s="63"/>
      <c r="I87" s="63"/>
      <c r="J87" s="63"/>
    </row>
    <row r="88" spans="1:11" ht="16" thickBot="1" x14ac:dyDescent="0.25"/>
    <row r="89" spans="1:11" ht="16" thickBot="1" x14ac:dyDescent="0.25">
      <c r="A89" s="14" t="s">
        <v>0</v>
      </c>
      <c r="B89" s="53" t="s">
        <v>53</v>
      </c>
      <c r="D89" s="14" t="s">
        <v>0</v>
      </c>
      <c r="E89" s="53" t="s">
        <v>53</v>
      </c>
      <c r="G89" s="62" t="s">
        <v>70</v>
      </c>
    </row>
    <row r="90" spans="1:11" x14ac:dyDescent="0.2">
      <c r="A90" s="51">
        <v>1</v>
      </c>
      <c r="B90" s="52">
        <v>0.68877431213264551</v>
      </c>
      <c r="D90" s="51">
        <v>1</v>
      </c>
      <c r="E90" s="52">
        <f>IF(B90&gt;0.65,1,0)</f>
        <v>1</v>
      </c>
    </row>
    <row r="91" spans="1:11" x14ac:dyDescent="0.2">
      <c r="A91" s="46">
        <v>0</v>
      </c>
      <c r="B91" s="52">
        <v>0.51966804153902169</v>
      </c>
      <c r="D91" s="46">
        <v>0</v>
      </c>
      <c r="E91" s="52">
        <f t="shared" ref="E91:E98" si="3">IF(B91&gt;0.65,1,0)</f>
        <v>0</v>
      </c>
      <c r="H91" t="s">
        <v>63</v>
      </c>
      <c r="I91" t="s">
        <v>64</v>
      </c>
      <c r="J91" t="s">
        <v>65</v>
      </c>
      <c r="K91" t="s">
        <v>66</v>
      </c>
    </row>
    <row r="92" spans="1:11" x14ac:dyDescent="0.2">
      <c r="A92" s="46">
        <v>0</v>
      </c>
      <c r="B92" s="52">
        <v>0.42670894916441393</v>
      </c>
      <c r="D92" s="46">
        <v>0</v>
      </c>
      <c r="E92" s="52">
        <f t="shared" si="3"/>
        <v>0</v>
      </c>
      <c r="H92">
        <v>3</v>
      </c>
      <c r="I92">
        <v>0</v>
      </c>
      <c r="J92">
        <v>5</v>
      </c>
      <c r="K92">
        <v>1</v>
      </c>
    </row>
    <row r="93" spans="1:11" x14ac:dyDescent="0.2">
      <c r="A93" s="46">
        <v>1</v>
      </c>
      <c r="B93" s="52">
        <v>0.73978345132069645</v>
      </c>
      <c r="D93" s="46">
        <v>1</v>
      </c>
      <c r="E93" s="52">
        <f t="shared" si="3"/>
        <v>1</v>
      </c>
    </row>
    <row r="94" spans="1:11" x14ac:dyDescent="0.2">
      <c r="A94" s="46">
        <v>0</v>
      </c>
      <c r="B94" s="52">
        <v>0.55308852172234957</v>
      </c>
      <c r="D94" s="46">
        <v>0</v>
      </c>
      <c r="E94" s="52">
        <f t="shared" si="3"/>
        <v>0</v>
      </c>
      <c r="H94" t="s">
        <v>34</v>
      </c>
      <c r="J94">
        <f>H92/(H92+I92)</f>
        <v>1</v>
      </c>
    </row>
    <row r="95" spans="1:11" x14ac:dyDescent="0.2">
      <c r="A95" s="46">
        <v>1</v>
      </c>
      <c r="B95" s="52">
        <v>0.64111015663615667</v>
      </c>
      <c r="D95" s="46">
        <v>1</v>
      </c>
      <c r="E95" s="52">
        <f t="shared" si="3"/>
        <v>0</v>
      </c>
      <c r="H95" t="s">
        <v>35</v>
      </c>
      <c r="J95">
        <f>H92/(H92+K92)</f>
        <v>0.75</v>
      </c>
    </row>
    <row r="96" spans="1:11" x14ac:dyDescent="0.2">
      <c r="A96" s="46">
        <v>0</v>
      </c>
      <c r="B96" s="52">
        <v>0.64372058124623577</v>
      </c>
      <c r="D96" s="46">
        <v>0</v>
      </c>
      <c r="E96" s="52">
        <f t="shared" si="3"/>
        <v>0</v>
      </c>
    </row>
    <row r="97" spans="1:5" x14ac:dyDescent="0.2">
      <c r="A97" s="46">
        <v>1</v>
      </c>
      <c r="B97" s="52">
        <v>0.67743285605570913</v>
      </c>
      <c r="D97" s="46">
        <v>1</v>
      </c>
      <c r="E97" s="52">
        <f t="shared" si="3"/>
        <v>1</v>
      </c>
    </row>
    <row r="98" spans="1:5" ht="16" thickBot="1" x14ac:dyDescent="0.25">
      <c r="A98" s="47">
        <v>0</v>
      </c>
      <c r="B98" s="55">
        <v>0.5622867710045556</v>
      </c>
      <c r="D98" s="47">
        <v>0</v>
      </c>
      <c r="E98" s="55">
        <f t="shared" si="3"/>
        <v>0</v>
      </c>
    </row>
  </sheetData>
  <mergeCells count="17">
    <mergeCell ref="E69:N71"/>
    <mergeCell ref="K53:N54"/>
    <mergeCell ref="N62:R64"/>
    <mergeCell ref="A23:G25"/>
    <mergeCell ref="S26:S27"/>
    <mergeCell ref="S39:S40"/>
    <mergeCell ref="A49:F50"/>
    <mergeCell ref="C26:D27"/>
    <mergeCell ref="C39:D40"/>
    <mergeCell ref="M26:O27"/>
    <mergeCell ref="M39:O40"/>
    <mergeCell ref="A84:J87"/>
    <mergeCell ref="A74:B74"/>
    <mergeCell ref="A75:B75"/>
    <mergeCell ref="A76:B76"/>
    <mergeCell ref="A77:B77"/>
    <mergeCell ref="A78:B78"/>
  </mergeCells>
  <hyperlinks>
    <hyperlink ref="E2" r:id="rId1" display="mailto:mazarutskiy_1@edu.hse.ru" xr:uid="{2A3F2780-F8AD-4D69-A755-1C9B6E26A1F3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20"/>
  <sheetViews>
    <sheetView tabSelected="1" zoomScale="136" workbookViewId="0">
      <selection activeCell="K21" sqref="K21"/>
    </sheetView>
  </sheetViews>
  <sheetFormatPr baseColWidth="10" defaultColWidth="8.83203125" defaultRowHeight="15" x14ac:dyDescent="0.2"/>
  <sheetData>
    <row r="2" spans="1:14" x14ac:dyDescent="0.2">
      <c r="A2" t="s">
        <v>1</v>
      </c>
    </row>
    <row r="3" spans="1:14" x14ac:dyDescent="0.2">
      <c r="A3" t="s">
        <v>2</v>
      </c>
    </row>
    <row r="4" spans="1:14" x14ac:dyDescent="0.2">
      <c r="A4" s="63" t="s">
        <v>72</v>
      </c>
      <c r="B4" s="63"/>
      <c r="C4" s="63"/>
      <c r="D4" s="63"/>
      <c r="E4" s="63"/>
      <c r="F4" s="63"/>
      <c r="G4" s="63"/>
      <c r="H4" s="63"/>
      <c r="I4" s="63"/>
      <c r="J4" s="63"/>
      <c r="K4" s="63"/>
    </row>
    <row r="5" spans="1:14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</row>
    <row r="6" spans="1:14" x14ac:dyDescent="0.2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</row>
    <row r="7" spans="1:14" x14ac:dyDescent="0.2">
      <c r="A7" t="s">
        <v>41</v>
      </c>
      <c r="I7" s="3"/>
      <c r="J7" s="3"/>
    </row>
    <row r="9" spans="1:14" x14ac:dyDescent="0.2">
      <c r="K9" s="63" t="s">
        <v>73</v>
      </c>
      <c r="L9" s="63"/>
      <c r="M9" s="63"/>
      <c r="N9" s="63"/>
    </row>
    <row r="10" spans="1:14" x14ac:dyDescent="0.2">
      <c r="K10" s="63"/>
      <c r="L10" s="63"/>
      <c r="M10" s="63"/>
      <c r="N10" s="63"/>
    </row>
    <row r="11" spans="1:14" x14ac:dyDescent="0.2">
      <c r="K11" s="63"/>
      <c r="L11" s="63"/>
      <c r="M11" s="63"/>
      <c r="N11" s="63"/>
    </row>
    <row r="12" spans="1:14" x14ac:dyDescent="0.2">
      <c r="K12" s="63"/>
      <c r="L12" s="63"/>
      <c r="M12" s="63"/>
      <c r="N12" s="63"/>
    </row>
    <row r="13" spans="1:14" x14ac:dyDescent="0.2">
      <c r="K13" s="63"/>
      <c r="L13" s="63"/>
      <c r="M13" s="63"/>
      <c r="N13" s="63"/>
    </row>
    <row r="14" spans="1:14" x14ac:dyDescent="0.2">
      <c r="K14" s="63"/>
      <c r="L14" s="63"/>
      <c r="M14" s="63"/>
      <c r="N14" s="63"/>
    </row>
    <row r="15" spans="1:14" x14ac:dyDescent="0.2">
      <c r="K15" s="63"/>
      <c r="L15" s="63"/>
      <c r="M15" s="63"/>
      <c r="N15" s="63"/>
    </row>
    <row r="16" spans="1:14" x14ac:dyDescent="0.2">
      <c r="K16" s="63"/>
      <c r="L16" s="63"/>
      <c r="M16" s="63"/>
      <c r="N16" s="63"/>
    </row>
    <row r="17" spans="11:14" x14ac:dyDescent="0.2">
      <c r="K17" s="63"/>
      <c r="L17" s="63"/>
      <c r="M17" s="63"/>
      <c r="N17" s="63"/>
    </row>
    <row r="18" spans="11:14" x14ac:dyDescent="0.2">
      <c r="K18" s="63"/>
      <c r="L18" s="63"/>
      <c r="M18" s="63"/>
      <c r="N18" s="63"/>
    </row>
    <row r="19" spans="11:14" x14ac:dyDescent="0.2">
      <c r="K19" s="63"/>
      <c r="L19" s="63"/>
      <c r="M19" s="63"/>
      <c r="N19" s="63"/>
    </row>
    <row r="20" spans="11:14" x14ac:dyDescent="0.2">
      <c r="K20" s="63"/>
      <c r="L20" s="63"/>
      <c r="M20" s="63"/>
      <c r="N20" s="63"/>
    </row>
  </sheetData>
  <mergeCells count="2">
    <mergeCell ref="A4:K6"/>
    <mergeCell ref="K9:N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1</vt:lpstr>
      <vt:lpstr>Задача2_3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Арефьева Валерия</dc:creator>
  <cp:lastModifiedBy>Microsoft Office User</cp:lastModifiedBy>
  <dcterms:created xsi:type="dcterms:W3CDTF">2024-11-17T14:56:55Z</dcterms:created>
  <dcterms:modified xsi:type="dcterms:W3CDTF">2024-12-11T17:35:27Z</dcterms:modified>
</cp:coreProperties>
</file>