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"/>
    </mc:Choice>
  </mc:AlternateContent>
  <xr:revisionPtr revIDLastSave="0" documentId="13_ncr:1_{4451FF49-B5B6-424A-8779-19605F9A8946}" xr6:coauthVersionLast="47" xr6:coauthVersionMax="47" xr10:uidLastSave="{00000000-0000-0000-0000-000000000000}"/>
  <bookViews>
    <workbookView xWindow="0" yWindow="0" windowWidth="28800" windowHeight="18000" activeTab="1" xr2:uid="{24C774CB-5D4E-994D-9DC3-427AA4C1D47D}"/>
  </bookViews>
  <sheets>
    <sheet name="без нормирования" sheetId="1" r:id="rId1"/>
    <sheet name="нормированные x1 x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5" l="1"/>
  <c r="G22" i="5"/>
  <c r="H22" i="5"/>
  <c r="I22" i="5"/>
  <c r="C50" i="1"/>
  <c r="H22" i="1"/>
  <c r="I22" i="1"/>
  <c r="G22" i="1"/>
  <c r="C21" i="1" s="1"/>
  <c r="F22" i="1"/>
  <c r="B21" i="1" s="1"/>
  <c r="B21" i="5" l="1"/>
  <c r="C21" i="5"/>
  <c r="N73" i="5"/>
  <c r="B22" i="5"/>
  <c r="N73" i="1"/>
  <c r="C22" i="5" l="1"/>
  <c r="B25" i="5"/>
  <c r="B24" i="5"/>
  <c r="C25" i="5"/>
  <c r="C24" i="5"/>
  <c r="B23" i="5"/>
  <c r="C23" i="5"/>
  <c r="C35" i="5" l="1" a="1"/>
  <c r="F36" i="5" s="1"/>
  <c r="E36" i="5" l="1"/>
  <c r="E35" i="5"/>
  <c r="G35" i="5"/>
  <c r="C36" i="5"/>
  <c r="D36" i="5"/>
  <c r="F35" i="5"/>
  <c r="C35" i="5"/>
  <c r="D35" i="5"/>
  <c r="G36" i="5"/>
  <c r="D39" i="5" l="1"/>
  <c r="C40" i="5"/>
  <c r="C39" i="5"/>
  <c r="D40" i="5"/>
  <c r="C58" i="5"/>
  <c r="C45" i="5"/>
  <c r="M58" i="5" s="1"/>
  <c r="B59" i="5"/>
  <c r="B46" i="5"/>
  <c r="L59" i="5" s="1"/>
  <c r="C50" i="5" l="1"/>
  <c r="C59" i="5" s="1"/>
  <c r="E74" i="5" s="1"/>
  <c r="C51" i="5"/>
  <c r="C81" i="5"/>
  <c r="M59" i="5"/>
  <c r="N74" i="5" s="1"/>
  <c r="L58" i="5"/>
  <c r="C80" i="5"/>
  <c r="B92" i="5" l="1"/>
  <c r="B96" i="5"/>
  <c r="B93" i="5"/>
  <c r="B58" i="5"/>
  <c r="B94" i="5"/>
  <c r="B95" i="5"/>
  <c r="C96" i="5"/>
  <c r="C92" i="5"/>
  <c r="C93" i="5"/>
  <c r="C94" i="5"/>
  <c r="C95" i="5"/>
  <c r="M58" i="1" l="1"/>
  <c r="L59" i="1"/>
  <c r="C51" i="1"/>
  <c r="C81" i="1" l="1"/>
  <c r="C80" i="1"/>
  <c r="B22" i="1" l="1"/>
  <c r="B23" i="1"/>
  <c r="B24" i="1"/>
  <c r="B25" i="1"/>
  <c r="C22" i="1"/>
  <c r="C23" i="1"/>
  <c r="C24" i="1"/>
  <c r="C25" i="1"/>
  <c r="C35" i="1" l="1" a="1"/>
  <c r="C35" i="1" l="1"/>
  <c r="G36" i="1"/>
  <c r="G35" i="1"/>
  <c r="F36" i="1"/>
  <c r="F35" i="1"/>
  <c r="D35" i="1"/>
  <c r="E36" i="1"/>
  <c r="D36" i="1"/>
  <c r="C36" i="1"/>
  <c r="E35" i="1"/>
  <c r="C40" i="1" l="1"/>
  <c r="B59" i="1" s="1"/>
  <c r="D40" i="1"/>
  <c r="D39" i="1"/>
  <c r="C58" i="1" s="1"/>
  <c r="C39" i="1"/>
  <c r="B58" i="1" l="1"/>
  <c r="L58" i="1"/>
  <c r="C59" i="1"/>
  <c r="M59" i="1"/>
  <c r="N74" i="1" s="1"/>
  <c r="C92" i="1" s="1"/>
  <c r="E74" i="1"/>
  <c r="B92" i="1" s="1"/>
  <c r="B93" i="1"/>
  <c r="B95" i="1"/>
  <c r="C96" i="1" l="1"/>
  <c r="C93" i="1"/>
  <c r="C94" i="1"/>
  <c r="B96" i="1"/>
  <c r="B94" i="1"/>
  <c r="C95" i="1"/>
</calcChain>
</file>

<file path=xl/sharedStrings.xml><?xml version="1.0" encoding="utf-8"?>
<sst xmlns="http://schemas.openxmlformats.org/spreadsheetml/2006/main" count="233" uniqueCount="70">
  <si>
    <t>x1</t>
  </si>
  <si>
    <t>x2</t>
  </si>
  <si>
    <t>2.  Найдем ковариационную матрицу по следующей формуле,где матрица X уже отцентрирована</t>
  </si>
  <si>
    <t>XT</t>
  </si>
  <si>
    <t>cov</t>
  </si>
  <si>
    <t>n=</t>
  </si>
  <si>
    <t>3.  Находим с.з. для матрицы cov: det(cov - λE) = 0</t>
  </si>
  <si>
    <t>3.  Для нахождения первой ГК, корректируем ковариационную матрицу на большую λ</t>
  </si>
  <si>
    <t>y</t>
  </si>
  <si>
    <t>Определим главные компоненты pc1 и pc2</t>
  </si>
  <si>
    <t>6,7-λ</t>
  </si>
  <si>
    <t>5,3-λ</t>
  </si>
  <si>
    <t>λ1</t>
  </si>
  <si>
    <t>λ2</t>
  </si>
  <si>
    <t>cov_upd(λ=11,45)</t>
  </si>
  <si>
    <t>4.  Находим с. в. для с.з. λ=11,45 и рассматриваем x1 = 1</t>
  </si>
  <si>
    <t>3.  Для нахождения второй ГК, корректируем ковариационную матрицу на меньшую λ</t>
  </si>
  <si>
    <t>cov_upd(λ=0,55)</t>
  </si>
  <si>
    <t>4.  Находим с. в. для с.з. λ=0,55 и рассматриваем x1 = 1</t>
  </si>
  <si>
    <t>1.  Сначала центрируем данные: вычтим из каждого вектора матожидание элементов(по условию не ясно - данная нам выборка в одном масштабе или нет, поэтому  здесь данные мы не будем нормировать, а на другом листе выполним нормировку)</t>
  </si>
  <si>
    <t>То есть v1 для pc1:</t>
  </si>
  <si>
    <t>То есть v2 для pc2:</t>
  </si>
  <si>
    <t xml:space="preserve">5. Определить относительный вклад каждой компоненты в суммарную вариацию х1 и х2 </t>
  </si>
  <si>
    <t>6. Проведем преобразование x1 и x2 по главным компонентам</t>
  </si>
  <si>
    <t>PC1</t>
  </si>
  <si>
    <t>PC2</t>
  </si>
  <si>
    <t>Таким образом первая гк объясняет 95,4% суммарной вариации, когда гк2 всего 4,6%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</si>
  <si>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</si>
  <si>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</si>
  <si>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</si>
  <si>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</si>
  <si>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</si>
  <si>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</si>
  <si>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</si>
  <si>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</si>
  <si>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</si>
  <si>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</si>
  <si>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</si>
  <si>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</si>
  <si>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</si>
  <si>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</si>
  <si>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</si>
  <si>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</si>
  <si>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</si>
  <si>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</si>
  <si>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</si>
  <si>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</si>
  <si>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</si>
  <si>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</si>
  <si>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</si>
  <si>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</si>
  <si>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 xml:space="preserve">6. Найдем 3 регриссионых уравнения: y x1 x2, y x1 и y x2 </t>
  </si>
  <si>
    <t>1-λ</t>
  </si>
  <si>
    <t>cov_upd(λ=1,91)</t>
  </si>
  <si>
    <t>cov_upd(λ=0,09)</t>
  </si>
  <si>
    <t>4.  Находим с. в. для с.з. λ=0,09 и рассматриваем x1 = 1</t>
  </si>
  <si>
    <t>4.  Находим с. в. для с.з. λ=1,91 и рассматриваем x1 = 1</t>
  </si>
  <si>
    <t>Таким образом первая гк объясняет 95,3% суммарной вариации, когда гк2 всего 4,7%</t>
  </si>
  <si>
    <t xml:space="preserve">6. Найдем 3 регрессионых уравнения: y x1 x2, y x1 и y x2 </t>
  </si>
  <si>
    <t>Y,X1,X2</t>
  </si>
  <si>
    <t>Y,X1</t>
  </si>
  <si>
    <t>Y,X2</t>
  </si>
  <si>
    <t>1.  Сначала центрируем данные: вычтим из каждого вектора матожидание элементов и отнормируем данные</t>
  </si>
  <si>
    <t>y=13,93+0,364*pc1+0,055*pc2</t>
  </si>
  <si>
    <t>y=14,27-0,15*pc2</t>
  </si>
  <si>
    <t>y=13,94+0,362*pc1</t>
  </si>
  <si>
    <t>y=13,95+0,83*pc1</t>
  </si>
  <si>
    <t>y=14,27-0,298*pc2</t>
  </si>
  <si>
    <t>y=13,93+0,838*pc1+0,247*pc2</t>
  </si>
  <si>
    <t>Вывод по проделанной работе: мы рассмотрели два вектора x1 и x2, отцентрировали их и затем рассмотрели два способа предобработки данных: с нормированием и без. Сначала мы находим ковариационную матрицу, а затем ее собственные значения и собственные вектора для этих значений. В двух случаях сз получились разными, но относительный вклад каждой компоненты примерно одинаковые.  В данном случае признаки имеют схожие масштабы( по крайней мере в предоставленной выборке) и нормализация не повлияла на результаты(итоговые коэфф. лин. рег.  конечно изменились раз входные вектора разные). Найдя относительный вклад, можно сделать вывод, что pc1 объясняет почти всю вариацию, в отличие от pc2 которая объясняет лишь 5%. Следующим шагом мы умножаем св на исходную матрицу и получаем преобразованные значения x1 и x2. Последний шаг - найти 3 регрессионных уравнения. Здесь стоит отметить, как и для центрированных данных, так и для нормированных R2 почти 1 для регрессий с y x1 x2 и y x1. Причем для этих регрессий свободный член и коэффициент при pc1 почти не изменяются(это характеризует некоррелированость факторных признаков в уравнении), так как pc1 объясняет основную часть вариации данных.pc2 вносит малый вклад, добавляя корректировку в основную регрессию, как мы видим коэфф при pc2 не равен 0 в y x1 x2. Хоть по построению главных компонент pc1 и pc2 некоррелированы, pc2 содержит важную малочисленную информацию, которую pc1 не описывает. Это подтверждает R2 в модели y x2 который &gt; 0, но доля объясняемой вариации очень мала по сравнению с pc1 и улчушение R2 в общей модели всего на 0,0016 больше чем для модели y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</si>
</sst>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"/>
    <numFmt numFmtId="174" formatCode="0.0%"/>
  </numFmts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mbria Math"/>
      <family val="1"/>
    </font>
    <font>
      <i/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distributed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4" fillId="0" borderId="19" xfId="0" applyFont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2" fontId="0" fillId="0" borderId="5" xfId="0" applyNumberFormat="1" applyBorder="1"/>
    <xf numFmtId="169" fontId="0" fillId="0" borderId="5" xfId="0" applyNumberFormat="1" applyBorder="1" applyAlignment="1">
      <alignment horizontal="center"/>
    </xf>
    <xf numFmtId="0" fontId="0" fillId="0" borderId="22" xfId="0" applyBorder="1" applyAlignment="1">
      <alignment horizontal="left"/>
    </xf>
    <xf numFmtId="0" fontId="2" fillId="0" borderId="0" xfId="0" applyFont="1" applyAlignment="1">
      <alignment horizontal="center" vertical="distributed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0" fillId="0" borderId="4" xfId="0" applyNumberFormat="1" applyBorder="1"/>
    <xf numFmtId="2" fontId="0" fillId="0" borderId="12" xfId="0" applyNumberFormat="1" applyBorder="1"/>
    <xf numFmtId="2" fontId="0" fillId="0" borderId="8" xfId="0" applyNumberFormat="1" applyBorder="1"/>
    <xf numFmtId="2" fontId="0" fillId="0" borderId="13" xfId="0" applyNumberFormat="1" applyBorder="1"/>
    <xf numFmtId="2" fontId="0" fillId="0" borderId="9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distributed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Fill="1" applyBorder="1" applyAlignment="1"/>
    <xf numFmtId="0" fontId="5" fillId="0" borderId="25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Continuous"/>
    </xf>
    <xf numFmtId="2" fontId="0" fillId="0" borderId="8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right" vertical="center"/>
    </xf>
    <xf numFmtId="174" fontId="2" fillId="2" borderId="5" xfId="1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right"/>
    </xf>
    <xf numFmtId="174" fontId="2" fillId="2" borderId="9" xfId="1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 applyAlignment="1">
      <alignment horizontal="right"/>
    </xf>
    <xf numFmtId="0" fontId="0" fillId="6" borderId="16" xfId="0" applyFill="1" applyBorder="1" applyAlignment="1">
      <alignment horizontal="right"/>
    </xf>
    <xf numFmtId="2" fontId="0" fillId="2" borderId="5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0" fontId="0" fillId="7" borderId="0" xfId="0" applyFill="1" applyBorder="1" applyAlignment="1"/>
    <xf numFmtId="0" fontId="0" fillId="7" borderId="22" xfId="0" applyFill="1" applyBorder="1" applyAlignment="1"/>
    <xf numFmtId="0" fontId="0" fillId="7" borderId="0" xfId="0" applyFill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18</xdr:row>
      <xdr:rowOff>202045</xdr:rowOff>
    </xdr:from>
    <xdr:ext cx="822614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1031E3-B9DB-D945-B0CD-EB22D25C8F6F}"/>
                </a:ext>
              </a:extLst>
            </xdr:cNvPr>
            <xdr:cNvSpPr txBox="1"/>
          </xdr:nvSpPr>
          <xdr:spPr>
            <a:xfrm>
              <a:off x="15124545" y="2482272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81031E3-B9DB-D945-B0CD-EB22D25C8F6F}"/>
                </a:ext>
              </a:extLst>
            </xdr:cNvPr>
            <xdr:cNvSpPr txBox="1"/>
          </xdr:nvSpPr>
          <xdr:spPr>
            <a:xfrm>
              <a:off x="15124545" y="2482272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2400" b="0" i="0">
                  <a:latin typeface="Cambria Math" panose="02040503050406030204" pitchFamily="18" charset="0"/>
                </a:rPr>
                <a:t>1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6</xdr:col>
      <xdr:colOff>0</xdr:colOff>
      <xdr:row>19</xdr:row>
      <xdr:rowOff>0</xdr:rowOff>
    </xdr:from>
    <xdr:ext cx="664535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A35629-D5E9-7844-A08F-BBE2D92C5528}"/>
                </a:ext>
              </a:extLst>
            </xdr:cNvPr>
            <xdr:cNvSpPr txBox="1"/>
          </xdr:nvSpPr>
          <xdr:spPr>
            <a:xfrm>
              <a:off x="5463953" y="4016744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ru-RU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B4A35629-D5E9-7844-A08F-BBE2D92C5528}"/>
                </a:ext>
              </a:extLst>
            </xdr:cNvPr>
            <xdr:cNvSpPr txBox="1"/>
          </xdr:nvSpPr>
          <xdr:spPr>
            <a:xfrm>
              <a:off x="5463953" y="4016744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ru-RU" sz="2400" b="0" i="0">
                  <a:latin typeface="Cambria Math" panose="02040503050406030204" pitchFamily="18" charset="0"/>
                </a:rPr>
                <a:t>2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4935682" cy="822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98E95A6-0B4E-E44E-B382-D734612D4EE9}"/>
                </a:ext>
              </a:extLst>
            </xdr:cNvPr>
            <xdr:cNvSpPr txBox="1"/>
          </xdr:nvSpPr>
          <xdr:spPr>
            <a:xfrm>
              <a:off x="11834091" y="4546023"/>
              <a:ext cx="4935682" cy="822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𝑚𝑎𝑡𝑟𝑖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𝑐𝑜𝑣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98E95A6-0B4E-E44E-B382-D734612D4EE9}"/>
                </a:ext>
              </a:extLst>
            </xdr:cNvPr>
            <xdr:cNvSpPr txBox="1"/>
          </xdr:nvSpPr>
          <xdr:spPr>
            <a:xfrm>
              <a:off x="11834091" y="4546023"/>
              <a:ext cx="4935682" cy="822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𝑚𝑎𝑡𝑟𝑖𝑥_𝑐𝑜𝑣=1/(𝑛−1) 𝑋^𝑇 𝑋 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4</xdr:col>
      <xdr:colOff>14432</xdr:colOff>
      <xdr:row>57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EC6BB4A-3330-CA4D-878A-CAE4E13A5641}"/>
                </a:ext>
              </a:extLst>
            </xdr:cNvPr>
            <xdr:cNvSpPr txBox="1"/>
          </xdr:nvSpPr>
          <xdr:spPr>
            <a:xfrm>
              <a:off x="14316364" y="10419774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𝑐𝑜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𝑢𝑝𝑑</m:t>
                        </m:r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20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=11,45</m:t>
                            </m:r>
                          </m:e>
                        </m:d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∗(</m:t>
                    </m:r>
                    <m:m>
                      <m:mPr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  <m:mr>
                        <m:e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e>
                      </m:mr>
                    </m:m>
                    <m:r>
                      <a:rPr lang="en-US" sz="2000" b="0" i="1">
                        <a:latin typeface="Cambria Math" panose="02040503050406030204" pitchFamily="18" charset="0"/>
                      </a:rPr>
                      <m:t>)=0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EC6BB4A-3330-CA4D-878A-CAE4E13A5641}"/>
                </a:ext>
              </a:extLst>
            </xdr:cNvPr>
            <xdr:cNvSpPr txBox="1"/>
          </xdr:nvSpPr>
          <xdr:spPr>
            <a:xfrm>
              <a:off x="14316364" y="10419774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𝑐𝑜𝑣_𝑢𝑝𝑑(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=11,45) ∗(■8(𝑥1@𝑥2))=0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4</xdr:col>
      <xdr:colOff>14432</xdr:colOff>
      <xdr:row>62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6E05B59-C0F7-2546-A8A7-C1D536251A75}"/>
                </a:ext>
              </a:extLst>
            </xdr:cNvPr>
            <xdr:cNvSpPr txBox="1"/>
          </xdr:nvSpPr>
          <xdr:spPr>
            <a:xfrm>
              <a:off x="14316364" y="10419774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−4,75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+5,4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 0</m:t>
                    </m:r>
                  </m:oMath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5,4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−6,15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6E05B59-C0F7-2546-A8A7-C1D536251A75}"/>
                </a:ext>
              </a:extLst>
            </xdr:cNvPr>
            <xdr:cNvSpPr txBox="1"/>
          </xdr:nvSpPr>
          <xdr:spPr>
            <a:xfrm>
              <a:off x="14316364" y="10419774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−4,75𝑥_1+5,4𝑥_2= 0</a:t>
              </a:r>
              <a:br>
                <a:rPr lang="en-US" sz="2000" b="0" i="1">
                  <a:latin typeface="Cambria Math" panose="02040503050406030204" pitchFamily="18" charset="0"/>
                </a:rPr>
              </a:br>
              <a:r>
                <a:rPr lang="en-US" sz="2000" b="0" i="0">
                  <a:latin typeface="Cambria Math" panose="02040503050406030204" pitchFamily="18" charset="0"/>
                </a:rPr>
                <a:t>5,4𝑥_1−6,15𝑥_2=0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4</xdr:col>
      <xdr:colOff>14432</xdr:colOff>
      <xdr:row>67</xdr:row>
      <xdr:rowOff>28864</xdr:rowOff>
    </xdr:from>
    <xdr:ext cx="5135349" cy="910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DD68A85-63BA-7345-B28F-3627591AD1C6}"/>
                </a:ext>
              </a:extLst>
            </xdr:cNvPr>
            <xdr:cNvSpPr txBox="1"/>
          </xdr:nvSpPr>
          <xdr:spPr>
            <a:xfrm>
              <a:off x="3308058" y="14724578"/>
              <a:ext cx="5135349" cy="91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5,4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6,15</m:t>
                        </m:r>
                      </m:den>
                    </m:f>
                    <m:r>
                      <a:rPr lang="en-US" sz="1600" b="0" i="0">
                        <a:latin typeface="Cambria Math" panose="02040503050406030204" pitchFamily="18" charset="0"/>
                      </a:rPr>
                      <m:t>=0,88</m:t>
                    </m:r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DD68A85-63BA-7345-B28F-3627591AD1C6}"/>
                </a:ext>
              </a:extLst>
            </xdr:cNvPr>
            <xdr:cNvSpPr txBox="1"/>
          </xdr:nvSpPr>
          <xdr:spPr>
            <a:xfrm>
              <a:off x="3308058" y="14724578"/>
              <a:ext cx="5135349" cy="91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𝑥_1=1</a:t>
              </a:r>
              <a:br>
                <a:rPr lang="en-US" sz="1600" b="0" i="1">
                  <a:latin typeface="Cambria Math" panose="02040503050406030204" pitchFamily="18" charset="0"/>
                </a:rPr>
              </a:br>
              <a:r>
                <a:rPr lang="en-US" sz="1600" b="0" i="0">
                  <a:latin typeface="Cambria Math" panose="02040503050406030204" pitchFamily="18" charset="0"/>
                </a:rPr>
                <a:t>𝑥_2=5,4/6,15=0,88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4</xdr:col>
      <xdr:colOff>0</xdr:colOff>
      <xdr:row>44</xdr:row>
      <xdr:rowOff>0</xdr:rowOff>
    </xdr:from>
    <xdr:ext cx="5880100" cy="1841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0051E2-2280-4B40-B8A1-1A1174E55C2A}"/>
                </a:ext>
              </a:extLst>
            </xdr:cNvPr>
            <xdr:cNvSpPr txBox="1"/>
          </xdr:nvSpPr>
          <xdr:spPr>
            <a:xfrm>
              <a:off x="3302000" y="9525000"/>
              <a:ext cx="5880100" cy="184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6,7−</m:t>
                        </m:r>
                        <m:r>
                          <a:rPr lang="el-GR" sz="20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</m:d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5,3−</m:t>
                        </m:r>
                        <m:r>
                          <a:rPr lang="el-GR" sz="20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5,4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=29,16</m:t>
                    </m:r>
                  </m:oMath>
                  <m:oMath xmlns:m="http://schemas.openxmlformats.org/officeDocument/2006/math">
                    <m:sSup>
                      <m:sSupPr>
                        <m:ctrlPr>
                          <a:rPr lang="en-US" sz="2000" b="0" i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20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p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2000" b="0" i="0">
                        <a:latin typeface="Cambria Math" panose="02040503050406030204" pitchFamily="18" charset="0"/>
                      </a:rPr>
                      <m:t>−12</m:t>
                    </m:r>
                    <m:r>
                      <m:rPr>
                        <m:sty m:val="p"/>
                      </m:rPr>
                      <a:rPr lang="el-GR" sz="2000" b="0" i="0">
                        <a:latin typeface="Cambria Math" panose="02040503050406030204" pitchFamily="18" charset="0"/>
                      </a:rPr>
                      <m:t>λ</m:t>
                    </m:r>
                    <m:r>
                      <a:rPr lang="ru-RU" sz="2000" b="0" i="0">
                        <a:latin typeface="Cambria Math" panose="02040503050406030204" pitchFamily="18" charset="0"/>
                      </a:rPr>
                      <m:t>+6</m:t>
                    </m:r>
                    <m:r>
                      <a:rPr lang="en-US" sz="2000" b="0" i="0">
                        <a:latin typeface="Cambria Math" panose="02040503050406030204" pitchFamily="18" charset="0"/>
                      </a:rPr>
                      <m:t>,35=0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20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2000" b="0" i="0">
                            <a:latin typeface="Cambria Math" panose="02040503050406030204" pitchFamily="18" charset="0"/>
                          </a:rPr>
                          <m:t>λ</m:t>
                        </m:r>
                      </m:e>
                      <m:sub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0">
                        <a:latin typeface="Cambria Math" panose="02040503050406030204" pitchFamily="18" charset="0"/>
                      </a:rPr>
                      <m:t>=11,45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20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2000" b="0" i="0">
                            <a:latin typeface="Cambria Math" panose="02040503050406030204" pitchFamily="18" charset="0"/>
                          </a:rPr>
                          <m:t>λ</m:t>
                        </m:r>
                      </m:e>
                      <m:sub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0">
                        <a:latin typeface="Cambria Math" panose="02040503050406030204" pitchFamily="18" charset="0"/>
                      </a:rPr>
                      <m:t>=0,55</m:t>
                    </m:r>
                  </m:oMath>
                </m:oMathPara>
              </a14:m>
              <a:endParaRPr lang="en-US" sz="2000" b="0"/>
            </a:p>
            <a:p>
              <a:endParaRPr lang="ru-RU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B0051E2-2280-4B40-B8A1-1A1174E55C2A}"/>
                </a:ext>
              </a:extLst>
            </xdr:cNvPr>
            <xdr:cNvSpPr txBox="1"/>
          </xdr:nvSpPr>
          <xdr:spPr>
            <a:xfrm>
              <a:off x="3302000" y="9525000"/>
              <a:ext cx="5880100" cy="184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2000" b="0" i="0">
                  <a:latin typeface="Cambria Math" panose="02040503050406030204" pitchFamily="18" charset="0"/>
                </a:rPr>
                <a:t>(6,7−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)(5,3−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)=〖5,4〗^2=29,16</a:t>
              </a:r>
              <a:br>
                <a:rPr lang="ru-RU" sz="2000" b="0"/>
              </a:b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^2</a:t>
              </a:r>
              <a:r>
                <a:rPr lang="ru-RU" sz="2000" b="0" i="0">
                  <a:latin typeface="Cambria Math" panose="02040503050406030204" pitchFamily="18" charset="0"/>
                </a:rPr>
                <a:t>−12</a:t>
              </a:r>
              <a:r>
                <a:rPr lang="el-GR" sz="2000" b="0" i="0">
                  <a:latin typeface="Cambria Math" panose="02040503050406030204" pitchFamily="18" charset="0"/>
                </a:rPr>
                <a:t>λ</a:t>
              </a:r>
              <a:r>
                <a:rPr lang="ru-RU" sz="2000" b="0" i="0">
                  <a:latin typeface="Cambria Math" panose="02040503050406030204" pitchFamily="18" charset="0"/>
                </a:rPr>
                <a:t>+6</a:t>
              </a:r>
              <a:r>
                <a:rPr lang="en-US" sz="2000" b="0" i="0">
                  <a:latin typeface="Cambria Math" panose="02040503050406030204" pitchFamily="18" charset="0"/>
                </a:rPr>
                <a:t>,35=0</a:t>
              </a:r>
              <a:br>
                <a:rPr lang="en-US" sz="2000" b="0"/>
              </a:br>
              <a:r>
                <a:rPr lang="el-GR" sz="2000" b="0" i="0">
                  <a:latin typeface="Cambria Math" panose="02040503050406030204" pitchFamily="18" charset="0"/>
                </a:rPr>
                <a:t>λ</a:t>
              </a:r>
              <a:r>
                <a:rPr lang="en-US" sz="2000" b="0" i="0">
                  <a:latin typeface="Cambria Math" panose="02040503050406030204" pitchFamily="18" charset="0"/>
                </a:rPr>
                <a:t>_1=11,45</a:t>
              </a:r>
              <a:br>
                <a:rPr lang="en-US" sz="2000" b="0"/>
              </a:br>
              <a:r>
                <a:rPr lang="el-GR" sz="2000" b="0" i="0">
                  <a:latin typeface="Cambria Math" panose="02040503050406030204" pitchFamily="18" charset="0"/>
                </a:rPr>
                <a:t>λ</a:t>
              </a:r>
              <a:r>
                <a:rPr lang="en-US" sz="2000" b="0" i="0">
                  <a:latin typeface="Cambria Math" panose="02040503050406030204" pitchFamily="18" charset="0"/>
                </a:rPr>
                <a:t>_2=0,55</a:t>
              </a:r>
              <a:endParaRPr lang="en-US" sz="2000" b="0"/>
            </a:p>
            <a:p>
              <a:endParaRPr lang="ru-RU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14</xdr:col>
      <xdr:colOff>14432</xdr:colOff>
      <xdr:row>57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A48C7EC9-7C0D-EE45-9D61-94516936D5CA}"/>
                </a:ext>
              </a:extLst>
            </xdr:cNvPr>
            <xdr:cNvSpPr txBox="1"/>
          </xdr:nvSpPr>
          <xdr:spPr>
            <a:xfrm>
              <a:off x="3333365" y="12237798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𝑐𝑜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𝑢𝑝𝑑</m:t>
                        </m:r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20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ru-RU" sz="20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ru-RU" sz="20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</m:d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∗(</m:t>
                    </m:r>
                    <m:m>
                      <m:mPr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  <m:mr>
                        <m:e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e>
                      </m:mr>
                    </m:m>
                    <m:r>
                      <a:rPr lang="en-US" sz="2000" b="0" i="1">
                        <a:latin typeface="Cambria Math" panose="02040503050406030204" pitchFamily="18" charset="0"/>
                      </a:rPr>
                      <m:t>)=0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A48C7EC9-7C0D-EE45-9D61-94516936D5CA}"/>
                </a:ext>
              </a:extLst>
            </xdr:cNvPr>
            <xdr:cNvSpPr txBox="1"/>
          </xdr:nvSpPr>
          <xdr:spPr>
            <a:xfrm>
              <a:off x="3333365" y="12237798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𝑐𝑜𝑣_𝑢𝑝𝑑(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=</a:t>
              </a:r>
              <a:r>
                <a:rPr lang="ru-RU" sz="2000" b="0" i="0">
                  <a:latin typeface="Cambria Math" panose="02040503050406030204" pitchFamily="18" charset="0"/>
                </a:rPr>
                <a:t>0</a:t>
              </a:r>
              <a:r>
                <a:rPr lang="en-US" sz="2000" b="0" i="0">
                  <a:latin typeface="Cambria Math" panose="02040503050406030204" pitchFamily="18" charset="0"/>
                </a:rPr>
                <a:t>,</a:t>
              </a:r>
              <a:r>
                <a:rPr lang="ru-RU" sz="2000" b="0" i="0">
                  <a:latin typeface="Cambria Math" panose="02040503050406030204" pitchFamily="18" charset="0"/>
                </a:rPr>
                <a:t>5</a:t>
              </a:r>
              <a:r>
                <a:rPr lang="en-US" sz="2000" b="0" i="0">
                  <a:latin typeface="Cambria Math" panose="02040503050406030204" pitchFamily="18" charset="0"/>
                </a:rPr>
                <a:t>5) ∗(■8(𝑥1@𝑥2))=0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14</xdr:col>
      <xdr:colOff>14432</xdr:colOff>
      <xdr:row>62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B1546FE-E8EE-4E4B-8B7B-D30A133A1BF0}"/>
                </a:ext>
              </a:extLst>
            </xdr:cNvPr>
            <xdr:cNvSpPr txBox="1"/>
          </xdr:nvSpPr>
          <xdr:spPr>
            <a:xfrm>
              <a:off x="3333365" y="13253798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6,15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+5,4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 0</m:t>
                    </m:r>
                  </m:oMath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5,4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+4,75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B1546FE-E8EE-4E4B-8B7B-D30A133A1BF0}"/>
                </a:ext>
              </a:extLst>
            </xdr:cNvPr>
            <xdr:cNvSpPr txBox="1"/>
          </xdr:nvSpPr>
          <xdr:spPr>
            <a:xfrm>
              <a:off x="3333365" y="13253798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6,15𝑥_1+5,4𝑥_2= 0</a:t>
              </a:r>
              <a:br>
                <a:rPr lang="en-US" sz="2000" b="0" i="1">
                  <a:latin typeface="Cambria Math" panose="02040503050406030204" pitchFamily="18" charset="0"/>
                </a:rPr>
              </a:br>
              <a:r>
                <a:rPr lang="en-US" sz="2000" b="0" i="0">
                  <a:latin typeface="Cambria Math" panose="02040503050406030204" pitchFamily="18" charset="0"/>
                </a:rPr>
                <a:t>5,4𝑥_1+4,75𝑥_2=0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14</xdr:col>
      <xdr:colOff>14432</xdr:colOff>
      <xdr:row>67</xdr:row>
      <xdr:rowOff>28864</xdr:rowOff>
    </xdr:from>
    <xdr:ext cx="4953919" cy="910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B10917F-40FB-124A-8859-7D956CB29753}"/>
                </a:ext>
              </a:extLst>
            </xdr:cNvPr>
            <xdr:cNvSpPr txBox="1"/>
          </xdr:nvSpPr>
          <xdr:spPr>
            <a:xfrm>
              <a:off x="11988718" y="14724578"/>
              <a:ext cx="4953919" cy="91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−5,4</m:t>
                        </m:r>
                      </m:num>
                      <m:den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4,75</m:t>
                        </m:r>
                      </m:den>
                    </m:f>
                    <m:r>
                      <a:rPr lang="en-US" sz="1600" b="0" i="0">
                        <a:latin typeface="Cambria Math" panose="02040503050406030204" pitchFamily="18" charset="0"/>
                      </a:rPr>
                      <m:t>=−1,14</m:t>
                    </m:r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B10917F-40FB-124A-8859-7D956CB29753}"/>
                </a:ext>
              </a:extLst>
            </xdr:cNvPr>
            <xdr:cNvSpPr txBox="1"/>
          </xdr:nvSpPr>
          <xdr:spPr>
            <a:xfrm>
              <a:off x="11988718" y="14724578"/>
              <a:ext cx="4953919" cy="91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𝑥_1=1</a:t>
              </a:r>
              <a:br>
                <a:rPr lang="en-US" sz="1600" b="0" i="1">
                  <a:latin typeface="Cambria Math" panose="02040503050406030204" pitchFamily="18" charset="0"/>
                </a:rPr>
              </a:br>
              <a:r>
                <a:rPr lang="en-US" sz="1600" b="0" i="0">
                  <a:latin typeface="Cambria Math" panose="02040503050406030204" pitchFamily="18" charset="0"/>
                </a:rPr>
                <a:t>𝑥_2=(−5,4)/4,75=−1,14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7</xdr:col>
      <xdr:colOff>0</xdr:colOff>
      <xdr:row>18</xdr:row>
      <xdr:rowOff>202045</xdr:rowOff>
    </xdr:from>
    <xdr:ext cx="822614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F86CCF6-E18E-0348-87DF-C971F27AE141}"/>
                </a:ext>
              </a:extLst>
            </xdr:cNvPr>
            <xdr:cNvSpPr txBox="1"/>
          </xdr:nvSpPr>
          <xdr:spPr>
            <a:xfrm>
              <a:off x="4636977" y="3997278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DF86CCF6-E18E-0348-87DF-C971F27AE141}"/>
                </a:ext>
              </a:extLst>
            </xdr:cNvPr>
            <xdr:cNvSpPr txBox="1"/>
          </xdr:nvSpPr>
          <xdr:spPr>
            <a:xfrm>
              <a:off x="4636977" y="3997278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8</xdr:col>
      <xdr:colOff>0</xdr:colOff>
      <xdr:row>19</xdr:row>
      <xdr:rowOff>0</xdr:rowOff>
    </xdr:from>
    <xdr:ext cx="664535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5061753-AC09-F943-A726-323883D87FA3}"/>
                </a:ext>
              </a:extLst>
            </xdr:cNvPr>
            <xdr:cNvSpPr txBox="1"/>
          </xdr:nvSpPr>
          <xdr:spPr>
            <a:xfrm>
              <a:off x="5463953" y="4016744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C5061753-AC09-F943-A726-323883D87FA3}"/>
                </a:ext>
              </a:extLst>
            </xdr:cNvPr>
            <xdr:cNvSpPr txBox="1"/>
          </xdr:nvSpPr>
          <xdr:spPr>
            <a:xfrm>
              <a:off x="5463953" y="4016744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𝜎_2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1</xdr:col>
      <xdr:colOff>14432</xdr:colOff>
      <xdr:row>85</xdr:row>
      <xdr:rowOff>28864</xdr:rowOff>
    </xdr:from>
    <xdr:ext cx="5302820" cy="8084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1A24447-38F4-744F-8D7D-119A7C16CDE6}"/>
                </a:ext>
              </a:extLst>
            </xdr:cNvPr>
            <xdr:cNvSpPr txBox="1"/>
          </xdr:nvSpPr>
          <xdr:spPr>
            <a:xfrm>
              <a:off x="837839" y="18590402"/>
              <a:ext cx="5302820" cy="808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1A24447-38F4-744F-8D7D-119A7C16CDE6}"/>
                </a:ext>
              </a:extLst>
            </xdr:cNvPr>
            <xdr:cNvSpPr txBox="1"/>
          </xdr:nvSpPr>
          <xdr:spPr>
            <a:xfrm>
              <a:off x="837839" y="18590402"/>
              <a:ext cx="5302820" cy="808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〖𝑃𝐶〗_1=𝑋∗𝑣_1=𝑥_1 𝑣_11+𝑥_2 𝑣_12</a:t>
              </a:r>
              <a:br>
                <a:rPr lang="en-US" sz="1600" b="0" i="1">
                  <a:latin typeface="Cambria Math" panose="02040503050406030204" pitchFamily="18" charset="0"/>
                </a:rPr>
              </a:br>
              <a:r>
                <a:rPr lang="en-US" sz="1600" b="0" i="0">
                  <a:latin typeface="Cambria Math" panose="02040503050406030204" pitchFamily="18" charset="0"/>
                </a:rPr>
                <a:t>𝑃𝐶_2=𝑋∗𝑣_2=𝑥_1 𝑣_21+𝑥_2 𝑣_22</a:t>
              </a:r>
              <a:endParaRPr lang="ru-RU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18</xdr:row>
      <xdr:rowOff>202045</xdr:rowOff>
    </xdr:from>
    <xdr:ext cx="822614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602B94A-8DD8-ED4C-B6F7-185C58C17A88}"/>
                </a:ext>
              </a:extLst>
            </xdr:cNvPr>
            <xdr:cNvSpPr txBox="1"/>
          </xdr:nvSpPr>
          <xdr:spPr>
            <a:xfrm>
              <a:off x="4635500" y="4380345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602B94A-8DD8-ED4C-B6F7-185C58C17A88}"/>
                </a:ext>
              </a:extLst>
            </xdr:cNvPr>
            <xdr:cNvSpPr txBox="1"/>
          </xdr:nvSpPr>
          <xdr:spPr>
            <a:xfrm>
              <a:off x="4635500" y="4380345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US" sz="2400" b="0" i="0">
                  <a:latin typeface="Cambria Math" panose="02040503050406030204" pitchFamily="18" charset="0"/>
                </a:rPr>
                <a:t>1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6</xdr:col>
      <xdr:colOff>0</xdr:colOff>
      <xdr:row>19</xdr:row>
      <xdr:rowOff>0</xdr:rowOff>
    </xdr:from>
    <xdr:ext cx="664535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32C781B-8B25-954A-9E7B-2554A4D86372}"/>
                </a:ext>
              </a:extLst>
            </xdr:cNvPr>
            <xdr:cNvSpPr txBox="1"/>
          </xdr:nvSpPr>
          <xdr:spPr>
            <a:xfrm>
              <a:off x="5461000" y="4394200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ru-RU" sz="24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32C781B-8B25-954A-9E7B-2554A4D86372}"/>
                </a:ext>
              </a:extLst>
            </xdr:cNvPr>
            <xdr:cNvSpPr txBox="1"/>
          </xdr:nvSpPr>
          <xdr:spPr>
            <a:xfrm>
              <a:off x="5461000" y="4394200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ru-RU" sz="2400" b="0" i="0">
                  <a:latin typeface="Cambria Math" panose="02040503050406030204" pitchFamily="18" charset="0"/>
                </a:rPr>
                <a:t>2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1</xdr:col>
      <xdr:colOff>0</xdr:colOff>
      <xdr:row>29</xdr:row>
      <xdr:rowOff>0</xdr:rowOff>
    </xdr:from>
    <xdr:ext cx="4935682" cy="822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23F6B2A-4145-E847-B79D-FFF05B8BA269}"/>
                </a:ext>
              </a:extLst>
            </xdr:cNvPr>
            <xdr:cNvSpPr txBox="1"/>
          </xdr:nvSpPr>
          <xdr:spPr>
            <a:xfrm>
              <a:off x="825500" y="6426200"/>
              <a:ext cx="4935682" cy="822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𝑚𝑎𝑡𝑟𝑖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𝑐𝑜𝑣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323F6B2A-4145-E847-B79D-FFF05B8BA269}"/>
                </a:ext>
              </a:extLst>
            </xdr:cNvPr>
            <xdr:cNvSpPr txBox="1"/>
          </xdr:nvSpPr>
          <xdr:spPr>
            <a:xfrm>
              <a:off x="825500" y="6426200"/>
              <a:ext cx="4935682" cy="822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𝑚𝑎𝑡𝑟𝑖𝑥_𝑐𝑜𝑣=1/(𝑛−1) 𝑋^𝑇 𝑋 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4</xdr:col>
      <xdr:colOff>14432</xdr:colOff>
      <xdr:row>57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2D04B1D-A980-4E40-8894-028311D2ECEF}"/>
                </a:ext>
              </a:extLst>
            </xdr:cNvPr>
            <xdr:cNvSpPr txBox="1"/>
          </xdr:nvSpPr>
          <xdr:spPr>
            <a:xfrm>
              <a:off x="3316432" y="12487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𝑐𝑜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𝑢𝑝𝑑</m:t>
                        </m:r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20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=1,91</m:t>
                            </m:r>
                          </m:e>
                        </m:d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∗(</m:t>
                    </m:r>
                    <m:m>
                      <m:mPr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  <m:mr>
                        <m:e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e>
                      </m:mr>
                    </m:m>
                    <m:r>
                      <a:rPr lang="en-US" sz="2000" b="0" i="1">
                        <a:latin typeface="Cambria Math" panose="02040503050406030204" pitchFamily="18" charset="0"/>
                      </a:rPr>
                      <m:t>)=0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2D04B1D-A980-4E40-8894-028311D2ECEF}"/>
                </a:ext>
              </a:extLst>
            </xdr:cNvPr>
            <xdr:cNvSpPr txBox="1"/>
          </xdr:nvSpPr>
          <xdr:spPr>
            <a:xfrm>
              <a:off x="3316432" y="12487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𝑐𝑜𝑣_𝑢𝑝𝑑(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=1,91) ∗(■8(𝑥1@𝑥2))=0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4</xdr:col>
      <xdr:colOff>14432</xdr:colOff>
      <xdr:row>62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210E017-C901-4641-8151-9D7B17726D0E}"/>
                </a:ext>
              </a:extLst>
            </xdr:cNvPr>
            <xdr:cNvSpPr txBox="1"/>
          </xdr:nvSpPr>
          <xdr:spPr>
            <a:xfrm>
              <a:off x="3316432" y="13503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−0,91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+0,91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 0</m:t>
                    </m:r>
                  </m:oMath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−0,91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210E017-C901-4641-8151-9D7B17726D0E}"/>
                </a:ext>
              </a:extLst>
            </xdr:cNvPr>
            <xdr:cNvSpPr txBox="1"/>
          </xdr:nvSpPr>
          <xdr:spPr>
            <a:xfrm>
              <a:off x="3316432" y="13503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−0,91𝑥_1+0,91𝑥_2= 0</a:t>
              </a:r>
              <a:br>
                <a:rPr lang="en-US" sz="2000" b="0" i="1">
                  <a:latin typeface="Cambria Math" panose="02040503050406030204" pitchFamily="18" charset="0"/>
                </a:rPr>
              </a:br>
              <a:r>
                <a:rPr lang="en-US" sz="2000" b="0" i="0">
                  <a:latin typeface="Cambria Math" panose="02040503050406030204" pitchFamily="18" charset="0"/>
                </a:rPr>
                <a:t>0,91𝑥_1−0,91𝑥_2=0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4</xdr:col>
      <xdr:colOff>14433</xdr:colOff>
      <xdr:row>67</xdr:row>
      <xdr:rowOff>28865</xdr:rowOff>
    </xdr:from>
    <xdr:ext cx="4963968" cy="86013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48F90CE-163F-EF42-AA3F-EFB729F5A746}"/>
                </a:ext>
              </a:extLst>
            </xdr:cNvPr>
            <xdr:cNvSpPr txBox="1"/>
          </xdr:nvSpPr>
          <xdr:spPr>
            <a:xfrm>
              <a:off x="3316433" y="14138565"/>
              <a:ext cx="4963968" cy="860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148F90CE-163F-EF42-AA3F-EFB729F5A746}"/>
                </a:ext>
              </a:extLst>
            </xdr:cNvPr>
            <xdr:cNvSpPr txBox="1"/>
          </xdr:nvSpPr>
          <xdr:spPr>
            <a:xfrm>
              <a:off x="3316433" y="14138565"/>
              <a:ext cx="4963968" cy="8601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𝑥_1=1</a:t>
              </a:r>
              <a:br>
                <a:rPr lang="en-US" sz="1600" b="0" i="1">
                  <a:latin typeface="Cambria Math" panose="02040503050406030204" pitchFamily="18" charset="0"/>
                </a:rPr>
              </a:br>
              <a:r>
                <a:rPr lang="en-US" sz="1600" b="0" i="0">
                  <a:latin typeface="Cambria Math" panose="02040503050406030204" pitchFamily="18" charset="0"/>
                </a:rPr>
                <a:t>𝑥_2=1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4</xdr:col>
      <xdr:colOff>0</xdr:colOff>
      <xdr:row>44</xdr:row>
      <xdr:rowOff>0</xdr:rowOff>
    </xdr:from>
    <xdr:ext cx="4953000" cy="18415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69214CA-9A06-0F46-B2A9-B03BAD692426}"/>
                </a:ext>
              </a:extLst>
            </xdr:cNvPr>
            <xdr:cNvSpPr txBox="1"/>
          </xdr:nvSpPr>
          <xdr:spPr>
            <a:xfrm>
              <a:off x="3302000" y="9398000"/>
              <a:ext cx="4953000" cy="184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2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l-GR" sz="20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</m:d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0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,91</m:t>
                        </m:r>
                      </m:e>
                      <m:sup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  <m:oMath xmlns:m="http://schemas.openxmlformats.org/officeDocument/2006/math">
                    <m:sSub>
                      <m:sSubPr>
                        <m:ctrlPr>
                          <a:rPr lang="en-US" sz="20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2000" b="0" i="0">
                            <a:latin typeface="Cambria Math" panose="02040503050406030204" pitchFamily="18" charset="0"/>
                          </a:rPr>
                          <m:t>λ</m:t>
                        </m:r>
                      </m:e>
                      <m:sub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0">
                        <a:latin typeface="Cambria Math" panose="02040503050406030204" pitchFamily="18" charset="0"/>
                      </a:rPr>
                      <m:t>=1,91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2000" b="0" i="0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2000" b="0" i="0">
                            <a:latin typeface="Cambria Math" panose="02040503050406030204" pitchFamily="18" charset="0"/>
                          </a:rPr>
                          <m:t>λ</m:t>
                        </m:r>
                      </m:e>
                      <m:sub>
                        <m:r>
                          <a:rPr lang="en-US" sz="20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0">
                        <a:latin typeface="Cambria Math" panose="02040503050406030204" pitchFamily="18" charset="0"/>
                      </a:rPr>
                      <m:t>=0,09</m:t>
                    </m:r>
                  </m:oMath>
                </m:oMathPara>
              </a14:m>
              <a:endParaRPr lang="en-US" sz="2000" b="0"/>
            </a:p>
            <a:p>
              <a:endParaRPr lang="ru-RU" sz="1100" b="0"/>
            </a:p>
            <a:p>
              <a:endParaRPr lang="ru-RU" sz="1100"/>
            </a:p>
          </xdr:txBody>
        </xdr:sp>
      </mc:Choice>
      <mc:Fallback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69214CA-9A06-0F46-B2A9-B03BAD692426}"/>
                </a:ext>
              </a:extLst>
            </xdr:cNvPr>
            <xdr:cNvSpPr txBox="1"/>
          </xdr:nvSpPr>
          <xdr:spPr>
            <a:xfrm>
              <a:off x="3302000" y="9398000"/>
              <a:ext cx="4953000" cy="18415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2000" b="0" i="0">
                  <a:latin typeface="Cambria Math" panose="02040503050406030204" pitchFamily="18" charset="0"/>
                </a:rPr>
                <a:t>(</a:t>
              </a:r>
              <a:r>
                <a:rPr lang="ru-RU" sz="2000" b="0" i="0">
                  <a:latin typeface="Cambria Math" panose="02040503050406030204" pitchFamily="18" charset="0"/>
                </a:rPr>
                <a:t>1</a:t>
              </a:r>
              <a:r>
                <a:rPr lang="en-US" sz="2000" b="0" i="0">
                  <a:latin typeface="Cambria Math" panose="02040503050406030204" pitchFamily="18" charset="0"/>
                </a:rPr>
                <a:t>−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)^2=〖0,91〗^2</a:t>
              </a:r>
              <a:br>
                <a:rPr lang="en-US" sz="2000" b="0"/>
              </a:br>
              <a:r>
                <a:rPr lang="el-GR" sz="2000" b="0" i="0">
                  <a:latin typeface="Cambria Math" panose="02040503050406030204" pitchFamily="18" charset="0"/>
                </a:rPr>
                <a:t>λ</a:t>
              </a:r>
              <a:r>
                <a:rPr lang="en-US" sz="2000" b="0" i="0">
                  <a:latin typeface="Cambria Math" panose="02040503050406030204" pitchFamily="18" charset="0"/>
                </a:rPr>
                <a:t>_1=1,91</a:t>
              </a:r>
              <a:br>
                <a:rPr lang="en-US" sz="2000" b="0"/>
              </a:br>
              <a:r>
                <a:rPr lang="el-GR" sz="2000" b="0" i="0">
                  <a:latin typeface="Cambria Math" panose="02040503050406030204" pitchFamily="18" charset="0"/>
                </a:rPr>
                <a:t>λ</a:t>
              </a:r>
              <a:r>
                <a:rPr lang="en-US" sz="2000" b="0" i="0">
                  <a:latin typeface="Cambria Math" panose="02040503050406030204" pitchFamily="18" charset="0"/>
                </a:rPr>
                <a:t>_2=0,09</a:t>
              </a:r>
              <a:endParaRPr lang="en-US" sz="2000" b="0"/>
            </a:p>
            <a:p>
              <a:endParaRPr lang="ru-RU" sz="1100" b="0"/>
            </a:p>
            <a:p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18</xdr:row>
      <xdr:rowOff>202045</xdr:rowOff>
    </xdr:from>
    <xdr:ext cx="822614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F94FFB1-66BD-1C4C-BE34-790890913290}"/>
                </a:ext>
              </a:extLst>
            </xdr:cNvPr>
            <xdr:cNvSpPr txBox="1"/>
          </xdr:nvSpPr>
          <xdr:spPr>
            <a:xfrm>
              <a:off x="6146800" y="4380345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AF94FFB1-66BD-1C4C-BE34-790890913290}"/>
                </a:ext>
              </a:extLst>
            </xdr:cNvPr>
            <xdr:cNvSpPr txBox="1"/>
          </xdr:nvSpPr>
          <xdr:spPr>
            <a:xfrm>
              <a:off x="6146800" y="4380345"/>
              <a:ext cx="822614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_1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8</xdr:col>
      <xdr:colOff>0</xdr:colOff>
      <xdr:row>19</xdr:row>
      <xdr:rowOff>0</xdr:rowOff>
    </xdr:from>
    <xdr:ext cx="664535" cy="43295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CCB3BAA-2CBF-CE4C-AA41-671FDA59C0CE}"/>
                </a:ext>
              </a:extLst>
            </xdr:cNvPr>
            <xdr:cNvSpPr txBox="1"/>
          </xdr:nvSpPr>
          <xdr:spPr>
            <a:xfrm>
              <a:off x="6972300" y="4394200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ru-RU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ru-RU" sz="2400"/>
            </a:p>
          </xdr:txBody>
        </xdr:sp>
      </mc:Choice>
      <mc:Fallback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CCB3BAA-2CBF-CE4C-AA41-671FDA59C0CE}"/>
                </a:ext>
              </a:extLst>
            </xdr:cNvPr>
            <xdr:cNvSpPr txBox="1"/>
          </xdr:nvSpPr>
          <xdr:spPr>
            <a:xfrm>
              <a:off x="6972300" y="4394200"/>
              <a:ext cx="664535" cy="43295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ru-RU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𝜎_2</a:t>
              </a:r>
              <a:endParaRPr lang="ru-RU" sz="2400"/>
            </a:p>
          </xdr:txBody>
        </xdr:sp>
      </mc:Fallback>
    </mc:AlternateContent>
    <xdr:clientData/>
  </xdr:oneCellAnchor>
  <xdr:oneCellAnchor>
    <xdr:from>
      <xdr:col>1</xdr:col>
      <xdr:colOff>14432</xdr:colOff>
      <xdr:row>85</xdr:row>
      <xdr:rowOff>28864</xdr:rowOff>
    </xdr:from>
    <xdr:ext cx="5302820" cy="8084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CD4D5A3-C82A-2448-80ED-FC6BF9AB5A66}"/>
                </a:ext>
              </a:extLst>
            </xdr:cNvPr>
            <xdr:cNvSpPr txBox="1"/>
          </xdr:nvSpPr>
          <xdr:spPr>
            <a:xfrm>
              <a:off x="839932" y="18329564"/>
              <a:ext cx="5302820" cy="808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𝑃𝐶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12</m:t>
                        </m:r>
                      </m:sub>
                    </m:sSub>
                  </m:oMath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𝑃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22</m:t>
                        </m:r>
                      </m:sub>
                    </m:sSub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DCD4D5A3-C82A-2448-80ED-FC6BF9AB5A66}"/>
                </a:ext>
              </a:extLst>
            </xdr:cNvPr>
            <xdr:cNvSpPr txBox="1"/>
          </xdr:nvSpPr>
          <xdr:spPr>
            <a:xfrm>
              <a:off x="839932" y="18329564"/>
              <a:ext cx="5302820" cy="8084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〖𝑃𝐶〗_1=𝑋∗𝑣_1=𝑥_1 𝑣_11+𝑥_2 𝑣_12</a:t>
              </a:r>
              <a:br>
                <a:rPr lang="en-US" sz="1600" b="0" i="1">
                  <a:latin typeface="Cambria Math" panose="02040503050406030204" pitchFamily="18" charset="0"/>
                </a:rPr>
              </a:br>
              <a:r>
                <a:rPr lang="en-US" sz="1600" b="0" i="0">
                  <a:latin typeface="Cambria Math" panose="02040503050406030204" pitchFamily="18" charset="0"/>
                </a:rPr>
                <a:t>𝑃𝐶_2=𝑋∗𝑣_2=𝑥_1 𝑣_21+𝑥_2 𝑣_22</a:t>
              </a:r>
              <a:endParaRPr lang="ru-RU" sz="1600"/>
            </a:p>
          </xdr:txBody>
        </xdr:sp>
      </mc:Fallback>
    </mc:AlternateContent>
    <xdr:clientData/>
  </xdr:oneCellAnchor>
  <xdr:oneCellAnchor>
    <xdr:from>
      <xdr:col>14</xdr:col>
      <xdr:colOff>14432</xdr:colOff>
      <xdr:row>57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EA2847F-CCC4-1A42-8E6C-3F4518626BD0}"/>
                </a:ext>
              </a:extLst>
            </xdr:cNvPr>
            <xdr:cNvSpPr txBox="1"/>
          </xdr:nvSpPr>
          <xdr:spPr>
            <a:xfrm>
              <a:off x="12003232" y="12487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𝑐𝑜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𝑢𝑝𝑑</m:t>
                        </m:r>
                        <m:d>
                          <m:d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l-GR" sz="20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=</m:t>
                            </m:r>
                            <m:r>
                              <a:rPr lang="ru-RU" sz="20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,09</m:t>
                            </m:r>
                          </m:e>
                        </m:d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∗(</m:t>
                    </m:r>
                    <m:m>
                      <m:mPr>
                        <m:mcs>
                          <m:mc>
                            <m:mcPr>
                              <m:count m:val="1"/>
                              <m:mcJc m:val="center"/>
                            </m:mcPr>
                          </m:mc>
                        </m:mcs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m:rPr>
                              <m:brk m:alnAt="7"/>
                            </m:rP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  <m:mr>
                        <m:e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en-US" sz="20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e>
                      </m:mr>
                    </m:m>
                    <m:r>
                      <a:rPr lang="en-US" sz="2000" b="0" i="1">
                        <a:latin typeface="Cambria Math" panose="02040503050406030204" pitchFamily="18" charset="0"/>
                      </a:rPr>
                      <m:t>)=0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5EA2847F-CCC4-1A42-8E6C-3F4518626BD0}"/>
                </a:ext>
              </a:extLst>
            </xdr:cNvPr>
            <xdr:cNvSpPr txBox="1"/>
          </xdr:nvSpPr>
          <xdr:spPr>
            <a:xfrm>
              <a:off x="12003232" y="12487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𝑐𝑜𝑣_𝑢𝑝𝑑(</a:t>
              </a:r>
              <a:r>
                <a:rPr lang="el-GR" sz="2000" b="0" i="0">
                  <a:latin typeface="Cambria Math" panose="02040503050406030204" pitchFamily="18" charset="0"/>
                </a:rPr>
                <a:t>𝜆</a:t>
              </a:r>
              <a:r>
                <a:rPr lang="en-US" sz="2000" b="0" i="0">
                  <a:latin typeface="Cambria Math" panose="02040503050406030204" pitchFamily="18" charset="0"/>
                </a:rPr>
                <a:t>=</a:t>
              </a:r>
              <a:r>
                <a:rPr lang="ru-RU" sz="2000" b="0" i="0">
                  <a:latin typeface="Cambria Math" panose="02040503050406030204" pitchFamily="18" charset="0"/>
                </a:rPr>
                <a:t>0</a:t>
              </a:r>
              <a:r>
                <a:rPr lang="en-US" sz="2000" b="0" i="0">
                  <a:latin typeface="Cambria Math" panose="02040503050406030204" pitchFamily="18" charset="0"/>
                </a:rPr>
                <a:t>,09) ∗(■8(𝑥1@𝑥2))=0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14</xdr:col>
      <xdr:colOff>14432</xdr:colOff>
      <xdr:row>62</xdr:row>
      <xdr:rowOff>28865</xdr:rowOff>
    </xdr:from>
    <xdr:ext cx="4921250" cy="82261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5E54E97-F1D8-4E40-AA38-B30840105BD1}"/>
                </a:ext>
              </a:extLst>
            </xdr:cNvPr>
            <xdr:cNvSpPr txBox="1"/>
          </xdr:nvSpPr>
          <xdr:spPr>
            <a:xfrm>
              <a:off x="12003232" y="13503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+0,91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 0</m:t>
                    </m:r>
                  </m:oMath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+0,91</m:t>
                    </m:r>
                    <m:sSub>
                      <m:sSub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2000" b="0" i="1">
                        <a:latin typeface="Cambria Math" panose="02040503050406030204" pitchFamily="18" charset="0"/>
                      </a:rPr>
                      <m:t>=0</m:t>
                    </m:r>
                  </m:oMath>
                </m:oMathPara>
              </a14:m>
              <a:endParaRPr lang="ru-RU" sz="20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5E54E97-F1D8-4E40-AA38-B30840105BD1}"/>
                </a:ext>
              </a:extLst>
            </xdr:cNvPr>
            <xdr:cNvSpPr txBox="1"/>
          </xdr:nvSpPr>
          <xdr:spPr>
            <a:xfrm>
              <a:off x="12003232" y="13503565"/>
              <a:ext cx="4921250" cy="8226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2000" b="0" i="0">
                  <a:latin typeface="Cambria Math" panose="02040503050406030204" pitchFamily="18" charset="0"/>
                </a:rPr>
                <a:t>0,91𝑥_1+0,91𝑥_2= 0</a:t>
              </a:r>
              <a:br>
                <a:rPr lang="en-US" sz="2000" b="0" i="1">
                  <a:latin typeface="Cambria Math" panose="02040503050406030204" pitchFamily="18" charset="0"/>
                </a:rPr>
              </a:br>
              <a:r>
                <a:rPr lang="en-US" sz="2000" b="0" i="0">
                  <a:latin typeface="Cambria Math" panose="02040503050406030204" pitchFamily="18" charset="0"/>
                </a:rPr>
                <a:t>0,91𝑥_1+0,91𝑥_2=0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14</xdr:col>
      <xdr:colOff>14432</xdr:colOff>
      <xdr:row>67</xdr:row>
      <xdr:rowOff>28864</xdr:rowOff>
    </xdr:from>
    <xdr:ext cx="4953919" cy="91093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37094DE-597A-DD44-B306-6DD431438A8E}"/>
                </a:ext>
              </a:extLst>
            </xdr:cNvPr>
            <xdr:cNvSpPr txBox="1"/>
          </xdr:nvSpPr>
          <xdr:spPr>
            <a:xfrm>
              <a:off x="12003232" y="14519564"/>
              <a:ext cx="4953919" cy="91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=1</m:t>
                    </m:r>
                  </m:oMath>
                  <m:oMath xmlns:m="http://schemas.openxmlformats.org/officeDocument/2006/math">
                    <m:sSub>
                      <m:sSub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600" b="0" i="1">
                        <a:latin typeface="Cambria Math" panose="02040503050406030204" pitchFamily="18" charset="0"/>
                      </a:rPr>
                      <m:t>=−1</m:t>
                    </m:r>
                  </m:oMath>
                </m:oMathPara>
              </a14:m>
              <a:endParaRPr lang="ru-RU" sz="16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237094DE-597A-DD44-B306-6DD431438A8E}"/>
                </a:ext>
              </a:extLst>
            </xdr:cNvPr>
            <xdr:cNvSpPr txBox="1"/>
          </xdr:nvSpPr>
          <xdr:spPr>
            <a:xfrm>
              <a:off x="12003232" y="14519564"/>
              <a:ext cx="4953919" cy="91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𝑥_1=1</a:t>
              </a:r>
              <a:br>
                <a:rPr lang="en-US" sz="1600" b="0" i="1">
                  <a:latin typeface="Cambria Math" panose="02040503050406030204" pitchFamily="18" charset="0"/>
                </a:rPr>
              </a:br>
              <a:r>
                <a:rPr lang="en-US" sz="1600" b="0" i="0">
                  <a:latin typeface="Cambria Math" panose="02040503050406030204" pitchFamily="18" charset="0"/>
                </a:rPr>
                <a:t>𝑥_2=−1</a:t>
              </a:r>
              <a:endParaRPr lang="ru-RU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7578-A1F4-9446-8E72-A73284A63068}">
  <dimension ref="B1:AD141"/>
  <sheetViews>
    <sheetView topLeftCell="A104" zoomScale="91" workbookViewId="0">
      <selection activeCell="A116" sqref="A116"/>
    </sheetView>
  </sheetViews>
  <sheetFormatPr baseColWidth="10" defaultRowHeight="16" x14ac:dyDescent="0.2"/>
  <cols>
    <col min="5" max="5" width="17.5" customWidth="1"/>
    <col min="7" max="7" width="9" customWidth="1"/>
    <col min="9" max="9" width="9" customWidth="1"/>
    <col min="11" max="11" width="13.5" customWidth="1"/>
  </cols>
  <sheetData>
    <row r="1" spans="2:10" ht="17" thickBot="1" x14ac:dyDescent="0.25"/>
    <row r="2" spans="2:10" ht="20" thickBot="1" x14ac:dyDescent="0.25">
      <c r="B2" s="63" t="s">
        <v>8</v>
      </c>
      <c r="C2" s="23">
        <v>13</v>
      </c>
      <c r="D2" s="23">
        <v>14</v>
      </c>
      <c r="E2" s="23">
        <v>16</v>
      </c>
      <c r="F2" s="23">
        <v>12</v>
      </c>
      <c r="G2" s="23">
        <v>15</v>
      </c>
    </row>
    <row r="3" spans="2:10" ht="20" thickBot="1" x14ac:dyDescent="0.25">
      <c r="B3" s="62" t="s">
        <v>0</v>
      </c>
      <c r="C3" s="24">
        <v>3</v>
      </c>
      <c r="D3" s="24">
        <v>6</v>
      </c>
      <c r="E3" s="24">
        <v>8</v>
      </c>
      <c r="F3" s="24">
        <v>2</v>
      </c>
      <c r="G3" s="24">
        <v>7</v>
      </c>
    </row>
    <row r="4" spans="2:10" ht="20" thickBot="1" x14ac:dyDescent="0.25">
      <c r="B4" s="62" t="s">
        <v>1</v>
      </c>
      <c r="C4" s="24">
        <v>4</v>
      </c>
      <c r="D4" s="24">
        <v>5</v>
      </c>
      <c r="E4" s="24">
        <v>9</v>
      </c>
      <c r="F4" s="24">
        <v>3</v>
      </c>
      <c r="G4" s="24">
        <v>6</v>
      </c>
    </row>
    <row r="7" spans="2:10" x14ac:dyDescent="0.2">
      <c r="B7" s="18" t="s">
        <v>9</v>
      </c>
      <c r="C7" s="19"/>
      <c r="D7" s="19"/>
      <c r="E7" s="19"/>
    </row>
    <row r="8" spans="2:10" ht="17" thickBot="1" x14ac:dyDescent="0.25">
      <c r="B8" s="19"/>
      <c r="C8" s="19"/>
      <c r="D8" s="19"/>
      <c r="E8" s="19"/>
    </row>
    <row r="9" spans="2:10" ht="17" thickBot="1" x14ac:dyDescent="0.25">
      <c r="B9" s="58" t="s">
        <v>8</v>
      </c>
      <c r="C9" s="56" t="s">
        <v>0</v>
      </c>
      <c r="D9" s="57" t="s">
        <v>1</v>
      </c>
    </row>
    <row r="10" spans="2:10" ht="16" customHeight="1" x14ac:dyDescent="0.2">
      <c r="B10" s="44">
        <v>13</v>
      </c>
      <c r="C10" s="45">
        <v>3</v>
      </c>
      <c r="D10" s="46">
        <v>4</v>
      </c>
    </row>
    <row r="11" spans="2:10" ht="16" customHeight="1" x14ac:dyDescent="0.2">
      <c r="B11" s="5">
        <v>14</v>
      </c>
      <c r="C11" s="41">
        <v>6</v>
      </c>
      <c r="D11" s="6">
        <v>5</v>
      </c>
    </row>
    <row r="12" spans="2:10" ht="16" customHeight="1" x14ac:dyDescent="0.2">
      <c r="B12" s="5">
        <v>16</v>
      </c>
      <c r="C12" s="41">
        <v>8</v>
      </c>
      <c r="D12" s="6">
        <v>9</v>
      </c>
    </row>
    <row r="13" spans="2:10" ht="16" customHeight="1" x14ac:dyDescent="0.2">
      <c r="B13" s="5">
        <v>12</v>
      </c>
      <c r="C13" s="41">
        <v>2</v>
      </c>
      <c r="D13" s="6">
        <v>3</v>
      </c>
    </row>
    <row r="14" spans="2:10" ht="17" customHeight="1" thickBot="1" x14ac:dyDescent="0.25">
      <c r="B14" s="7">
        <v>15</v>
      </c>
      <c r="C14" s="43">
        <v>7</v>
      </c>
      <c r="D14" s="8">
        <v>6</v>
      </c>
    </row>
    <row r="15" spans="2:10" ht="16" customHeight="1" x14ac:dyDescent="0.2"/>
    <row r="16" spans="2:10" ht="16" customHeight="1" x14ac:dyDescent="0.2">
      <c r="B16" s="28" t="s">
        <v>19</v>
      </c>
      <c r="C16" s="28"/>
      <c r="D16" s="28"/>
      <c r="E16" s="28"/>
      <c r="F16" s="28"/>
      <c r="G16" s="28"/>
      <c r="H16" s="28"/>
      <c r="I16" s="28"/>
      <c r="J16" s="28"/>
    </row>
    <row r="17" spans="2:10" ht="16" customHeight="1" x14ac:dyDescent="0.2">
      <c r="B17" s="28"/>
      <c r="C17" s="28"/>
      <c r="D17" s="28"/>
      <c r="E17" s="28"/>
      <c r="F17" s="28"/>
      <c r="G17" s="28"/>
      <c r="H17" s="28"/>
      <c r="I17" s="28"/>
      <c r="J17" s="28"/>
    </row>
    <row r="18" spans="2:10" ht="41" customHeight="1" x14ac:dyDescent="0.2">
      <c r="B18" s="28"/>
      <c r="C18" s="28"/>
      <c r="D18" s="28"/>
      <c r="E18" s="28"/>
      <c r="F18" s="28"/>
      <c r="G18" s="28"/>
      <c r="H18" s="28"/>
      <c r="I18" s="28"/>
      <c r="J18" s="28"/>
    </row>
    <row r="19" spans="2:10" ht="17" thickBot="1" x14ac:dyDescent="0.25"/>
    <row r="20" spans="2:10" ht="16" customHeight="1" thickBot="1" x14ac:dyDescent="0.25">
      <c r="B20" s="59" t="s">
        <v>0</v>
      </c>
      <c r="C20" s="60" t="s">
        <v>1</v>
      </c>
      <c r="D20" s="11"/>
      <c r="E20" s="11"/>
      <c r="F20" s="21"/>
      <c r="G20" s="21"/>
      <c r="H20" s="21"/>
      <c r="I20" s="21"/>
      <c r="J20" s="11"/>
    </row>
    <row r="21" spans="2:10" ht="16" customHeight="1" x14ac:dyDescent="0.2">
      <c r="B21" s="29">
        <f>(C10-$F$22)</f>
        <v>-2.2000000000000002</v>
      </c>
      <c r="C21" s="30">
        <f>(D10-$G$22)</f>
        <v>-1.4000000000000004</v>
      </c>
      <c r="F21" s="21"/>
      <c r="G21" s="21"/>
      <c r="H21" s="21"/>
      <c r="I21" s="21"/>
    </row>
    <row r="22" spans="2:10" ht="16" customHeight="1" x14ac:dyDescent="0.2">
      <c r="B22" s="31">
        <f>(C11-$F$22)</f>
        <v>0.79999999999999982</v>
      </c>
      <c r="C22" s="32">
        <f>(D11-$G$22)</f>
        <v>-0.40000000000000036</v>
      </c>
      <c r="F22" s="21">
        <f>AVERAGE(C10:C14)</f>
        <v>5.2</v>
      </c>
      <c r="G22" s="21">
        <f>AVERAGE(D10:D14)</f>
        <v>5.4</v>
      </c>
      <c r="H22" s="35">
        <f>STDEV(C10:C14)</f>
        <v>2.5884358211089573</v>
      </c>
      <c r="I22" s="35">
        <f>STDEV(D10:D14)</f>
        <v>2.302172886644267</v>
      </c>
    </row>
    <row r="23" spans="2:10" ht="16" customHeight="1" x14ac:dyDescent="0.2">
      <c r="B23" s="31">
        <f>(C12-$F$22)</f>
        <v>2.8</v>
      </c>
      <c r="C23" s="32">
        <f>(D12-$G$22)</f>
        <v>3.5999999999999996</v>
      </c>
      <c r="F23" s="21"/>
      <c r="G23" s="21"/>
      <c r="H23" s="35"/>
      <c r="I23" s="35"/>
    </row>
    <row r="24" spans="2:10" ht="16" customHeight="1" x14ac:dyDescent="0.2">
      <c r="B24" s="31">
        <f>(C13-$F$22)</f>
        <v>-3.2</v>
      </c>
      <c r="C24" s="32">
        <f>(D13-$G$22)</f>
        <v>-2.4000000000000004</v>
      </c>
    </row>
    <row r="25" spans="2:10" ht="16" customHeight="1" thickBot="1" x14ac:dyDescent="0.25">
      <c r="B25" s="33">
        <f>(C14-$F$22)</f>
        <v>1.7999999999999998</v>
      </c>
      <c r="C25" s="34">
        <f>(D14-$G$22)</f>
        <v>0.59999999999999964</v>
      </c>
    </row>
    <row r="26" spans="2:10" ht="16" customHeight="1" x14ac:dyDescent="0.2"/>
    <row r="27" spans="2:10" ht="16" customHeight="1" x14ac:dyDescent="0.2">
      <c r="B27" s="20" t="s">
        <v>2</v>
      </c>
      <c r="C27" s="20"/>
      <c r="D27" s="20"/>
      <c r="E27" s="20"/>
      <c r="F27" s="20"/>
      <c r="G27" s="20"/>
      <c r="H27" s="20"/>
      <c r="I27" s="20"/>
      <c r="J27" s="20"/>
    </row>
    <row r="28" spans="2:10" ht="16" customHeight="1" x14ac:dyDescent="0.2">
      <c r="B28" s="20"/>
      <c r="C28" s="20"/>
      <c r="D28" s="20"/>
      <c r="E28" s="20"/>
      <c r="F28" s="20"/>
      <c r="G28" s="20"/>
      <c r="H28" s="20"/>
      <c r="I28" s="20"/>
      <c r="J28" s="20"/>
    </row>
    <row r="30" spans="2:10" ht="19" customHeight="1" x14ac:dyDescent="0.2">
      <c r="B30" s="16"/>
      <c r="C30" s="16"/>
      <c r="D30" s="16"/>
      <c r="E30" s="16"/>
      <c r="F30" s="16"/>
      <c r="G30" s="16"/>
    </row>
    <row r="31" spans="2:10" ht="20" customHeight="1" x14ac:dyDescent="0.2">
      <c r="B31" s="16"/>
      <c r="C31" s="16"/>
      <c r="D31" s="16"/>
      <c r="E31" s="16"/>
      <c r="F31" s="16"/>
      <c r="G31" s="16"/>
    </row>
    <row r="32" spans="2:10" ht="19" customHeight="1" x14ac:dyDescent="0.2">
      <c r="B32" s="16"/>
      <c r="C32" s="16"/>
      <c r="D32" s="16"/>
      <c r="E32" s="16"/>
      <c r="F32" s="16"/>
      <c r="G32" s="16"/>
    </row>
    <row r="33" spans="2:10" ht="20" customHeight="1" x14ac:dyDescent="0.2">
      <c r="B33" s="16"/>
      <c r="C33" s="16"/>
      <c r="D33" s="16"/>
      <c r="E33" s="16"/>
      <c r="F33" s="16"/>
      <c r="G33" s="16"/>
      <c r="H33" s="12" t="s">
        <v>5</v>
      </c>
      <c r="I33" s="13">
        <v>5</v>
      </c>
    </row>
    <row r="34" spans="2:10" ht="17" thickBot="1" x14ac:dyDescent="0.25"/>
    <row r="35" spans="2:10" ht="16" customHeight="1" x14ac:dyDescent="0.2">
      <c r="B35" t="s">
        <v>3</v>
      </c>
      <c r="C35" s="36">
        <f t="array" ref="C35:G36">TRANSPOSE(B21:C25)</f>
        <v>-2.2000000000000002</v>
      </c>
      <c r="D35" s="37">
        <v>0.79999999999999982</v>
      </c>
      <c r="E35" s="37">
        <v>2.8</v>
      </c>
      <c r="F35" s="37">
        <v>-3.2</v>
      </c>
      <c r="G35" s="25">
        <v>1.7999999999999998</v>
      </c>
    </row>
    <row r="36" spans="2:10" ht="16" customHeight="1" thickBot="1" x14ac:dyDescent="0.25">
      <c r="C36" s="38">
        <v>-1.4000000000000004</v>
      </c>
      <c r="D36" s="39">
        <v>-0.40000000000000036</v>
      </c>
      <c r="E36" s="39">
        <v>3.5999999999999996</v>
      </c>
      <c r="F36" s="39">
        <v>-2.4000000000000004</v>
      </c>
      <c r="G36" s="40">
        <v>0.59999999999999964</v>
      </c>
    </row>
    <row r="38" spans="2:10" ht="17" thickBot="1" x14ac:dyDescent="0.25"/>
    <row r="39" spans="2:10" ht="17" customHeight="1" x14ac:dyDescent="0.2">
      <c r="B39" t="s">
        <v>4</v>
      </c>
      <c r="C39" s="1">
        <f>1/4 *(C35*B21+D35*B22+E35*B23+F35*B24+G35*B25)</f>
        <v>6.7</v>
      </c>
      <c r="D39" s="25">
        <f>1/4*(C35*C21+D35*C22+E35*C23+F35*C24+G35*C25)</f>
        <v>5.4</v>
      </c>
    </row>
    <row r="40" spans="2:10" ht="16" customHeight="1" thickBot="1" x14ac:dyDescent="0.25">
      <c r="C40" s="38">
        <f>1/4*(C36*B21+D36*B22+E36*B23+F36*B24+G36*B25)</f>
        <v>5.4</v>
      </c>
      <c r="D40" s="2">
        <f>1/4*(C21*C36+D36*C22+E36*C23+F36*C24+G36*C25)</f>
        <v>5.3</v>
      </c>
    </row>
    <row r="41" spans="2:10" ht="24" customHeight="1" x14ac:dyDescent="0.2"/>
    <row r="42" spans="2:10" x14ac:dyDescent="0.2">
      <c r="B42" s="20" t="s">
        <v>6</v>
      </c>
      <c r="C42" s="20"/>
      <c r="D42" s="20"/>
      <c r="E42" s="20"/>
      <c r="F42" s="20"/>
      <c r="G42" s="20"/>
      <c r="H42" s="20"/>
      <c r="I42" s="20"/>
      <c r="J42" s="20"/>
    </row>
    <row r="43" spans="2:10" x14ac:dyDescent="0.2">
      <c r="B43" s="20"/>
      <c r="C43" s="20"/>
      <c r="D43" s="20"/>
      <c r="E43" s="20"/>
      <c r="F43" s="20"/>
      <c r="G43" s="20"/>
      <c r="H43" s="20"/>
      <c r="I43" s="20"/>
      <c r="J43" s="20"/>
    </row>
    <row r="44" spans="2:10" ht="17" thickBot="1" x14ac:dyDescent="0.25"/>
    <row r="45" spans="2:10" x14ac:dyDescent="0.2">
      <c r="B45" s="9" t="s">
        <v>10</v>
      </c>
      <c r="C45" s="10">
        <v>5.4</v>
      </c>
      <c r="E45" s="16"/>
      <c r="F45" s="16"/>
      <c r="G45" s="16"/>
      <c r="H45" s="16"/>
      <c r="I45" s="16"/>
      <c r="J45" s="16"/>
    </row>
    <row r="46" spans="2:10" ht="17" thickBot="1" x14ac:dyDescent="0.25">
      <c r="B46" s="3">
        <v>5.3999999999999995</v>
      </c>
      <c r="C46" s="4" t="s">
        <v>11</v>
      </c>
      <c r="E46" s="16"/>
      <c r="F46" s="16"/>
      <c r="G46" s="16"/>
      <c r="H46" s="16"/>
      <c r="I46" s="16"/>
      <c r="J46" s="16"/>
    </row>
    <row r="47" spans="2:10" ht="16" customHeight="1" x14ac:dyDescent="0.2">
      <c r="E47" s="16"/>
      <c r="F47" s="16"/>
      <c r="G47" s="16"/>
      <c r="H47" s="16"/>
      <c r="I47" s="16"/>
      <c r="J47" s="16"/>
    </row>
    <row r="48" spans="2:10" ht="16" customHeight="1" x14ac:dyDescent="0.2">
      <c r="E48" s="16"/>
      <c r="F48" s="16"/>
      <c r="G48" s="16"/>
      <c r="H48" s="16"/>
      <c r="I48" s="16"/>
      <c r="J48" s="16"/>
    </row>
    <row r="49" spans="2:20" ht="16" customHeight="1" thickBot="1" x14ac:dyDescent="0.25">
      <c r="E49" s="16"/>
      <c r="F49" s="16"/>
      <c r="G49" s="16"/>
      <c r="H49" s="16"/>
      <c r="I49" s="16"/>
      <c r="J49" s="16"/>
    </row>
    <row r="50" spans="2:20" x14ac:dyDescent="0.2">
      <c r="B50" s="70" t="s">
        <v>12</v>
      </c>
      <c r="C50" s="71">
        <f>(12+SQRT(144-4*6.35))/2</f>
        <v>11.445181356024793</v>
      </c>
      <c r="E50" s="16"/>
      <c r="F50" s="16"/>
      <c r="G50" s="16"/>
      <c r="H50" s="16"/>
      <c r="I50" s="16"/>
      <c r="J50" s="16"/>
    </row>
    <row r="51" spans="2:20" ht="17" thickBot="1" x14ac:dyDescent="0.25">
      <c r="B51" s="72" t="s">
        <v>13</v>
      </c>
      <c r="C51" s="73">
        <f>(12-SQRT(144-4*6.35))/2</f>
        <v>0.55481864397520742</v>
      </c>
      <c r="E51" s="16"/>
      <c r="F51" s="16"/>
      <c r="G51" s="16"/>
      <c r="H51" s="16"/>
      <c r="I51" s="16"/>
      <c r="J51" s="16"/>
    </row>
    <row r="52" spans="2:20" x14ac:dyDescent="0.2">
      <c r="E52" s="16"/>
      <c r="F52" s="16"/>
      <c r="G52" s="16"/>
      <c r="H52" s="16"/>
      <c r="I52" s="16"/>
      <c r="J52" s="16"/>
    </row>
    <row r="53" spans="2:20" x14ac:dyDescent="0.2">
      <c r="E53" s="16"/>
      <c r="F53" s="16"/>
      <c r="G53" s="16"/>
      <c r="H53" s="16"/>
      <c r="I53" s="16"/>
      <c r="J53" s="16"/>
    </row>
    <row r="55" spans="2:20" x14ac:dyDescent="0.2">
      <c r="B55" s="20" t="s">
        <v>7</v>
      </c>
      <c r="C55" s="20"/>
      <c r="D55" s="20"/>
      <c r="E55" s="20"/>
      <c r="F55" s="20"/>
      <c r="G55" s="20"/>
      <c r="H55" s="20"/>
      <c r="I55" s="20"/>
      <c r="J55" s="20"/>
      <c r="L55" s="20" t="s">
        <v>16</v>
      </c>
      <c r="M55" s="20"/>
      <c r="N55" s="20"/>
      <c r="O55" s="20"/>
      <c r="P55" s="20"/>
      <c r="Q55" s="20"/>
      <c r="R55" s="20"/>
      <c r="S55" s="20"/>
      <c r="T55" s="20"/>
    </row>
    <row r="56" spans="2:20" x14ac:dyDescent="0.2">
      <c r="B56" s="20"/>
      <c r="C56" s="20"/>
      <c r="D56" s="20"/>
      <c r="E56" s="20"/>
      <c r="F56" s="20"/>
      <c r="G56" s="20"/>
      <c r="H56" s="20"/>
      <c r="I56" s="20"/>
      <c r="J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2:20" ht="16" customHeight="1" thickBot="1" x14ac:dyDescent="0.25">
      <c r="B57" s="27" t="s">
        <v>14</v>
      </c>
      <c r="C57" s="27"/>
      <c r="L57" s="27" t="s">
        <v>17</v>
      </c>
      <c r="M57" s="27"/>
    </row>
    <row r="58" spans="2:20" ht="16" customHeight="1" x14ac:dyDescent="0.2">
      <c r="B58" s="14">
        <f>C39-C50</f>
        <v>-4.7451813560247933</v>
      </c>
      <c r="C58" s="26">
        <f>D39</f>
        <v>5.4</v>
      </c>
      <c r="E58" s="16"/>
      <c r="F58" s="16"/>
      <c r="G58" s="16"/>
      <c r="H58" s="16"/>
      <c r="I58" s="16"/>
      <c r="J58" s="16"/>
      <c r="L58" s="14">
        <f>C39-C51</f>
        <v>6.1451813560247928</v>
      </c>
      <c r="M58" s="26">
        <f>C45</f>
        <v>5.4</v>
      </c>
      <c r="O58" s="16"/>
      <c r="P58" s="16"/>
      <c r="Q58" s="16"/>
      <c r="R58" s="16"/>
      <c r="S58" s="16"/>
      <c r="T58" s="16"/>
    </row>
    <row r="59" spans="2:20" ht="16" customHeight="1" thickBot="1" x14ac:dyDescent="0.25">
      <c r="B59" s="3">
        <f>C40</f>
        <v>5.4</v>
      </c>
      <c r="C59" s="15">
        <f>D40-C50</f>
        <v>-6.1451813560247937</v>
      </c>
      <c r="E59" s="16"/>
      <c r="F59" s="16"/>
      <c r="G59" s="16"/>
      <c r="H59" s="16"/>
      <c r="I59" s="16"/>
      <c r="J59" s="16"/>
      <c r="L59" s="3">
        <f>B46</f>
        <v>5.3999999999999995</v>
      </c>
      <c r="M59" s="15">
        <f>D40-C51</f>
        <v>4.7451813560247924</v>
      </c>
      <c r="O59" s="16"/>
      <c r="P59" s="16"/>
      <c r="Q59" s="16"/>
      <c r="R59" s="16"/>
      <c r="S59" s="16"/>
      <c r="T59" s="16"/>
    </row>
    <row r="60" spans="2:20" ht="16" customHeight="1" x14ac:dyDescent="0.2">
      <c r="E60" s="16"/>
      <c r="F60" s="16"/>
      <c r="G60" s="16"/>
      <c r="H60" s="16"/>
      <c r="I60" s="16"/>
      <c r="J60" s="16"/>
      <c r="O60" s="16"/>
      <c r="P60" s="16"/>
      <c r="Q60" s="16"/>
      <c r="R60" s="16"/>
      <c r="S60" s="16"/>
      <c r="T60" s="16"/>
    </row>
    <row r="61" spans="2:20" ht="16" customHeight="1" x14ac:dyDescent="0.2">
      <c r="E61" s="16"/>
      <c r="F61" s="16"/>
      <c r="G61" s="16"/>
      <c r="H61" s="16"/>
      <c r="I61" s="16"/>
      <c r="J61" s="16"/>
      <c r="O61" s="16"/>
      <c r="P61" s="16"/>
      <c r="Q61" s="16"/>
      <c r="R61" s="16"/>
      <c r="S61" s="16"/>
      <c r="T61" s="16"/>
    </row>
    <row r="62" spans="2:20" ht="16" customHeight="1" x14ac:dyDescent="0.2"/>
    <row r="63" spans="2:20" x14ac:dyDescent="0.2">
      <c r="B63" s="17" t="s">
        <v>15</v>
      </c>
      <c r="C63" s="17"/>
      <c r="D63" s="17"/>
      <c r="E63" s="16"/>
      <c r="F63" s="16"/>
      <c r="G63" s="16"/>
      <c r="H63" s="16"/>
      <c r="I63" s="16"/>
      <c r="J63" s="16"/>
      <c r="L63" s="17" t="s">
        <v>18</v>
      </c>
      <c r="M63" s="17"/>
      <c r="N63" s="17"/>
      <c r="O63" s="16"/>
      <c r="P63" s="16"/>
      <c r="Q63" s="16"/>
      <c r="R63" s="16"/>
      <c r="S63" s="16"/>
      <c r="T63" s="16"/>
    </row>
    <row r="64" spans="2:20" x14ac:dyDescent="0.2">
      <c r="B64" s="17"/>
      <c r="C64" s="17"/>
      <c r="D64" s="17"/>
      <c r="E64" s="16"/>
      <c r="F64" s="16"/>
      <c r="G64" s="16"/>
      <c r="H64" s="16"/>
      <c r="I64" s="16"/>
      <c r="J64" s="16"/>
      <c r="L64" s="17"/>
      <c r="M64" s="17"/>
      <c r="N64" s="17"/>
      <c r="O64" s="16"/>
      <c r="P64" s="16"/>
      <c r="Q64" s="16"/>
      <c r="R64" s="16"/>
      <c r="S64" s="16"/>
      <c r="T64" s="16"/>
    </row>
    <row r="65" spans="2:20" x14ac:dyDescent="0.2">
      <c r="B65" s="17"/>
      <c r="C65" s="17"/>
      <c r="D65" s="17"/>
      <c r="E65" s="16"/>
      <c r="F65" s="16"/>
      <c r="G65" s="16"/>
      <c r="H65" s="16"/>
      <c r="I65" s="16"/>
      <c r="J65" s="16"/>
      <c r="L65" s="17"/>
      <c r="M65" s="17"/>
      <c r="N65" s="17"/>
      <c r="O65" s="16"/>
      <c r="P65" s="16"/>
      <c r="Q65" s="16"/>
      <c r="R65" s="16"/>
      <c r="S65" s="16"/>
      <c r="T65" s="16"/>
    </row>
    <row r="66" spans="2:20" x14ac:dyDescent="0.2">
      <c r="B66" s="17"/>
      <c r="C66" s="17"/>
      <c r="D66" s="17"/>
      <c r="E66" s="16"/>
      <c r="F66" s="16"/>
      <c r="G66" s="16"/>
      <c r="H66" s="16"/>
      <c r="I66" s="16"/>
      <c r="J66" s="16"/>
      <c r="L66" s="17"/>
      <c r="M66" s="17"/>
      <c r="N66" s="17"/>
      <c r="O66" s="16"/>
      <c r="P66" s="16"/>
      <c r="Q66" s="16"/>
      <c r="R66" s="16"/>
      <c r="S66" s="16"/>
      <c r="T66" s="16"/>
    </row>
    <row r="68" spans="2:20" ht="19" x14ac:dyDescent="0.2">
      <c r="B68" s="11"/>
      <c r="C68" s="11"/>
      <c r="D68" s="11"/>
      <c r="E68" s="16"/>
      <c r="F68" s="16"/>
      <c r="G68" s="16"/>
      <c r="H68" s="16"/>
      <c r="I68" s="16"/>
      <c r="J68" s="16"/>
      <c r="L68" s="11"/>
      <c r="M68" s="11"/>
      <c r="N68" s="11"/>
      <c r="O68" s="16"/>
      <c r="P68" s="16"/>
      <c r="Q68" s="16"/>
      <c r="R68" s="16"/>
      <c r="S68" s="16"/>
      <c r="T68" s="16"/>
    </row>
    <row r="69" spans="2:20" ht="19" x14ac:dyDescent="0.2">
      <c r="B69" s="11"/>
      <c r="C69" s="11"/>
      <c r="D69" s="11"/>
      <c r="E69" s="16"/>
      <c r="F69" s="16"/>
      <c r="G69" s="16"/>
      <c r="H69" s="16"/>
      <c r="I69" s="16"/>
      <c r="J69" s="16"/>
      <c r="L69" s="11"/>
      <c r="M69" s="11"/>
      <c r="N69" s="11"/>
      <c r="O69" s="16"/>
      <c r="P69" s="16"/>
      <c r="Q69" s="16"/>
      <c r="R69" s="16"/>
      <c r="S69" s="16"/>
      <c r="T69" s="16"/>
    </row>
    <row r="70" spans="2:20" x14ac:dyDescent="0.2">
      <c r="E70" s="16"/>
      <c r="F70" s="16"/>
      <c r="G70" s="16"/>
      <c r="H70" s="16"/>
      <c r="I70" s="16"/>
      <c r="J70" s="16"/>
      <c r="O70" s="16"/>
      <c r="P70" s="16"/>
      <c r="Q70" s="16"/>
      <c r="R70" s="16"/>
      <c r="S70" s="16"/>
      <c r="T70" s="16"/>
    </row>
    <row r="71" spans="2:20" x14ac:dyDescent="0.2">
      <c r="E71" s="16"/>
      <c r="F71" s="16"/>
      <c r="G71" s="16"/>
      <c r="H71" s="16"/>
      <c r="I71" s="16"/>
      <c r="J71" s="16"/>
      <c r="O71" s="16"/>
      <c r="P71" s="16"/>
      <c r="Q71" s="16"/>
      <c r="R71" s="16"/>
      <c r="S71" s="16"/>
      <c r="T71" s="16"/>
    </row>
    <row r="72" spans="2:20" ht="17" thickBot="1" x14ac:dyDescent="0.25"/>
    <row r="73" spans="2:20" x14ac:dyDescent="0.2">
      <c r="C73" s="16" t="s">
        <v>20</v>
      </c>
      <c r="D73" s="16"/>
      <c r="E73" s="76">
        <v>1</v>
      </c>
      <c r="L73" s="16" t="s">
        <v>21</v>
      </c>
      <c r="M73" s="16"/>
      <c r="N73" s="74">
        <f>1</f>
        <v>1</v>
      </c>
    </row>
    <row r="74" spans="2:20" ht="17" thickBot="1" x14ac:dyDescent="0.25">
      <c r="E74" s="75">
        <f>-B59/C59</f>
        <v>0.87873728815273933</v>
      </c>
      <c r="N74" s="75">
        <f>-L59/M59</f>
        <v>-1.1379965474119986</v>
      </c>
    </row>
    <row r="77" spans="2:20" ht="16" customHeight="1" x14ac:dyDescent="0.2">
      <c r="B77" s="20" t="s">
        <v>22</v>
      </c>
      <c r="C77" s="20"/>
      <c r="D77" s="20"/>
      <c r="E77" s="20"/>
      <c r="F77" s="20"/>
      <c r="G77" s="20"/>
      <c r="H77" s="20"/>
      <c r="I77" s="20"/>
      <c r="J77" s="20"/>
      <c r="K77" s="20"/>
    </row>
    <row r="78" spans="2:20" ht="16" customHeight="1" x14ac:dyDescent="0.2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2:20" ht="16" customHeight="1" thickBot="1" x14ac:dyDescent="0.25">
      <c r="B79" s="11"/>
      <c r="C79" s="11"/>
      <c r="D79" s="11"/>
      <c r="E79" s="11"/>
    </row>
    <row r="80" spans="2:20" ht="16" customHeight="1" x14ac:dyDescent="0.2">
      <c r="B80" s="68" t="s">
        <v>12</v>
      </c>
      <c r="C80" s="65">
        <f>C50/(C50+C51)</f>
        <v>0.95376511300206612</v>
      </c>
      <c r="D80" s="11"/>
      <c r="E80" s="28" t="s">
        <v>26</v>
      </c>
      <c r="F80" s="28"/>
      <c r="G80" s="28"/>
      <c r="H80" s="28"/>
      <c r="I80" s="28"/>
      <c r="J80" s="28"/>
    </row>
    <row r="81" spans="2:11" ht="20" thickBot="1" x14ac:dyDescent="0.3">
      <c r="B81" s="69" t="s">
        <v>13</v>
      </c>
      <c r="C81" s="67">
        <f>C51/(C50+C51)</f>
        <v>4.6234886997933954E-2</v>
      </c>
      <c r="E81" s="28"/>
      <c r="F81" s="28"/>
      <c r="G81" s="28"/>
      <c r="H81" s="28"/>
      <c r="I81" s="28"/>
      <c r="J81" s="28"/>
    </row>
    <row r="83" spans="2:11" x14ac:dyDescent="0.2">
      <c r="B83" s="20" t="s">
        <v>23</v>
      </c>
      <c r="C83" s="20"/>
      <c r="D83" s="20"/>
      <c r="E83" s="20"/>
      <c r="F83" s="20"/>
      <c r="G83" s="20"/>
      <c r="H83" s="20"/>
      <c r="I83" s="20"/>
      <c r="J83" s="20"/>
      <c r="K83" s="20"/>
    </row>
    <row r="84" spans="2:11" x14ac:dyDescent="0.2"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6" spans="2:11" x14ac:dyDescent="0.2">
      <c r="B86" s="16"/>
      <c r="C86" s="16"/>
      <c r="D86" s="16"/>
      <c r="E86" s="16"/>
      <c r="F86" s="16"/>
      <c r="G86" s="16"/>
    </row>
    <row r="87" spans="2:11" x14ac:dyDescent="0.2">
      <c r="B87" s="16"/>
      <c r="C87" s="16"/>
      <c r="D87" s="16"/>
      <c r="E87" s="16"/>
      <c r="F87" s="16"/>
      <c r="G87" s="16"/>
    </row>
    <row r="88" spans="2:11" x14ac:dyDescent="0.2">
      <c r="B88" s="16"/>
      <c r="C88" s="16"/>
      <c r="D88" s="16"/>
      <c r="E88" s="16"/>
      <c r="F88" s="16"/>
      <c r="G88" s="16"/>
    </row>
    <row r="89" spans="2:11" x14ac:dyDescent="0.2">
      <c r="B89" s="16"/>
      <c r="C89" s="16"/>
      <c r="D89" s="16"/>
      <c r="E89" s="16"/>
      <c r="F89" s="16"/>
      <c r="G89" s="16"/>
    </row>
    <row r="90" spans="2:11" ht="17" thickBot="1" x14ac:dyDescent="0.25"/>
    <row r="91" spans="2:11" ht="17" thickBot="1" x14ac:dyDescent="0.25">
      <c r="B91" s="61" t="s">
        <v>24</v>
      </c>
      <c r="C91" s="57" t="s">
        <v>25</v>
      </c>
    </row>
    <row r="92" spans="2:11" x14ac:dyDescent="0.2">
      <c r="B92" s="52">
        <f>B21*$E$73+C21*$E$74</f>
        <v>-3.4302322034138353</v>
      </c>
      <c r="C92" s="53">
        <f>B21*$N$73+C21*$N$74</f>
        <v>-0.6068048336232017</v>
      </c>
    </row>
    <row r="93" spans="2:11" x14ac:dyDescent="0.2">
      <c r="B93" s="31">
        <f t="shared" ref="B93:B96" si="0">B22*$E$73+C22*$E$74</f>
        <v>0.44850508473890377</v>
      </c>
      <c r="C93" s="32">
        <f t="shared" ref="C93:C96" si="1">B22*$N$73+C22*$N$74</f>
        <v>1.2551986189647997</v>
      </c>
    </row>
    <row r="94" spans="2:11" x14ac:dyDescent="0.2">
      <c r="B94" s="31">
        <f t="shared" si="0"/>
        <v>5.9634542373498611</v>
      </c>
      <c r="C94" s="32">
        <f t="shared" si="1"/>
        <v>-1.2967875706831951</v>
      </c>
    </row>
    <row r="95" spans="2:11" x14ac:dyDescent="0.2">
      <c r="B95" s="31">
        <f t="shared" si="0"/>
        <v>-5.3089694915665753</v>
      </c>
      <c r="C95" s="32">
        <f t="shared" si="1"/>
        <v>-0.46880828621120285</v>
      </c>
    </row>
    <row r="96" spans="2:11" ht="17" thickBot="1" x14ac:dyDescent="0.25">
      <c r="B96" s="33">
        <f>B25*$E$73+C25*$E$74</f>
        <v>2.3272423728916429</v>
      </c>
      <c r="C96" s="34">
        <f t="shared" si="1"/>
        <v>1.117202071552801</v>
      </c>
    </row>
    <row r="98" spans="2:29" x14ac:dyDescent="0.2">
      <c r="B98" s="20" t="s">
        <v>58</v>
      </c>
      <c r="C98" s="20"/>
      <c r="D98" s="20"/>
      <c r="E98" s="20"/>
      <c r="F98" s="20"/>
      <c r="G98" s="20"/>
      <c r="H98" s="20"/>
      <c r="I98" s="20"/>
      <c r="J98" s="20"/>
      <c r="K98" s="20"/>
    </row>
    <row r="99" spans="2:29" x14ac:dyDescent="0.2"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2:29" x14ac:dyDescent="0.2">
      <c r="B100" s="55" t="s">
        <v>59</v>
      </c>
      <c r="C100" s="55"/>
      <c r="D100" s="55"/>
      <c r="E100" s="54" t="s">
        <v>63</v>
      </c>
      <c r="F100" s="54"/>
      <c r="G100" s="54"/>
      <c r="H100" s="54"/>
      <c r="I100" s="54"/>
      <c r="L100" s="55" t="s">
        <v>60</v>
      </c>
      <c r="M100" s="55"/>
      <c r="N100" s="55"/>
      <c r="O100" s="54" t="s">
        <v>65</v>
      </c>
      <c r="P100" s="54"/>
      <c r="Q100" s="54"/>
      <c r="R100" s="54"/>
      <c r="S100" s="54"/>
      <c r="V100" s="55" t="s">
        <v>61</v>
      </c>
      <c r="W100" s="55"/>
      <c r="X100" s="55"/>
      <c r="Y100" s="54" t="s">
        <v>64</v>
      </c>
      <c r="Z100" s="54"/>
      <c r="AA100" s="54"/>
      <c r="AB100" s="54"/>
      <c r="AC100" s="54"/>
    </row>
    <row r="101" spans="2:29" x14ac:dyDescent="0.2">
      <c r="B101" s="55"/>
      <c r="C101" s="55"/>
      <c r="D101" s="55"/>
      <c r="E101" s="54"/>
      <c r="F101" s="54"/>
      <c r="G101" s="54"/>
      <c r="H101" s="54"/>
      <c r="I101" s="54"/>
      <c r="L101" s="55"/>
      <c r="M101" s="55"/>
      <c r="N101" s="55"/>
      <c r="O101" s="54"/>
      <c r="P101" s="54"/>
      <c r="Q101" s="54"/>
      <c r="R101" s="54"/>
      <c r="S101" s="54"/>
      <c r="V101" s="55"/>
      <c r="W101" s="55"/>
      <c r="X101" s="55"/>
      <c r="Y101" s="54"/>
      <c r="Z101" s="54"/>
      <c r="AA101" s="54"/>
      <c r="AB101" s="54"/>
      <c r="AC101" s="54"/>
    </row>
    <row r="103" spans="2:29" x14ac:dyDescent="0.2">
      <c r="B103" t="s">
        <v>27</v>
      </c>
      <c r="L103" t="s">
        <v>27</v>
      </c>
      <c r="V103" t="s">
        <v>27</v>
      </c>
    </row>
    <row r="104" spans="2:29" ht="17" thickBot="1" x14ac:dyDescent="0.25"/>
    <row r="105" spans="2:29" x14ac:dyDescent="0.2">
      <c r="B105" s="49" t="s">
        <v>28</v>
      </c>
      <c r="C105" s="49"/>
      <c r="L105" s="49" t="s">
        <v>28</v>
      </c>
      <c r="M105" s="49"/>
      <c r="V105" s="49" t="s">
        <v>28</v>
      </c>
      <c r="W105" s="49"/>
    </row>
    <row r="106" spans="2:29" x14ac:dyDescent="0.2">
      <c r="B106" s="22" t="s">
        <v>29</v>
      </c>
      <c r="C106" s="22">
        <v>0.99690641176711958</v>
      </c>
      <c r="L106" s="22" t="s">
        <v>29</v>
      </c>
      <c r="M106" s="22">
        <v>0.99611414559383815</v>
      </c>
      <c r="V106" s="22" t="s">
        <v>29</v>
      </c>
      <c r="W106" s="22">
        <v>0.10844250724220801</v>
      </c>
    </row>
    <row r="107" spans="2:29" x14ac:dyDescent="0.2">
      <c r="B107" s="22" t="s">
        <v>30</v>
      </c>
      <c r="C107" s="22">
        <v>0.99382239382239379</v>
      </c>
      <c r="L107" s="22" t="s">
        <v>30</v>
      </c>
      <c r="M107" s="22">
        <v>0.99224339105214221</v>
      </c>
      <c r="V107" s="22" t="s">
        <v>30</v>
      </c>
      <c r="W107" s="22">
        <v>1.1759777376976338E-2</v>
      </c>
    </row>
    <row r="108" spans="2:29" x14ac:dyDescent="0.2">
      <c r="B108" s="22" t="s">
        <v>31</v>
      </c>
      <c r="C108" s="22">
        <v>0.98146718146718115</v>
      </c>
      <c r="L108" s="22" t="s">
        <v>31</v>
      </c>
      <c r="M108" s="22">
        <v>0.98836508657821343</v>
      </c>
      <c r="V108" s="22" t="s">
        <v>31</v>
      </c>
      <c r="W108" s="22">
        <v>-0.48236033393453548</v>
      </c>
    </row>
    <row r="109" spans="2:29" x14ac:dyDescent="0.2">
      <c r="B109" s="22" t="s">
        <v>32</v>
      </c>
      <c r="C109" s="22">
        <v>0.23249527748763862</v>
      </c>
      <c r="L109" s="22" t="s">
        <v>32</v>
      </c>
      <c r="M109" s="22">
        <v>0.18421499435952049</v>
      </c>
      <c r="V109" s="22" t="s">
        <v>32</v>
      </c>
      <c r="W109" s="22">
        <v>2.0793150251887589</v>
      </c>
    </row>
    <row r="110" spans="2:29" ht="17" thickBot="1" x14ac:dyDescent="0.25">
      <c r="B110" s="47" t="s">
        <v>33</v>
      </c>
      <c r="C110" s="47">
        <v>4</v>
      </c>
      <c r="L110" s="47" t="s">
        <v>33</v>
      </c>
      <c r="M110" s="47">
        <v>4</v>
      </c>
      <c r="V110" s="47" t="s">
        <v>33</v>
      </c>
      <c r="W110" s="47">
        <v>4</v>
      </c>
    </row>
    <row r="112" spans="2:29" ht="17" thickBot="1" x14ac:dyDescent="0.25">
      <c r="B112" t="s">
        <v>34</v>
      </c>
      <c r="L112" t="s">
        <v>34</v>
      </c>
      <c r="V112" t="s">
        <v>34</v>
      </c>
    </row>
    <row r="113" spans="2:30" x14ac:dyDescent="0.2">
      <c r="B113" s="48"/>
      <c r="C113" s="48" t="s">
        <v>39</v>
      </c>
      <c r="D113" s="48" t="s">
        <v>40</v>
      </c>
      <c r="E113" s="48" t="s">
        <v>41</v>
      </c>
      <c r="F113" s="48" t="s">
        <v>42</v>
      </c>
      <c r="G113" s="48" t="s">
        <v>43</v>
      </c>
      <c r="L113" s="48"/>
      <c r="M113" s="48" t="s">
        <v>39</v>
      </c>
      <c r="N113" s="48" t="s">
        <v>40</v>
      </c>
      <c r="O113" s="48" t="s">
        <v>41</v>
      </c>
      <c r="P113" s="48" t="s">
        <v>42</v>
      </c>
      <c r="Q113" s="48" t="s">
        <v>43</v>
      </c>
      <c r="V113" s="48"/>
      <c r="W113" s="48" t="s">
        <v>39</v>
      </c>
      <c r="X113" s="48" t="s">
        <v>40</v>
      </c>
      <c r="Y113" s="48" t="s">
        <v>41</v>
      </c>
      <c r="Z113" s="48" t="s">
        <v>42</v>
      </c>
      <c r="AA113" s="48" t="s">
        <v>43</v>
      </c>
    </row>
    <row r="114" spans="2:30" x14ac:dyDescent="0.2">
      <c r="B114" s="22" t="s">
        <v>35</v>
      </c>
      <c r="C114" s="22">
        <v>2</v>
      </c>
      <c r="D114" s="22">
        <v>8.6959459459459456</v>
      </c>
      <c r="E114" s="22">
        <v>4.3479729729729728</v>
      </c>
      <c r="F114" s="22">
        <v>80.437499999999957</v>
      </c>
      <c r="G114" s="22">
        <v>7.8597749189185953E-2</v>
      </c>
      <c r="L114" s="22" t="s">
        <v>35</v>
      </c>
      <c r="M114" s="22">
        <v>1</v>
      </c>
      <c r="N114" s="22">
        <v>8.6821296717062442</v>
      </c>
      <c r="O114" s="22">
        <v>8.6821296717062442</v>
      </c>
      <c r="P114" s="22">
        <v>255.84463461347212</v>
      </c>
      <c r="Q114" s="22">
        <v>3.8858544061618765E-3</v>
      </c>
      <c r="V114" s="22" t="s">
        <v>35</v>
      </c>
      <c r="W114" s="22">
        <v>1</v>
      </c>
      <c r="X114" s="22">
        <v>0.10289805204854297</v>
      </c>
      <c r="Y114" s="22">
        <v>0.10289805204854297</v>
      </c>
      <c r="Z114" s="22">
        <v>2.379943076140557E-2</v>
      </c>
      <c r="AA114" s="22">
        <v>0.89155749275779195</v>
      </c>
    </row>
    <row r="115" spans="2:30" x14ac:dyDescent="0.2">
      <c r="B115" s="22" t="s">
        <v>36</v>
      </c>
      <c r="C115" s="22">
        <v>1</v>
      </c>
      <c r="D115" s="22">
        <v>5.4054054054054085E-2</v>
      </c>
      <c r="E115" s="22">
        <v>5.4054054054054085E-2</v>
      </c>
      <c r="F115" s="22"/>
      <c r="G115" s="22"/>
      <c r="L115" s="22" t="s">
        <v>36</v>
      </c>
      <c r="M115" s="22">
        <v>2</v>
      </c>
      <c r="N115" s="22">
        <v>6.7870328293756332E-2</v>
      </c>
      <c r="O115" s="22">
        <v>3.3935164146878166E-2</v>
      </c>
      <c r="P115" s="22"/>
      <c r="Q115" s="22"/>
      <c r="V115" s="22" t="s">
        <v>36</v>
      </c>
      <c r="W115" s="22">
        <v>2</v>
      </c>
      <c r="X115" s="22">
        <v>8.647101947951457</v>
      </c>
      <c r="Y115" s="22">
        <v>4.3235509739757285</v>
      </c>
      <c r="Z115" s="22"/>
      <c r="AA115" s="22"/>
    </row>
    <row r="116" spans="2:30" ht="17" thickBot="1" x14ac:dyDescent="0.25">
      <c r="B116" s="47" t="s">
        <v>37</v>
      </c>
      <c r="C116" s="47">
        <v>3</v>
      </c>
      <c r="D116" s="47">
        <v>8.75</v>
      </c>
      <c r="E116" s="47"/>
      <c r="F116" s="47"/>
      <c r="G116" s="47"/>
      <c r="L116" s="47" t="s">
        <v>37</v>
      </c>
      <c r="M116" s="47">
        <v>3</v>
      </c>
      <c r="N116" s="47">
        <v>8.75</v>
      </c>
      <c r="O116" s="47"/>
      <c r="P116" s="47"/>
      <c r="Q116" s="47"/>
      <c r="V116" s="47" t="s">
        <v>37</v>
      </c>
      <c r="W116" s="47">
        <v>3</v>
      </c>
      <c r="X116" s="47">
        <v>8.75</v>
      </c>
      <c r="Y116" s="47"/>
      <c r="Z116" s="47"/>
      <c r="AA116" s="47"/>
    </row>
    <row r="117" spans="2:30" ht="17" thickBot="1" x14ac:dyDescent="0.25"/>
    <row r="118" spans="2:30" x14ac:dyDescent="0.2">
      <c r="B118" s="48"/>
      <c r="C118" s="48" t="s">
        <v>44</v>
      </c>
      <c r="D118" s="48" t="s">
        <v>32</v>
      </c>
      <c r="E118" s="48" t="s">
        <v>45</v>
      </c>
      <c r="F118" s="48" t="s">
        <v>46</v>
      </c>
      <c r="G118" s="48" t="s">
        <v>47</v>
      </c>
      <c r="H118" s="48" t="s">
        <v>48</v>
      </c>
      <c r="I118" s="48" t="s">
        <v>49</v>
      </c>
      <c r="J118" s="48" t="s">
        <v>50</v>
      </c>
      <c r="M118" t="s">
        <v>44</v>
      </c>
      <c r="N118" t="s">
        <v>32</v>
      </c>
      <c r="O118" t="s">
        <v>45</v>
      </c>
      <c r="P118" t="s">
        <v>46</v>
      </c>
      <c r="Q118" t="s">
        <v>47</v>
      </c>
      <c r="R118" t="s">
        <v>48</v>
      </c>
      <c r="S118" t="s">
        <v>49</v>
      </c>
      <c r="T118" t="s">
        <v>50</v>
      </c>
      <c r="V118" s="48"/>
      <c r="W118" s="48" t="s">
        <v>44</v>
      </c>
      <c r="X118" s="48" t="s">
        <v>32</v>
      </c>
      <c r="Y118" s="48" t="s">
        <v>45</v>
      </c>
      <c r="Z118" s="48" t="s">
        <v>46</v>
      </c>
      <c r="AA118" s="48" t="s">
        <v>47</v>
      </c>
      <c r="AB118" s="48" t="s">
        <v>48</v>
      </c>
      <c r="AC118" s="48" t="s">
        <v>49</v>
      </c>
      <c r="AD118" s="48" t="s">
        <v>50</v>
      </c>
    </row>
    <row r="119" spans="2:30" x14ac:dyDescent="0.2">
      <c r="B119" s="22" t="s">
        <v>38</v>
      </c>
      <c r="C119" s="79">
        <v>13.929729729729731</v>
      </c>
      <c r="D119" s="22">
        <v>0.12050538816004303</v>
      </c>
      <c r="E119" s="22">
        <v>115.5942480449893</v>
      </c>
      <c r="F119" s="22">
        <v>5.5072281063618736E-3</v>
      </c>
      <c r="G119" s="22">
        <v>12.398563595956022</v>
      </c>
      <c r="H119" s="22">
        <v>15.46089586350344</v>
      </c>
      <c r="I119" s="22">
        <v>12.398563595956022</v>
      </c>
      <c r="J119" s="22">
        <v>15.46089586350344</v>
      </c>
      <c r="L119" t="s">
        <v>38</v>
      </c>
      <c r="M119" s="81">
        <v>13.939961467216024</v>
      </c>
      <c r="N119">
        <v>9.412493297321986E-2</v>
      </c>
      <c r="O119">
        <v>148.10062569906083</v>
      </c>
      <c r="P119">
        <v>4.5588627158353799E-5</v>
      </c>
      <c r="Q119">
        <v>13.534974567421315</v>
      </c>
      <c r="R119">
        <v>14.344948367010733</v>
      </c>
      <c r="S119">
        <v>13.534974567421315</v>
      </c>
      <c r="T119">
        <v>14.344948367010733</v>
      </c>
      <c r="V119" s="22" t="s">
        <v>38</v>
      </c>
      <c r="W119" s="79">
        <v>14.272607842170938</v>
      </c>
      <c r="X119" s="22">
        <v>1.049935072976619</v>
      </c>
      <c r="Y119" s="22">
        <v>13.593800425875262</v>
      </c>
      <c r="Z119" s="22">
        <v>5.3679728070685313E-3</v>
      </c>
      <c r="AA119" s="22">
        <v>9.7551018343683857</v>
      </c>
      <c r="AB119" s="22">
        <v>18.790113849973491</v>
      </c>
      <c r="AC119" s="22">
        <v>9.7551018343683857</v>
      </c>
      <c r="AD119" s="22">
        <v>18.790113849973491</v>
      </c>
    </row>
    <row r="120" spans="2:30" ht="17" thickBot="1" x14ac:dyDescent="0.25">
      <c r="B120" s="22">
        <v>-3.4302322034138353</v>
      </c>
      <c r="C120" s="79">
        <v>0.36369947644908651</v>
      </c>
      <c r="D120" s="22">
        <v>2.8845840347072146E-2</v>
      </c>
      <c r="E120" s="22">
        <v>12.608385544434382</v>
      </c>
      <c r="F120" s="22">
        <v>5.0386301473051481E-2</v>
      </c>
      <c r="G120" s="22">
        <v>-2.8216767878209148E-3</v>
      </c>
      <c r="H120" s="22">
        <v>0.73022062968599388</v>
      </c>
      <c r="I120" s="22">
        <v>-2.8216767878209148E-3</v>
      </c>
      <c r="J120" s="22">
        <v>0.73022062968599388</v>
      </c>
      <c r="L120">
        <v>-3.4302322034138353</v>
      </c>
      <c r="M120" s="81">
        <v>0.36153649595548598</v>
      </c>
      <c r="N120">
        <v>2.260289084066338E-2</v>
      </c>
      <c r="O120">
        <v>15.995144094801775</v>
      </c>
      <c r="P120">
        <v>3.8858544061618778E-3</v>
      </c>
      <c r="Q120">
        <v>0.26428410597967655</v>
      </c>
      <c r="R120">
        <v>0.45878888593129541</v>
      </c>
      <c r="S120">
        <v>0.26428410597967655</v>
      </c>
      <c r="T120">
        <v>0.45878888593129541</v>
      </c>
      <c r="V120" s="47">
        <v>-0.6068048336232017</v>
      </c>
      <c r="W120" s="80">
        <v>-0.14902875467189958</v>
      </c>
      <c r="X120" s="47">
        <v>0.96602148946775201</v>
      </c>
      <c r="Y120" s="47">
        <v>-0.15427064128149967</v>
      </c>
      <c r="Z120" s="47">
        <v>0.89155749275779317</v>
      </c>
      <c r="AA120" s="47">
        <v>-4.3054837533269659</v>
      </c>
      <c r="AB120" s="47">
        <v>4.0074262439831667</v>
      </c>
      <c r="AC120" s="47">
        <v>-4.3054837533269659</v>
      </c>
      <c r="AD120" s="47">
        <v>4.0074262439831667</v>
      </c>
    </row>
    <row r="121" spans="2:30" ht="17" thickBot="1" x14ac:dyDescent="0.25">
      <c r="B121" s="47">
        <v>-0.6068048336232017</v>
      </c>
      <c r="C121" s="80">
        <v>5.5219442469832444E-2</v>
      </c>
      <c r="D121" s="47">
        <v>0.10922213981682984</v>
      </c>
      <c r="E121" s="47">
        <v>0.50557004799977179</v>
      </c>
      <c r="F121" s="47">
        <v>0.7020022875972094</v>
      </c>
      <c r="G121" s="47">
        <v>-1.3325794277659064</v>
      </c>
      <c r="H121" s="47">
        <v>1.4430183127055713</v>
      </c>
      <c r="I121" s="47">
        <v>-1.3325794277659064</v>
      </c>
      <c r="J121" s="47">
        <v>1.4430183127055713</v>
      </c>
    </row>
    <row r="123" spans="2:30" ht="16" customHeight="1" x14ac:dyDescent="0.2">
      <c r="B123" s="28" t="s">
        <v>69</v>
      </c>
      <c r="C123" s="28"/>
      <c r="D123" s="28"/>
      <c r="E123" s="28"/>
      <c r="F123" s="28"/>
      <c r="G123" s="28"/>
      <c r="H123" s="28"/>
      <c r="I123" s="28"/>
      <c r="J123" s="28"/>
      <c r="K123" s="28"/>
      <c r="L123" s="28"/>
    </row>
    <row r="124" spans="2:30" ht="16" customHeight="1" x14ac:dyDescent="0.2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</row>
    <row r="125" spans="2:30" ht="16" customHeight="1" x14ac:dyDescent="0.2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</row>
    <row r="126" spans="2:30" ht="16" customHeight="1" x14ac:dyDescent="0.2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</row>
    <row r="127" spans="2:30" ht="16" customHeight="1" x14ac:dyDescent="0.2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</row>
    <row r="128" spans="2:30" ht="16" customHeight="1" x14ac:dyDescent="0.2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</row>
    <row r="129" spans="2:12" ht="16" customHeight="1" x14ac:dyDescent="0.2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</row>
    <row r="130" spans="2:12" ht="16" customHeight="1" x14ac:dyDescent="0.2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</row>
    <row r="131" spans="2:12" ht="16" customHeight="1" x14ac:dyDescent="0.2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</row>
    <row r="132" spans="2:12" ht="16" customHeight="1" x14ac:dyDescent="0.2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</row>
    <row r="133" spans="2:12" ht="16" customHeight="1" x14ac:dyDescent="0.2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</row>
    <row r="134" spans="2:12" ht="16" customHeight="1" x14ac:dyDescent="0.2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</row>
    <row r="135" spans="2:12" ht="16" customHeight="1" x14ac:dyDescent="0.2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</row>
    <row r="136" spans="2:12" ht="16" customHeight="1" x14ac:dyDescent="0.2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</row>
    <row r="137" spans="2:12" ht="16" customHeight="1" x14ac:dyDescent="0.2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</row>
    <row r="138" spans="2:12" ht="16" customHeight="1" x14ac:dyDescent="0.2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</row>
    <row r="139" spans="2:12" ht="16" customHeight="1" x14ac:dyDescent="0.2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2:12" ht="16" customHeight="1" x14ac:dyDescent="0.2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</row>
    <row r="141" spans="2:12" ht="16" customHeight="1" x14ac:dyDescent="0.2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</row>
  </sheetData>
  <mergeCells count="40">
    <mergeCell ref="Y100:AC101"/>
    <mergeCell ref="B123:L141"/>
    <mergeCell ref="L100:N101"/>
    <mergeCell ref="V100:X101"/>
    <mergeCell ref="E100:I101"/>
    <mergeCell ref="O100:S101"/>
    <mergeCell ref="B83:K84"/>
    <mergeCell ref="B86:G89"/>
    <mergeCell ref="E80:J81"/>
    <mergeCell ref="B98:K99"/>
    <mergeCell ref="B100:D101"/>
    <mergeCell ref="L73:M73"/>
    <mergeCell ref="B77:K78"/>
    <mergeCell ref="O68:T71"/>
    <mergeCell ref="I20:I21"/>
    <mergeCell ref="H20:H21"/>
    <mergeCell ref="H22:H23"/>
    <mergeCell ref="I22:I23"/>
    <mergeCell ref="L55:T56"/>
    <mergeCell ref="L57:M57"/>
    <mergeCell ref="O58:T61"/>
    <mergeCell ref="O63:T66"/>
    <mergeCell ref="L63:N66"/>
    <mergeCell ref="B16:J18"/>
    <mergeCell ref="B57:C57"/>
    <mergeCell ref="C73:D73"/>
    <mergeCell ref="B63:D66"/>
    <mergeCell ref="B55:J56"/>
    <mergeCell ref="E58:J61"/>
    <mergeCell ref="E63:J66"/>
    <mergeCell ref="E68:J71"/>
    <mergeCell ref="E45:J53"/>
    <mergeCell ref="B7:E8"/>
    <mergeCell ref="F20:F21"/>
    <mergeCell ref="G20:G21"/>
    <mergeCell ref="F22:F23"/>
    <mergeCell ref="G22:G23"/>
    <mergeCell ref="B27:J28"/>
    <mergeCell ref="B30:G33"/>
    <mergeCell ref="B42:J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22E5-2E11-304D-8B99-CC0A44753230}">
  <dimension ref="B1:AD121"/>
  <sheetViews>
    <sheetView tabSelected="1" topLeftCell="A83" zoomScale="91" zoomScaleNormal="91" workbookViewId="0">
      <selection activeCell="H39" sqref="H39"/>
    </sheetView>
  </sheetViews>
  <sheetFormatPr baseColWidth="10" defaultRowHeight="16" x14ac:dyDescent="0.2"/>
  <sheetData>
    <row r="1" spans="2:10" ht="17" thickBot="1" x14ac:dyDescent="0.25"/>
    <row r="2" spans="2:10" ht="20" thickBot="1" x14ac:dyDescent="0.25">
      <c r="B2" s="63" t="s">
        <v>8</v>
      </c>
      <c r="C2" s="23">
        <v>13</v>
      </c>
      <c r="D2" s="23">
        <v>14</v>
      </c>
      <c r="E2" s="23">
        <v>16</v>
      </c>
      <c r="F2" s="23">
        <v>12</v>
      </c>
      <c r="G2" s="23">
        <v>15</v>
      </c>
    </row>
    <row r="3" spans="2:10" ht="20" thickBot="1" x14ac:dyDescent="0.25">
      <c r="B3" s="62" t="s">
        <v>0</v>
      </c>
      <c r="C3" s="24">
        <v>3</v>
      </c>
      <c r="D3" s="24">
        <v>6</v>
      </c>
      <c r="E3" s="24">
        <v>8</v>
      </c>
      <c r="F3" s="24">
        <v>2</v>
      </c>
      <c r="G3" s="24">
        <v>7</v>
      </c>
    </row>
    <row r="4" spans="2:10" ht="20" thickBot="1" x14ac:dyDescent="0.25">
      <c r="B4" s="62" t="s">
        <v>1</v>
      </c>
      <c r="C4" s="24">
        <v>4</v>
      </c>
      <c r="D4" s="24">
        <v>5</v>
      </c>
      <c r="E4" s="24">
        <v>9</v>
      </c>
      <c r="F4" s="24">
        <v>3</v>
      </c>
      <c r="G4" s="24">
        <v>6</v>
      </c>
    </row>
    <row r="7" spans="2:10" x14ac:dyDescent="0.2">
      <c r="B7" s="18" t="s">
        <v>9</v>
      </c>
      <c r="C7" s="19"/>
      <c r="D7" s="19"/>
      <c r="E7" s="19"/>
    </row>
    <row r="8" spans="2:10" ht="17" thickBot="1" x14ac:dyDescent="0.25">
      <c r="B8" s="19"/>
      <c r="C8" s="19"/>
      <c r="D8" s="19"/>
      <c r="E8" s="19"/>
    </row>
    <row r="9" spans="2:10" ht="17" thickBot="1" x14ac:dyDescent="0.25">
      <c r="B9" s="58" t="s">
        <v>8</v>
      </c>
      <c r="C9" s="56" t="s">
        <v>0</v>
      </c>
      <c r="D9" s="57" t="s">
        <v>1</v>
      </c>
    </row>
    <row r="10" spans="2:10" x14ac:dyDescent="0.2">
      <c r="B10" s="44">
        <v>13</v>
      </c>
      <c r="C10" s="45">
        <v>3</v>
      </c>
      <c r="D10" s="46">
        <v>4</v>
      </c>
    </row>
    <row r="11" spans="2:10" x14ac:dyDescent="0.2">
      <c r="B11" s="5">
        <v>14</v>
      </c>
      <c r="C11" s="41">
        <v>6</v>
      </c>
      <c r="D11" s="6">
        <v>5</v>
      </c>
    </row>
    <row r="12" spans="2:10" x14ac:dyDescent="0.2">
      <c r="B12" s="5">
        <v>16</v>
      </c>
      <c r="C12" s="41">
        <v>8</v>
      </c>
      <c r="D12" s="6">
        <v>9</v>
      </c>
    </row>
    <row r="13" spans="2:10" x14ac:dyDescent="0.2">
      <c r="B13" s="5">
        <v>12</v>
      </c>
      <c r="C13" s="41">
        <v>2</v>
      </c>
      <c r="D13" s="6">
        <v>3</v>
      </c>
    </row>
    <row r="14" spans="2:10" ht="17" thickBot="1" x14ac:dyDescent="0.25">
      <c r="B14" s="7">
        <v>15</v>
      </c>
      <c r="C14" s="43">
        <v>7</v>
      </c>
      <c r="D14" s="8">
        <v>6</v>
      </c>
    </row>
    <row r="16" spans="2:10" x14ac:dyDescent="0.2">
      <c r="B16" s="28" t="s">
        <v>62</v>
      </c>
      <c r="C16" s="28"/>
      <c r="D16" s="28"/>
      <c r="E16" s="28"/>
      <c r="F16" s="28"/>
      <c r="G16" s="28"/>
      <c r="H16" s="28"/>
      <c r="I16" s="28"/>
      <c r="J16" s="28"/>
    </row>
    <row r="17" spans="2:10" x14ac:dyDescent="0.2">
      <c r="B17" s="28"/>
      <c r="C17" s="28"/>
      <c r="D17" s="28"/>
      <c r="E17" s="28"/>
      <c r="F17" s="28"/>
      <c r="G17" s="28"/>
      <c r="H17" s="28"/>
      <c r="I17" s="28"/>
      <c r="J17" s="28"/>
    </row>
    <row r="18" spans="2:10" ht="25" customHeight="1" x14ac:dyDescent="0.2">
      <c r="B18" s="28"/>
      <c r="C18" s="28"/>
      <c r="D18" s="28"/>
      <c r="E18" s="28"/>
      <c r="F18" s="28"/>
      <c r="G18" s="28"/>
      <c r="H18" s="28"/>
      <c r="I18" s="28"/>
      <c r="J18" s="28"/>
    </row>
    <row r="19" spans="2:10" ht="17" thickBot="1" x14ac:dyDescent="0.25"/>
    <row r="20" spans="2:10" ht="20" thickBot="1" x14ac:dyDescent="0.25">
      <c r="B20" s="59" t="s">
        <v>0</v>
      </c>
      <c r="C20" s="60" t="s">
        <v>1</v>
      </c>
      <c r="D20" s="11"/>
      <c r="E20" s="11"/>
      <c r="F20" s="21"/>
      <c r="G20" s="21"/>
      <c r="H20" s="21"/>
      <c r="I20" s="21"/>
      <c r="J20" s="11"/>
    </row>
    <row r="21" spans="2:10" x14ac:dyDescent="0.2">
      <c r="B21" s="29">
        <f>(C10-$F$22)/$H$22</f>
        <v>-0.84993415021488128</v>
      </c>
      <c r="C21" s="30">
        <f>(D10-$G$22)/$I$22</f>
        <v>-0.60812113986829741</v>
      </c>
      <c r="F21" s="21"/>
      <c r="G21" s="21"/>
      <c r="H21" s="21"/>
      <c r="I21" s="21"/>
    </row>
    <row r="22" spans="2:10" x14ac:dyDescent="0.2">
      <c r="B22" s="31">
        <f t="shared" ref="B22:B25" si="0">(C11-$F$22)/$H$22</f>
        <v>0.30906696371450221</v>
      </c>
      <c r="C22" s="32">
        <f t="shared" ref="C22:C25" si="1">(D11-$G$22)/$I$22</f>
        <v>-0.17374889710522795</v>
      </c>
      <c r="F22" s="21">
        <f>AVERAGE(C10:C14)</f>
        <v>5.2</v>
      </c>
      <c r="G22" s="21">
        <f>AVERAGE(D10:D14)</f>
        <v>5.4</v>
      </c>
      <c r="H22" s="35">
        <f>STDEV(C10:C14)</f>
        <v>2.5884358211089573</v>
      </c>
      <c r="I22" s="35">
        <f>STDEV(D10:D14)</f>
        <v>2.302172886644267</v>
      </c>
    </row>
    <row r="23" spans="2:10" x14ac:dyDescent="0.2">
      <c r="B23" s="31">
        <f t="shared" si="0"/>
        <v>1.0817343730007578</v>
      </c>
      <c r="C23" s="32">
        <f t="shared" si="1"/>
        <v>1.5637400739470499</v>
      </c>
      <c r="F23" s="21"/>
      <c r="G23" s="21"/>
      <c r="H23" s="35"/>
      <c r="I23" s="35"/>
    </row>
    <row r="24" spans="2:10" x14ac:dyDescent="0.2">
      <c r="B24" s="31">
        <f t="shared" si="0"/>
        <v>-1.2362678548580091</v>
      </c>
      <c r="C24" s="32">
        <f t="shared" si="1"/>
        <v>-1.0424933826313669</v>
      </c>
    </row>
    <row r="25" spans="2:10" ht="17" thickBot="1" x14ac:dyDescent="0.25">
      <c r="B25" s="33">
        <f t="shared" si="0"/>
        <v>0.69540066835763004</v>
      </c>
      <c r="C25" s="34">
        <f t="shared" si="1"/>
        <v>0.26062334565784157</v>
      </c>
    </row>
    <row r="27" spans="2:10" x14ac:dyDescent="0.2">
      <c r="B27" s="20" t="s">
        <v>2</v>
      </c>
      <c r="C27" s="20"/>
      <c r="D27" s="20"/>
      <c r="E27" s="20"/>
      <c r="F27" s="20"/>
      <c r="G27" s="20"/>
      <c r="H27" s="20"/>
      <c r="I27" s="20"/>
      <c r="J27" s="20"/>
    </row>
    <row r="28" spans="2:10" x14ac:dyDescent="0.2">
      <c r="B28" s="20"/>
      <c r="C28" s="20"/>
      <c r="D28" s="20"/>
      <c r="E28" s="20"/>
      <c r="F28" s="20"/>
      <c r="G28" s="20"/>
      <c r="H28" s="20"/>
      <c r="I28" s="20"/>
      <c r="J28" s="20"/>
    </row>
    <row r="30" spans="2:10" x14ac:dyDescent="0.2">
      <c r="B30" s="16"/>
      <c r="C30" s="16"/>
      <c r="D30" s="16"/>
      <c r="E30" s="16"/>
      <c r="F30" s="16"/>
      <c r="G30" s="16"/>
    </row>
    <row r="31" spans="2:10" x14ac:dyDescent="0.2">
      <c r="B31" s="16"/>
      <c r="C31" s="16"/>
      <c r="D31" s="16"/>
      <c r="E31" s="16"/>
      <c r="F31" s="16"/>
      <c r="G31" s="16"/>
    </row>
    <row r="32" spans="2:10" x14ac:dyDescent="0.2">
      <c r="B32" s="16"/>
      <c r="C32" s="16"/>
      <c r="D32" s="16"/>
      <c r="E32" s="16"/>
      <c r="F32" s="16"/>
      <c r="G32" s="16"/>
    </row>
    <row r="33" spans="2:10" x14ac:dyDescent="0.2">
      <c r="B33" s="16"/>
      <c r="C33" s="16"/>
      <c r="D33" s="16"/>
      <c r="E33" s="16"/>
      <c r="F33" s="16"/>
      <c r="G33" s="16"/>
      <c r="H33" s="12" t="s">
        <v>5</v>
      </c>
      <c r="I33" s="13">
        <v>5</v>
      </c>
    </row>
    <row r="34" spans="2:10" ht="17" thickBot="1" x14ac:dyDescent="0.25"/>
    <row r="35" spans="2:10" x14ac:dyDescent="0.2">
      <c r="B35" t="s">
        <v>3</v>
      </c>
      <c r="C35" s="36">
        <f t="array" ref="C35:G36">TRANSPOSE(B21:C25)</f>
        <v>-0.84993415021488128</v>
      </c>
      <c r="D35" s="37">
        <v>0.30906696371450221</v>
      </c>
      <c r="E35" s="37">
        <v>1.0817343730007578</v>
      </c>
      <c r="F35" s="37">
        <v>-1.2362678548580091</v>
      </c>
      <c r="G35" s="25">
        <v>0.69540066835763004</v>
      </c>
    </row>
    <row r="36" spans="2:10" ht="17" thickBot="1" x14ac:dyDescent="0.25">
      <c r="C36" s="38">
        <v>-0.60812113986829741</v>
      </c>
      <c r="D36" s="39">
        <v>-0.17374889710522795</v>
      </c>
      <c r="E36" s="39">
        <v>1.5637400739470499</v>
      </c>
      <c r="F36" s="39">
        <v>-1.0424933826313669</v>
      </c>
      <c r="G36" s="40">
        <v>0.26062334565784157</v>
      </c>
    </row>
    <row r="38" spans="2:10" ht="17" thickBot="1" x14ac:dyDescent="0.25"/>
    <row r="39" spans="2:10" x14ac:dyDescent="0.2">
      <c r="B39" t="s">
        <v>4</v>
      </c>
      <c r="C39" s="1">
        <f>1/4 *(C35*B21+D35*B22+E35*B23+F35*B24+G35*B25)</f>
        <v>0.99999999999999956</v>
      </c>
      <c r="D39" s="25">
        <f>1/4*(C35*C21+D35*C22+E35*C23+F35*C24+G35*C25)</f>
        <v>0.90618824380032381</v>
      </c>
    </row>
    <row r="40" spans="2:10" ht="17" thickBot="1" x14ac:dyDescent="0.25">
      <c r="C40" s="38">
        <f>1/4*(C36*B21+D36*B22+E36*B23+F36*B24+G36*B25)</f>
        <v>0.90618824380032381</v>
      </c>
      <c r="D40" s="2">
        <f>1/4*(C21*C36+D36*C22+E36*C23+F36*C24+G36*C25)</f>
        <v>1.0000000000000004</v>
      </c>
    </row>
    <row r="42" spans="2:10" ht="16" customHeight="1" x14ac:dyDescent="0.2">
      <c r="B42" s="20" t="s">
        <v>6</v>
      </c>
      <c r="C42" s="20"/>
      <c r="D42" s="20"/>
      <c r="E42" s="20"/>
      <c r="F42" s="20"/>
      <c r="G42" s="20"/>
      <c r="H42" s="20"/>
      <c r="I42" s="20"/>
      <c r="J42" s="20"/>
    </row>
    <row r="43" spans="2:10" ht="16" customHeight="1" x14ac:dyDescent="0.2">
      <c r="B43" s="20"/>
      <c r="C43" s="20"/>
      <c r="D43" s="20"/>
      <c r="E43" s="20"/>
      <c r="F43" s="20"/>
      <c r="G43" s="20"/>
      <c r="H43" s="20"/>
      <c r="I43" s="20"/>
      <c r="J43" s="20"/>
    </row>
    <row r="44" spans="2:10" ht="17" thickBot="1" x14ac:dyDescent="0.25"/>
    <row r="45" spans="2:10" x14ac:dyDescent="0.2">
      <c r="B45" s="9" t="s">
        <v>52</v>
      </c>
      <c r="C45" s="51">
        <f>D39</f>
        <v>0.90618824380032381</v>
      </c>
      <c r="E45" s="16"/>
      <c r="F45" s="16"/>
      <c r="G45" s="16"/>
      <c r="H45" s="16"/>
      <c r="I45" s="16"/>
      <c r="J45" s="16"/>
    </row>
    <row r="46" spans="2:10" ht="17" thickBot="1" x14ac:dyDescent="0.25">
      <c r="B46" s="50">
        <f>C40</f>
        <v>0.90618824380032381</v>
      </c>
      <c r="C46" s="4" t="s">
        <v>52</v>
      </c>
      <c r="E46" s="16"/>
      <c r="F46" s="16"/>
      <c r="G46" s="16"/>
      <c r="H46" s="16"/>
      <c r="I46" s="16"/>
      <c r="J46" s="16"/>
    </row>
    <row r="47" spans="2:10" x14ac:dyDescent="0.2">
      <c r="E47" s="16"/>
      <c r="F47" s="16"/>
      <c r="G47" s="16"/>
      <c r="H47" s="16"/>
      <c r="I47" s="16"/>
      <c r="J47" s="16"/>
    </row>
    <row r="48" spans="2:10" x14ac:dyDescent="0.2">
      <c r="E48" s="16"/>
      <c r="F48" s="16"/>
      <c r="G48" s="16"/>
      <c r="H48" s="16"/>
      <c r="I48" s="16"/>
      <c r="J48" s="16"/>
    </row>
    <row r="49" spans="2:20" ht="17" thickBot="1" x14ac:dyDescent="0.25">
      <c r="E49" s="16"/>
      <c r="F49" s="16"/>
      <c r="G49" s="16"/>
      <c r="H49" s="16"/>
      <c r="I49" s="16"/>
      <c r="J49" s="16"/>
    </row>
    <row r="50" spans="2:20" x14ac:dyDescent="0.2">
      <c r="B50" s="70" t="s">
        <v>12</v>
      </c>
      <c r="C50" s="77">
        <f>C39+D39</f>
        <v>1.9061882438003233</v>
      </c>
      <c r="E50" s="16"/>
      <c r="F50" s="16"/>
      <c r="G50" s="16"/>
      <c r="H50" s="16"/>
      <c r="I50" s="16"/>
      <c r="J50" s="16"/>
    </row>
    <row r="51" spans="2:20" ht="16" customHeight="1" thickBot="1" x14ac:dyDescent="0.25">
      <c r="B51" s="72" t="s">
        <v>13</v>
      </c>
      <c r="C51" s="78">
        <f>C39-D39</f>
        <v>9.3811756199675744E-2</v>
      </c>
      <c r="E51" s="16"/>
      <c r="F51" s="16"/>
      <c r="G51" s="16"/>
      <c r="H51" s="16"/>
      <c r="I51" s="16"/>
      <c r="J51" s="16"/>
    </row>
    <row r="52" spans="2:20" ht="16" customHeight="1" x14ac:dyDescent="0.2">
      <c r="E52" s="16"/>
      <c r="F52" s="16"/>
      <c r="G52" s="16"/>
      <c r="H52" s="16"/>
      <c r="I52" s="16"/>
      <c r="J52" s="16"/>
    </row>
    <row r="53" spans="2:20" ht="16" customHeight="1" x14ac:dyDescent="0.2">
      <c r="E53" s="16"/>
      <c r="F53" s="16"/>
      <c r="G53" s="16"/>
      <c r="H53" s="16"/>
      <c r="I53" s="16"/>
      <c r="J53" s="16"/>
    </row>
    <row r="55" spans="2:20" x14ac:dyDescent="0.2">
      <c r="B55" s="20" t="s">
        <v>7</v>
      </c>
      <c r="C55" s="20"/>
      <c r="D55" s="20"/>
      <c r="E55" s="20"/>
      <c r="F55" s="20"/>
      <c r="G55" s="20"/>
      <c r="H55" s="20"/>
      <c r="I55" s="20"/>
      <c r="J55" s="20"/>
      <c r="L55" s="20" t="s">
        <v>16</v>
      </c>
      <c r="M55" s="20"/>
      <c r="N55" s="20"/>
      <c r="O55" s="20"/>
      <c r="P55" s="20"/>
      <c r="Q55" s="20"/>
      <c r="R55" s="20"/>
      <c r="S55" s="20"/>
      <c r="T55" s="20"/>
    </row>
    <row r="56" spans="2:20" x14ac:dyDescent="0.2">
      <c r="B56" s="20"/>
      <c r="C56" s="20"/>
      <c r="D56" s="20"/>
      <c r="E56" s="20"/>
      <c r="F56" s="20"/>
      <c r="G56" s="20"/>
      <c r="H56" s="20"/>
      <c r="I56" s="20"/>
      <c r="J56" s="20"/>
      <c r="L56" s="20"/>
      <c r="M56" s="20"/>
      <c r="N56" s="20"/>
      <c r="O56" s="20"/>
      <c r="P56" s="20"/>
      <c r="Q56" s="20"/>
      <c r="R56" s="20"/>
      <c r="S56" s="20"/>
      <c r="T56" s="20"/>
    </row>
    <row r="57" spans="2:20" ht="17" thickBot="1" x14ac:dyDescent="0.25">
      <c r="B57" s="27" t="s">
        <v>53</v>
      </c>
      <c r="C57" s="27"/>
      <c r="L57" s="27" t="s">
        <v>54</v>
      </c>
      <c r="M57" s="27"/>
    </row>
    <row r="58" spans="2:20" x14ac:dyDescent="0.2">
      <c r="B58" s="14">
        <f>C39-C50</f>
        <v>-0.9061882438003237</v>
      </c>
      <c r="C58" s="51">
        <f>D39</f>
        <v>0.90618824380032381</v>
      </c>
      <c r="E58" s="16"/>
      <c r="F58" s="16"/>
      <c r="G58" s="16"/>
      <c r="H58" s="16"/>
      <c r="I58" s="16"/>
      <c r="J58" s="16"/>
      <c r="L58" s="14">
        <f>C39-C51</f>
        <v>0.90618824380032381</v>
      </c>
      <c r="M58" s="51">
        <f>C45</f>
        <v>0.90618824380032381</v>
      </c>
      <c r="O58" s="16"/>
      <c r="P58" s="16"/>
      <c r="Q58" s="16"/>
      <c r="R58" s="16"/>
      <c r="S58" s="16"/>
      <c r="T58" s="16"/>
    </row>
    <row r="59" spans="2:20" ht="17" thickBot="1" x14ac:dyDescent="0.25">
      <c r="B59" s="50">
        <f>C40</f>
        <v>0.90618824380032381</v>
      </c>
      <c r="C59" s="15">
        <f>D40-C50</f>
        <v>-0.90618824380032281</v>
      </c>
      <c r="E59" s="16"/>
      <c r="F59" s="16"/>
      <c r="G59" s="16"/>
      <c r="H59" s="16"/>
      <c r="I59" s="16"/>
      <c r="J59" s="16"/>
      <c r="L59" s="50">
        <f>B46</f>
        <v>0.90618824380032381</v>
      </c>
      <c r="M59" s="15">
        <f>D40-C51</f>
        <v>0.9061882438003247</v>
      </c>
      <c r="O59" s="16"/>
      <c r="P59" s="16"/>
      <c r="Q59" s="16"/>
      <c r="R59" s="16"/>
      <c r="S59" s="16"/>
      <c r="T59" s="16"/>
    </row>
    <row r="60" spans="2:20" x14ac:dyDescent="0.2">
      <c r="E60" s="16"/>
      <c r="F60" s="16"/>
      <c r="G60" s="16"/>
      <c r="H60" s="16"/>
      <c r="I60" s="16"/>
      <c r="J60" s="16"/>
      <c r="O60" s="16"/>
      <c r="P60" s="16"/>
      <c r="Q60" s="16"/>
      <c r="R60" s="16"/>
      <c r="S60" s="16"/>
      <c r="T60" s="16"/>
    </row>
    <row r="61" spans="2:20" x14ac:dyDescent="0.2">
      <c r="E61" s="16"/>
      <c r="F61" s="16"/>
      <c r="G61" s="16"/>
      <c r="H61" s="16"/>
      <c r="I61" s="16"/>
      <c r="J61" s="16"/>
      <c r="O61" s="16"/>
      <c r="P61" s="16"/>
      <c r="Q61" s="16"/>
      <c r="R61" s="16"/>
      <c r="S61" s="16"/>
      <c r="T61" s="16"/>
    </row>
    <row r="63" spans="2:20" x14ac:dyDescent="0.2">
      <c r="E63" s="16"/>
      <c r="F63" s="16"/>
      <c r="G63" s="16"/>
      <c r="H63" s="16"/>
      <c r="I63" s="16"/>
      <c r="J63" s="16"/>
      <c r="O63" s="16"/>
      <c r="P63" s="16"/>
      <c r="Q63" s="16"/>
      <c r="R63" s="16"/>
      <c r="S63" s="16"/>
      <c r="T63" s="16"/>
    </row>
    <row r="64" spans="2:20" x14ac:dyDescent="0.2">
      <c r="B64" s="17" t="s">
        <v>56</v>
      </c>
      <c r="C64" s="17"/>
      <c r="D64" s="17"/>
      <c r="E64" s="16"/>
      <c r="F64" s="16"/>
      <c r="G64" s="16"/>
      <c r="H64" s="16"/>
      <c r="I64" s="16"/>
      <c r="J64" s="16"/>
      <c r="L64" s="17" t="s">
        <v>55</v>
      </c>
      <c r="M64" s="17"/>
      <c r="N64" s="17"/>
      <c r="O64" s="16"/>
      <c r="P64" s="16"/>
      <c r="Q64" s="16"/>
      <c r="R64" s="16"/>
      <c r="S64" s="16"/>
      <c r="T64" s="16"/>
    </row>
    <row r="65" spans="2:20" x14ac:dyDescent="0.2">
      <c r="B65" s="17"/>
      <c r="C65" s="17"/>
      <c r="D65" s="17"/>
      <c r="E65" s="16"/>
      <c r="F65" s="16"/>
      <c r="G65" s="16"/>
      <c r="H65" s="16"/>
      <c r="I65" s="16"/>
      <c r="J65" s="16"/>
      <c r="L65" s="17"/>
      <c r="M65" s="17"/>
      <c r="N65" s="17"/>
      <c r="O65" s="16"/>
      <c r="P65" s="16"/>
      <c r="Q65" s="16"/>
      <c r="R65" s="16"/>
      <c r="S65" s="16"/>
      <c r="T65" s="16"/>
    </row>
    <row r="66" spans="2:20" x14ac:dyDescent="0.2">
      <c r="B66" s="17"/>
      <c r="C66" s="17"/>
      <c r="D66" s="17"/>
      <c r="E66" s="16"/>
      <c r="F66" s="16"/>
      <c r="G66" s="16"/>
      <c r="H66" s="16"/>
      <c r="I66" s="16"/>
      <c r="J66" s="16"/>
      <c r="L66" s="17"/>
      <c r="M66" s="17"/>
      <c r="N66" s="17"/>
      <c r="O66" s="16"/>
      <c r="P66" s="16"/>
      <c r="Q66" s="16"/>
      <c r="R66" s="16"/>
      <c r="S66" s="16"/>
      <c r="T66" s="16"/>
    </row>
    <row r="67" spans="2:20" x14ac:dyDescent="0.2">
      <c r="B67" s="17"/>
      <c r="C67" s="17"/>
      <c r="D67" s="17"/>
      <c r="L67" s="17"/>
      <c r="M67" s="17"/>
      <c r="N67" s="17"/>
    </row>
    <row r="68" spans="2:20" ht="19" x14ac:dyDescent="0.2">
      <c r="B68" s="11"/>
      <c r="C68" s="11"/>
      <c r="D68" s="11"/>
      <c r="E68" s="16"/>
      <c r="F68" s="16"/>
      <c r="G68" s="16"/>
      <c r="H68" s="16"/>
      <c r="I68" s="16"/>
      <c r="J68" s="16"/>
      <c r="L68" s="11"/>
      <c r="M68" s="11"/>
      <c r="N68" s="11"/>
      <c r="O68" s="16"/>
      <c r="P68" s="16"/>
      <c r="Q68" s="16"/>
      <c r="R68" s="16"/>
      <c r="S68" s="16"/>
      <c r="T68" s="16"/>
    </row>
    <row r="69" spans="2:20" ht="19" x14ac:dyDescent="0.2">
      <c r="B69" s="11"/>
      <c r="C69" s="11"/>
      <c r="D69" s="11"/>
      <c r="E69" s="16"/>
      <c r="F69" s="16"/>
      <c r="G69" s="16"/>
      <c r="H69" s="16"/>
      <c r="I69" s="16"/>
      <c r="J69" s="16"/>
      <c r="L69" s="11"/>
      <c r="M69" s="11"/>
      <c r="N69" s="11"/>
      <c r="O69" s="16"/>
      <c r="P69" s="16"/>
      <c r="Q69" s="16"/>
      <c r="R69" s="16"/>
      <c r="S69" s="16"/>
      <c r="T69" s="16"/>
    </row>
    <row r="70" spans="2:20" x14ac:dyDescent="0.2">
      <c r="E70" s="16"/>
      <c r="F70" s="16"/>
      <c r="G70" s="16"/>
      <c r="H70" s="16"/>
      <c r="I70" s="16"/>
      <c r="J70" s="16"/>
      <c r="O70" s="16"/>
      <c r="P70" s="16"/>
      <c r="Q70" s="16"/>
      <c r="R70" s="16"/>
      <c r="S70" s="16"/>
      <c r="T70" s="16"/>
    </row>
    <row r="71" spans="2:20" x14ac:dyDescent="0.2">
      <c r="E71" s="16"/>
      <c r="F71" s="16"/>
      <c r="G71" s="16"/>
      <c r="H71" s="16"/>
      <c r="I71" s="16"/>
      <c r="J71" s="16"/>
      <c r="O71" s="16"/>
      <c r="P71" s="16"/>
      <c r="Q71" s="16"/>
      <c r="R71" s="16"/>
      <c r="S71" s="16"/>
      <c r="T71" s="16"/>
    </row>
    <row r="72" spans="2:20" ht="17" thickBot="1" x14ac:dyDescent="0.25"/>
    <row r="73" spans="2:20" x14ac:dyDescent="0.2">
      <c r="C73" s="16" t="s">
        <v>20</v>
      </c>
      <c r="D73" s="16"/>
      <c r="E73" s="74">
        <v>1</v>
      </c>
      <c r="L73" s="16" t="s">
        <v>21</v>
      </c>
      <c r="M73" s="16"/>
      <c r="N73" s="74">
        <f>1</f>
        <v>1</v>
      </c>
    </row>
    <row r="74" spans="2:20" ht="17" thickBot="1" x14ac:dyDescent="0.25">
      <c r="E74" s="75">
        <f>-B59/C59</f>
        <v>1.0000000000000011</v>
      </c>
      <c r="N74" s="75">
        <f>-L59/M59</f>
        <v>-0.999999999999999</v>
      </c>
    </row>
    <row r="77" spans="2:20" x14ac:dyDescent="0.2">
      <c r="B77" s="20" t="s">
        <v>22</v>
      </c>
      <c r="C77" s="20"/>
      <c r="D77" s="20"/>
      <c r="E77" s="20"/>
      <c r="F77" s="20"/>
      <c r="G77" s="20"/>
      <c r="H77" s="20"/>
      <c r="I77" s="20"/>
      <c r="J77" s="20"/>
      <c r="K77" s="20"/>
    </row>
    <row r="78" spans="2:20" x14ac:dyDescent="0.2"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2:20" ht="20" thickBot="1" x14ac:dyDescent="0.25">
      <c r="B79" s="11"/>
      <c r="C79" s="11"/>
      <c r="D79" s="11"/>
      <c r="E79" s="11"/>
    </row>
    <row r="80" spans="2:20" ht="19" x14ac:dyDescent="0.2">
      <c r="B80" s="64" t="s">
        <v>12</v>
      </c>
      <c r="C80" s="65">
        <f>C50/(C50+C51)</f>
        <v>0.95309412190016207</v>
      </c>
      <c r="D80" s="11"/>
      <c r="E80" s="42" t="s">
        <v>57</v>
      </c>
      <c r="F80" s="42"/>
      <c r="G80" s="42"/>
      <c r="H80" s="42"/>
      <c r="I80" s="42"/>
      <c r="J80" s="42"/>
    </row>
    <row r="81" spans="2:11" ht="20" thickBot="1" x14ac:dyDescent="0.3">
      <c r="B81" s="66" t="s">
        <v>13</v>
      </c>
      <c r="C81" s="67">
        <f>C51/(C50+C51)</f>
        <v>4.6905878099837893E-2</v>
      </c>
      <c r="E81" s="42"/>
      <c r="F81" s="42"/>
      <c r="G81" s="42"/>
      <c r="H81" s="42"/>
      <c r="I81" s="42"/>
      <c r="J81" s="42"/>
    </row>
    <row r="83" spans="2:11" x14ac:dyDescent="0.2">
      <c r="B83" s="20" t="s">
        <v>23</v>
      </c>
      <c r="C83" s="20"/>
      <c r="D83" s="20"/>
      <c r="E83" s="20"/>
      <c r="F83" s="20"/>
      <c r="G83" s="20"/>
      <c r="H83" s="20"/>
      <c r="I83" s="20"/>
      <c r="J83" s="20"/>
      <c r="K83" s="20"/>
    </row>
    <row r="84" spans="2:11" x14ac:dyDescent="0.2"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6" spans="2:11" x14ac:dyDescent="0.2">
      <c r="B86" s="16"/>
      <c r="C86" s="16"/>
      <c r="D86" s="16"/>
      <c r="E86" s="16"/>
      <c r="F86" s="16"/>
      <c r="G86" s="16"/>
    </row>
    <row r="87" spans="2:11" x14ac:dyDescent="0.2">
      <c r="B87" s="16"/>
      <c r="C87" s="16"/>
      <c r="D87" s="16"/>
      <c r="E87" s="16"/>
      <c r="F87" s="16"/>
      <c r="G87" s="16"/>
    </row>
    <row r="88" spans="2:11" x14ac:dyDescent="0.2">
      <c r="B88" s="16"/>
      <c r="C88" s="16"/>
      <c r="D88" s="16"/>
      <c r="E88" s="16"/>
      <c r="F88" s="16"/>
      <c r="G88" s="16"/>
    </row>
    <row r="89" spans="2:11" x14ac:dyDescent="0.2">
      <c r="B89" s="16"/>
      <c r="C89" s="16"/>
      <c r="D89" s="16"/>
      <c r="E89" s="16"/>
      <c r="F89" s="16"/>
      <c r="G89" s="16"/>
    </row>
    <row r="90" spans="2:11" ht="17" thickBot="1" x14ac:dyDescent="0.25"/>
    <row r="91" spans="2:11" ht="17" thickBot="1" x14ac:dyDescent="0.25">
      <c r="B91" s="61" t="s">
        <v>24</v>
      </c>
      <c r="C91" s="57" t="s">
        <v>25</v>
      </c>
    </row>
    <row r="92" spans="2:11" x14ac:dyDescent="0.2">
      <c r="B92" s="52">
        <f>B21*$E$73+C21*$E$74</f>
        <v>-1.4580552900831794</v>
      </c>
      <c r="C92" s="53">
        <f>B21*$N$73+C21*$N$74</f>
        <v>-0.24181301034658442</v>
      </c>
    </row>
    <row r="93" spans="2:11" x14ac:dyDescent="0.2">
      <c r="B93" s="31">
        <f t="shared" ref="B93:B95" si="2">B22*$E$73+C22*$E$74</f>
        <v>0.13531806660927406</v>
      </c>
      <c r="C93" s="32">
        <f t="shared" ref="C93:C96" si="3">B22*$N$73+C22*$N$74</f>
        <v>0.48281586081972999</v>
      </c>
    </row>
    <row r="94" spans="2:11" x14ac:dyDescent="0.2">
      <c r="B94" s="31">
        <f t="shared" si="2"/>
        <v>2.6454744469478095</v>
      </c>
      <c r="C94" s="32">
        <f t="shared" si="3"/>
        <v>-0.48200570094629058</v>
      </c>
    </row>
    <row r="95" spans="2:11" x14ac:dyDescent="0.2">
      <c r="B95" s="31">
        <f t="shared" si="2"/>
        <v>-2.2787612374893769</v>
      </c>
      <c r="C95" s="32">
        <f t="shared" si="3"/>
        <v>-0.19377447222664324</v>
      </c>
    </row>
    <row r="96" spans="2:11" ht="17" thickBot="1" x14ac:dyDescent="0.25">
      <c r="B96" s="33">
        <f>B25*$E$73+C25*$E$74</f>
        <v>0.95602401401547188</v>
      </c>
      <c r="C96" s="34">
        <f t="shared" si="3"/>
        <v>0.43477732269978875</v>
      </c>
    </row>
    <row r="98" spans="2:29" x14ac:dyDescent="0.2">
      <c r="B98" s="20" t="s">
        <v>51</v>
      </c>
      <c r="C98" s="20"/>
      <c r="D98" s="20"/>
      <c r="E98" s="20"/>
      <c r="F98" s="20"/>
      <c r="G98" s="20"/>
      <c r="H98" s="20"/>
      <c r="I98" s="20"/>
      <c r="J98" s="20"/>
      <c r="K98" s="20"/>
    </row>
    <row r="99" spans="2:29" x14ac:dyDescent="0.2"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2:29" x14ac:dyDescent="0.2">
      <c r="B100" s="55" t="s">
        <v>59</v>
      </c>
      <c r="C100" s="55"/>
      <c r="D100" s="55"/>
      <c r="E100" s="54" t="s">
        <v>68</v>
      </c>
      <c r="F100" s="54"/>
      <c r="G100" s="54"/>
      <c r="H100" s="54"/>
      <c r="I100" s="54"/>
      <c r="L100" s="55" t="s">
        <v>60</v>
      </c>
      <c r="M100" s="55"/>
      <c r="N100" s="55"/>
      <c r="O100" s="54" t="s">
        <v>66</v>
      </c>
      <c r="P100" s="54"/>
      <c r="Q100" s="54"/>
      <c r="R100" s="54"/>
      <c r="S100" s="54"/>
      <c r="V100" s="55" t="s">
        <v>61</v>
      </c>
      <c r="W100" s="55"/>
      <c r="X100" s="55"/>
      <c r="Y100" s="54" t="s">
        <v>67</v>
      </c>
      <c r="Z100" s="54"/>
      <c r="AA100" s="54"/>
      <c r="AB100" s="54"/>
      <c r="AC100" s="54"/>
    </row>
    <row r="101" spans="2:29" x14ac:dyDescent="0.2">
      <c r="B101" s="55"/>
      <c r="C101" s="55"/>
      <c r="D101" s="55"/>
      <c r="E101" s="54"/>
      <c r="F101" s="54"/>
      <c r="G101" s="54"/>
      <c r="H101" s="54"/>
      <c r="I101" s="54"/>
      <c r="L101" s="55"/>
      <c r="M101" s="55"/>
      <c r="N101" s="55"/>
      <c r="O101" s="54"/>
      <c r="P101" s="54"/>
      <c r="Q101" s="54"/>
      <c r="R101" s="54"/>
      <c r="S101" s="54"/>
      <c r="V101" s="55"/>
      <c r="W101" s="55"/>
      <c r="X101" s="55"/>
      <c r="Y101" s="54"/>
      <c r="Z101" s="54"/>
      <c r="AA101" s="54"/>
      <c r="AB101" s="54"/>
      <c r="AC101" s="54"/>
    </row>
    <row r="103" spans="2:29" x14ac:dyDescent="0.2">
      <c r="B103" t="s">
        <v>27</v>
      </c>
      <c r="L103" t="s">
        <v>27</v>
      </c>
      <c r="V103" t="s">
        <v>27</v>
      </c>
    </row>
    <row r="104" spans="2:29" ht="17" thickBot="1" x14ac:dyDescent="0.25"/>
    <row r="105" spans="2:29" x14ac:dyDescent="0.2">
      <c r="B105" s="49" t="s">
        <v>28</v>
      </c>
      <c r="C105" s="49"/>
      <c r="L105" s="49" t="s">
        <v>28</v>
      </c>
      <c r="M105" s="49"/>
      <c r="V105" s="49" t="s">
        <v>28</v>
      </c>
      <c r="W105" s="49"/>
    </row>
    <row r="106" spans="2:29" x14ac:dyDescent="0.2">
      <c r="B106" s="22" t="s">
        <v>29</v>
      </c>
      <c r="C106" s="22">
        <v>0.99690641176711958</v>
      </c>
      <c r="L106" s="22" t="s">
        <v>29</v>
      </c>
      <c r="M106" s="22">
        <v>0.99459582804381597</v>
      </c>
      <c r="V106" s="22" t="s">
        <v>29</v>
      </c>
      <c r="W106" s="22">
        <v>8.3027409823810877E-2</v>
      </c>
    </row>
    <row r="107" spans="2:29" x14ac:dyDescent="0.2">
      <c r="B107" s="22" t="s">
        <v>30</v>
      </c>
      <c r="C107" s="22">
        <v>0.99382239382239379</v>
      </c>
      <c r="L107" s="22" t="s">
        <v>30</v>
      </c>
      <c r="M107" s="22">
        <v>0.9892208611621639</v>
      </c>
      <c r="V107" s="22" t="s">
        <v>30</v>
      </c>
      <c r="W107" s="22">
        <v>6.8935507820510472E-3</v>
      </c>
    </row>
    <row r="108" spans="2:29" x14ac:dyDescent="0.2">
      <c r="B108" s="22" t="s">
        <v>31</v>
      </c>
      <c r="C108" s="22">
        <v>0.98146718146718115</v>
      </c>
      <c r="L108" s="22" t="s">
        <v>31</v>
      </c>
      <c r="M108" s="22">
        <v>0.98383129174324591</v>
      </c>
      <c r="V108" s="22" t="s">
        <v>31</v>
      </c>
      <c r="W108" s="22">
        <v>-0.48965967382692344</v>
      </c>
    </row>
    <row r="109" spans="2:29" x14ac:dyDescent="0.2">
      <c r="B109" s="22" t="s">
        <v>32</v>
      </c>
      <c r="C109" s="22">
        <v>0.23249527748763849</v>
      </c>
      <c r="L109" s="22" t="s">
        <v>32</v>
      </c>
      <c r="M109" s="22">
        <v>0.2171606143285042</v>
      </c>
      <c r="V109" s="22" t="s">
        <v>32</v>
      </c>
      <c r="W109" s="22">
        <v>2.0844281506755098</v>
      </c>
    </row>
    <row r="110" spans="2:29" ht="17" thickBot="1" x14ac:dyDescent="0.25">
      <c r="B110" s="47" t="s">
        <v>33</v>
      </c>
      <c r="C110" s="47">
        <v>4</v>
      </c>
      <c r="L110" s="47" t="s">
        <v>33</v>
      </c>
      <c r="M110" s="47">
        <v>4</v>
      </c>
      <c r="V110" s="47" t="s">
        <v>33</v>
      </c>
      <c r="W110" s="47">
        <v>4</v>
      </c>
    </row>
    <row r="112" spans="2:29" ht="17" thickBot="1" x14ac:dyDescent="0.25">
      <c r="B112" t="s">
        <v>34</v>
      </c>
      <c r="L112" t="s">
        <v>34</v>
      </c>
      <c r="V112" t="s">
        <v>34</v>
      </c>
    </row>
    <row r="113" spans="2:30" x14ac:dyDescent="0.2">
      <c r="B113" s="48"/>
      <c r="C113" s="48" t="s">
        <v>39</v>
      </c>
      <c r="D113" s="48" t="s">
        <v>40</v>
      </c>
      <c r="E113" s="48" t="s">
        <v>41</v>
      </c>
      <c r="F113" s="48" t="s">
        <v>42</v>
      </c>
      <c r="G113" s="48" t="s">
        <v>43</v>
      </c>
      <c r="L113" s="48"/>
      <c r="M113" s="48" t="s">
        <v>39</v>
      </c>
      <c r="N113" s="48" t="s">
        <v>40</v>
      </c>
      <c r="O113" s="48" t="s">
        <v>41</v>
      </c>
      <c r="P113" s="48" t="s">
        <v>42</v>
      </c>
      <c r="Q113" s="48" t="s">
        <v>43</v>
      </c>
      <c r="V113" s="48"/>
      <c r="W113" s="48" t="s">
        <v>39</v>
      </c>
      <c r="X113" s="48" t="s">
        <v>40</v>
      </c>
      <c r="Y113" s="48" t="s">
        <v>41</v>
      </c>
      <c r="Z113" s="48" t="s">
        <v>42</v>
      </c>
      <c r="AA113" s="48" t="s">
        <v>43</v>
      </c>
    </row>
    <row r="114" spans="2:30" x14ac:dyDescent="0.2">
      <c r="B114" s="22" t="s">
        <v>35</v>
      </c>
      <c r="C114" s="22">
        <v>2</v>
      </c>
      <c r="D114" s="22">
        <v>8.6959459459459456</v>
      </c>
      <c r="E114" s="22">
        <v>4.3479729729729728</v>
      </c>
      <c r="F114" s="22">
        <v>80.437500000000057</v>
      </c>
      <c r="G114" s="22">
        <v>7.8597749189185911E-2</v>
      </c>
      <c r="L114" s="22" t="s">
        <v>35</v>
      </c>
      <c r="M114" s="22">
        <v>1</v>
      </c>
      <c r="N114" s="22">
        <v>8.6556825351689337</v>
      </c>
      <c r="O114" s="22">
        <v>8.6556825351689337</v>
      </c>
      <c r="P114" s="22">
        <v>183.54357913822741</v>
      </c>
      <c r="Q114" s="22">
        <v>5.4041719561840991E-3</v>
      </c>
      <c r="V114" s="22" t="s">
        <v>35</v>
      </c>
      <c r="W114" s="22">
        <v>1</v>
      </c>
      <c r="X114" s="22">
        <v>6.031856934294666E-2</v>
      </c>
      <c r="Y114" s="22">
        <v>6.031856934294666E-2</v>
      </c>
      <c r="Z114" s="22">
        <v>1.3882803374159088E-2</v>
      </c>
      <c r="AA114" s="22">
        <v>0.91697259017618915</v>
      </c>
    </row>
    <row r="115" spans="2:30" x14ac:dyDescent="0.2">
      <c r="B115" s="22" t="s">
        <v>36</v>
      </c>
      <c r="C115" s="22">
        <v>1</v>
      </c>
      <c r="D115" s="22">
        <v>5.4054054054054015E-2</v>
      </c>
      <c r="E115" s="22">
        <v>5.4054054054054015E-2</v>
      </c>
      <c r="F115" s="22"/>
      <c r="G115" s="22"/>
      <c r="L115" s="22" t="s">
        <v>36</v>
      </c>
      <c r="M115" s="22">
        <v>2</v>
      </c>
      <c r="N115" s="22">
        <v>9.4317464831066677E-2</v>
      </c>
      <c r="O115" s="22">
        <v>4.7158732415533339E-2</v>
      </c>
      <c r="P115" s="22"/>
      <c r="Q115" s="22"/>
      <c r="V115" s="22" t="s">
        <v>36</v>
      </c>
      <c r="W115" s="22">
        <v>2</v>
      </c>
      <c r="X115" s="22">
        <v>8.6896814306570533</v>
      </c>
      <c r="Y115" s="22">
        <v>4.3448407153285267</v>
      </c>
      <c r="Z115" s="22"/>
      <c r="AA115" s="22"/>
    </row>
    <row r="116" spans="2:30" ht="17" thickBot="1" x14ac:dyDescent="0.25">
      <c r="B116" s="47" t="s">
        <v>37</v>
      </c>
      <c r="C116" s="47">
        <v>3</v>
      </c>
      <c r="D116" s="47">
        <v>8.75</v>
      </c>
      <c r="E116" s="47"/>
      <c r="F116" s="47"/>
      <c r="G116" s="47"/>
      <c r="L116" s="47" t="s">
        <v>37</v>
      </c>
      <c r="M116" s="47">
        <v>3</v>
      </c>
      <c r="N116" s="47">
        <v>8.75</v>
      </c>
      <c r="O116" s="47"/>
      <c r="P116" s="47"/>
      <c r="Q116" s="47"/>
      <c r="V116" s="47" t="s">
        <v>37</v>
      </c>
      <c r="W116" s="47">
        <v>3</v>
      </c>
      <c r="X116" s="47">
        <v>8.75</v>
      </c>
      <c r="Y116" s="47"/>
      <c r="Z116" s="47"/>
      <c r="AA116" s="47"/>
    </row>
    <row r="117" spans="2:30" ht="17" thickBot="1" x14ac:dyDescent="0.25"/>
    <row r="118" spans="2:30" x14ac:dyDescent="0.2">
      <c r="B118" s="48"/>
      <c r="C118" s="48" t="s">
        <v>44</v>
      </c>
      <c r="D118" s="48" t="s">
        <v>32</v>
      </c>
      <c r="E118" s="48" t="s">
        <v>45</v>
      </c>
      <c r="F118" s="48" t="s">
        <v>46</v>
      </c>
      <c r="G118" s="48" t="s">
        <v>47</v>
      </c>
      <c r="H118" s="48" t="s">
        <v>48</v>
      </c>
      <c r="I118" s="48" t="s">
        <v>49</v>
      </c>
      <c r="J118" s="48" t="s">
        <v>50</v>
      </c>
      <c r="L118" s="48"/>
      <c r="M118" s="48" t="s">
        <v>44</v>
      </c>
      <c r="N118" s="48" t="s">
        <v>32</v>
      </c>
      <c r="O118" s="48" t="s">
        <v>45</v>
      </c>
      <c r="P118" s="48" t="s">
        <v>46</v>
      </c>
      <c r="Q118" s="48" t="s">
        <v>47</v>
      </c>
      <c r="R118" s="48" t="s">
        <v>48</v>
      </c>
      <c r="S118" s="48" t="s">
        <v>49</v>
      </c>
      <c r="T118" s="48" t="s">
        <v>50</v>
      </c>
      <c r="V118" s="48"/>
      <c r="W118" s="48" t="s">
        <v>44</v>
      </c>
      <c r="X118" s="48" t="s">
        <v>32</v>
      </c>
      <c r="Y118" s="48" t="s">
        <v>45</v>
      </c>
      <c r="Z118" s="48" t="s">
        <v>46</v>
      </c>
      <c r="AA118" s="48" t="s">
        <v>47</v>
      </c>
      <c r="AB118" s="48" t="s">
        <v>48</v>
      </c>
      <c r="AC118" s="48" t="s">
        <v>49</v>
      </c>
      <c r="AD118" s="48" t="s">
        <v>50</v>
      </c>
    </row>
    <row r="119" spans="2:30" x14ac:dyDescent="0.2">
      <c r="B119" s="22" t="s">
        <v>38</v>
      </c>
      <c r="C119" s="79">
        <v>13.929729729729731</v>
      </c>
      <c r="D119" s="22">
        <v>0.12050538816004296</v>
      </c>
      <c r="E119" s="22">
        <v>115.59424804498937</v>
      </c>
      <c r="F119" s="22">
        <v>5.5072281063618693E-3</v>
      </c>
      <c r="G119" s="22">
        <v>12.398563595956022</v>
      </c>
      <c r="H119" s="22">
        <v>15.46089586350344</v>
      </c>
      <c r="I119" s="22">
        <v>12.398563595956022</v>
      </c>
      <c r="J119" s="22">
        <v>15.46089586350344</v>
      </c>
      <c r="L119" s="22" t="s">
        <v>38</v>
      </c>
      <c r="M119" s="79">
        <v>13.947785296920642</v>
      </c>
      <c r="N119" s="22">
        <v>0.11084807805017137</v>
      </c>
      <c r="O119" s="22">
        <v>125.82793984581025</v>
      </c>
      <c r="P119" s="22">
        <v>6.3154555801805566E-5</v>
      </c>
      <c r="Q119" s="22">
        <v>13.470844511310592</v>
      </c>
      <c r="R119" s="22">
        <v>14.424726082530693</v>
      </c>
      <c r="S119" s="22">
        <v>13.470844511310592</v>
      </c>
      <c r="T119" s="22">
        <v>14.424726082530693</v>
      </c>
      <c r="V119" s="22" t="s">
        <v>38</v>
      </c>
      <c r="W119" s="79">
        <v>14.268039392499311</v>
      </c>
      <c r="X119" s="22">
        <v>1.0533995759126273</v>
      </c>
      <c r="Y119" s="22">
        <v>13.544755208523791</v>
      </c>
      <c r="Z119" s="22">
        <v>5.4066025048100574E-3</v>
      </c>
      <c r="AA119" s="22">
        <v>9.7356268316819179</v>
      </c>
      <c r="AB119" s="22">
        <v>18.800451953316703</v>
      </c>
      <c r="AC119" s="22">
        <v>9.7356268316819179</v>
      </c>
      <c r="AD119" s="22">
        <v>18.800451953316703</v>
      </c>
    </row>
    <row r="120" spans="2:30" ht="17" thickBot="1" x14ac:dyDescent="0.25">
      <c r="B120" s="22">
        <v>-1.4580552900831794</v>
      </c>
      <c r="C120" s="79">
        <v>0.83772158986904499</v>
      </c>
      <c r="D120" s="22">
        <v>6.6277618801321755E-2</v>
      </c>
      <c r="E120" s="22">
        <v>12.639584900903811</v>
      </c>
      <c r="F120" s="22">
        <v>5.0262445539750143E-2</v>
      </c>
      <c r="G120" s="22">
        <v>-4.4154040466910516E-3</v>
      </c>
      <c r="H120" s="22">
        <v>1.679858583784781</v>
      </c>
      <c r="I120" s="22">
        <v>-4.4154040466910516E-3</v>
      </c>
      <c r="J120" s="22">
        <v>1.679858583784781</v>
      </c>
      <c r="L120" s="47">
        <v>-1.4580552900831794</v>
      </c>
      <c r="M120" s="80">
        <v>0.82908982981603618</v>
      </c>
      <c r="N120" s="47">
        <v>6.1197261673304297E-2</v>
      </c>
      <c r="O120" s="47">
        <v>13.547825623996914</v>
      </c>
      <c r="P120" s="47">
        <v>5.4041719561840999E-3</v>
      </c>
      <c r="Q120" s="47">
        <v>0.56577926482420127</v>
      </c>
      <c r="R120" s="47">
        <v>1.0924003948078711</v>
      </c>
      <c r="S120" s="47">
        <v>0.56577926482420127</v>
      </c>
      <c r="T120" s="47">
        <v>1.0924003948078711</v>
      </c>
      <c r="V120" s="47">
        <v>-0.24181301034658442</v>
      </c>
      <c r="W120" s="80">
        <v>-0.29840234772240465</v>
      </c>
      <c r="X120" s="47">
        <v>2.5325827784604082</v>
      </c>
      <c r="Y120" s="47">
        <v>-0.11782530871658518</v>
      </c>
      <c r="Z120" s="47">
        <v>0.9169725901761907</v>
      </c>
      <c r="AA120" s="47">
        <v>-11.195226552781561</v>
      </c>
      <c r="AB120" s="47">
        <v>10.598421857336751</v>
      </c>
      <c r="AC120" s="47">
        <v>-11.195226552781561</v>
      </c>
      <c r="AD120" s="47">
        <v>10.598421857336751</v>
      </c>
    </row>
    <row r="121" spans="2:30" ht="17" thickBot="1" x14ac:dyDescent="0.25">
      <c r="B121" s="47">
        <v>-0.24181301034658442</v>
      </c>
      <c r="C121" s="80">
        <v>0.24662314600092397</v>
      </c>
      <c r="D121" s="47">
        <v>0.28575424339554678</v>
      </c>
      <c r="E121" s="47">
        <v>0.86306031039246278</v>
      </c>
      <c r="F121" s="47">
        <v>0.5467091821389074</v>
      </c>
      <c r="G121" s="47">
        <v>-3.3842287748135917</v>
      </c>
      <c r="H121" s="47">
        <v>3.8774750668154394</v>
      </c>
      <c r="I121" s="47">
        <v>-3.3842287748135917</v>
      </c>
      <c r="J121" s="47">
        <v>3.8774750668154394</v>
      </c>
    </row>
  </sheetData>
  <mergeCells count="39">
    <mergeCell ref="V100:X101"/>
    <mergeCell ref="E100:I101"/>
    <mergeCell ref="O100:S101"/>
    <mergeCell ref="Y100:AC101"/>
    <mergeCell ref="O58:T61"/>
    <mergeCell ref="O63:T66"/>
    <mergeCell ref="L64:N67"/>
    <mergeCell ref="O68:T71"/>
    <mergeCell ref="L73:M73"/>
    <mergeCell ref="B100:D101"/>
    <mergeCell ref="L100:N101"/>
    <mergeCell ref="B98:K99"/>
    <mergeCell ref="L55:T56"/>
    <mergeCell ref="L57:M57"/>
    <mergeCell ref="B57:C57"/>
    <mergeCell ref="E58:J61"/>
    <mergeCell ref="E63:J66"/>
    <mergeCell ref="B64:D67"/>
    <mergeCell ref="E68:J71"/>
    <mergeCell ref="C73:D73"/>
    <mergeCell ref="B7:E8"/>
    <mergeCell ref="B16:J18"/>
    <mergeCell ref="F20:F21"/>
    <mergeCell ref="G20:G21"/>
    <mergeCell ref="H20:H21"/>
    <mergeCell ref="I20:I21"/>
    <mergeCell ref="F22:F23"/>
    <mergeCell ref="G22:G23"/>
    <mergeCell ref="H22:H23"/>
    <mergeCell ref="B77:K78"/>
    <mergeCell ref="E80:J81"/>
    <mergeCell ref="B83:K84"/>
    <mergeCell ref="B86:G89"/>
    <mergeCell ref="B42:J43"/>
    <mergeCell ref="E45:J53"/>
    <mergeCell ref="B55:J56"/>
    <mergeCell ref="I22:I23"/>
    <mergeCell ref="B27:J28"/>
    <mergeCell ref="B30: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нормирования</vt:lpstr>
      <vt:lpstr>нормированные x1 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2024-11-13T20:09:29Z</dcterms:created>
  <dcterms:modified xsi:type="dcterms:W3CDTF">2024-11-20T11:58:15Z</dcterms:modified>
</cp:coreProperties>
</file>