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HomePC\Downloads\"/>
    </mc:Choice>
  </mc:AlternateContent>
  <xr:revisionPtr revIDLastSave="0" documentId="13_ncr:1_{12A139B2-67AA-400F-9D06-AB46DE2C195D}" xr6:coauthVersionLast="47" xr6:coauthVersionMax="47" xr10:uidLastSave="{00000000-0000-0000-0000-000000000000}"/>
  <bookViews>
    <workbookView xWindow="-110" yWindow="-110" windowWidth="19420" windowHeight="10300" activeTab="3" xr2:uid="{00000000-000D-0000-FFFF-FFFF00000000}"/>
  </bookViews>
  <sheets>
    <sheet name="Profitability" sheetId="1" r:id="rId1"/>
    <sheet name="Casino" sheetId="4" r:id="rId2"/>
    <sheet name="PIVOT TABLE" sheetId="6" r:id="rId3"/>
    <sheet name="DASHBOARD" sheetId="7" r:id="rId4"/>
    <sheet name="V-STACK" sheetId="5" r:id="rId5"/>
  </sheets>
  <definedNames>
    <definedName name="_xlnm._FilterDatabase" localSheetId="0" hidden="1">Profitability!$A$1:$D$15</definedName>
    <definedName name="_xlcn.WorksheetConnection_VSTACKAH1" hidden="1">'V-STACK'!$A:$H</definedName>
    <definedName name="Slicer_MONTH">#N/A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V-STACK!$A:$H"/>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2" i="5"/>
  <c r="C20" i="1"/>
  <c r="B20" i="1"/>
  <c r="B19" i="1"/>
  <c r="B18" i="1"/>
  <c r="C17" i="1"/>
  <c r="B17" i="1"/>
  <c r="F3" i="1"/>
  <c r="F4" i="1"/>
  <c r="F5" i="1"/>
  <c r="F6" i="1"/>
  <c r="F7" i="1"/>
  <c r="F8" i="1"/>
  <c r="F9" i="1"/>
  <c r="F10" i="1"/>
  <c r="F11" i="1"/>
  <c r="F12" i="1"/>
  <c r="F13" i="1"/>
  <c r="F14" i="1"/>
  <c r="F15" i="1"/>
  <c r="F2" i="1"/>
  <c r="E3" i="1"/>
  <c r="E4" i="1"/>
  <c r="E5" i="1"/>
  <c r="E6" i="1"/>
  <c r="E7" i="1"/>
  <c r="E8" i="1"/>
  <c r="E9" i="1"/>
  <c r="E10" i="1"/>
  <c r="E11" i="1"/>
  <c r="E12" i="1"/>
  <c r="E13" i="1"/>
  <c r="E14" i="1"/>
  <c r="E15" i="1"/>
  <c r="E2" i="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2" i="5"/>
  <c r="A2" i="5" a="1"/>
  <c r="A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008976-D13D-4411-854E-B3630E9C61C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AA2D577-BB06-4ECD-B5D5-9ABA7D7F6302}" name="WorksheetConnection_V-STACK!$A:$H" type="102" refreshedVersion="8" minRefreshableVersion="5">
    <extLst>
      <ext xmlns:x15="http://schemas.microsoft.com/office/spreadsheetml/2010/11/main" uri="{DE250136-89BD-433C-8126-D09CA5730AF9}">
        <x15:connection id="Range">
          <x15:rangePr sourceName="_xlcn.WorksheetConnection_VSTACKAH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<sst xmlns="http://schemas.openxmlformats.org/spreadsheetml/2006/main" count="131" uniqueCount="68">
  <si>
    <t>Total Stakes</t>
  </si>
  <si>
    <t>Customer Winnings</t>
  </si>
  <si>
    <t>Bet Count</t>
  </si>
  <si>
    <t>Casino</t>
  </si>
  <si>
    <t>Date</t>
  </si>
  <si>
    <t>September</t>
  </si>
  <si>
    <t>August</t>
  </si>
  <si>
    <t>Stakes</t>
  </si>
  <si>
    <t>Bonus Cost</t>
  </si>
  <si>
    <t>Daily Actives</t>
  </si>
  <si>
    <t>Casino results monthly comparison and interpretation</t>
  </si>
  <si>
    <t>1. Analyse the Casino results for three months.</t>
  </si>
  <si>
    <t>2. Do the necessary calculations for the comparison and analysis.</t>
  </si>
  <si>
    <t>July</t>
  </si>
  <si>
    <t>3. Show the results and trends in the graph.</t>
  </si>
  <si>
    <t>4. Interpret the results of your calculations and graphs.</t>
  </si>
  <si>
    <t>KPI explanation</t>
  </si>
  <si>
    <t>Bet count - the count of bets customers have placed on each sports type</t>
  </si>
  <si>
    <t>Stakes - amount of total turnover made by a customer in a form of stakes placed in Naira</t>
  </si>
  <si>
    <t>Bonus cost - additional bonuses received/used by customer from the company</t>
  </si>
  <si>
    <t>Daily Actives - count of customers active (placing at least one bet) on a given day</t>
  </si>
  <si>
    <t>Casino Game</t>
  </si>
  <si>
    <t>Water Tiger</t>
  </si>
  <si>
    <t>Book of Fallen</t>
  </si>
  <si>
    <t>Gold Bonanza</t>
  </si>
  <si>
    <t>Cash Quest</t>
  </si>
  <si>
    <t>Solar Eclipse</t>
  </si>
  <si>
    <t>Wolf Gold</t>
  </si>
  <si>
    <t>Sweet Crush</t>
  </si>
  <si>
    <t>Hot to Burn</t>
  </si>
  <si>
    <t>The Secret of Ra</t>
  </si>
  <si>
    <t>Hellhot</t>
  </si>
  <si>
    <t>Collosal Vikings</t>
  </si>
  <si>
    <t>Lucky Lady</t>
  </si>
  <si>
    <t>Magnum Opus</t>
  </si>
  <si>
    <t>Panda's Fortune</t>
  </si>
  <si>
    <t>Casino Profitability</t>
  </si>
  <si>
    <t>Calculate the following:
1. Revenue per casino game and the total revenue
2. Margin for each casino game and overall margin
3. Average bet size
4. Based on your findings, provide the conclusions on the best performing casino game.</t>
  </si>
  <si>
    <t>Stakes - the amount of money placed as bets in casino games</t>
  </si>
  <si>
    <t>Bet count - the count of bets/spins customers have placed in each game</t>
  </si>
  <si>
    <t>DATE</t>
  </si>
  <si>
    <t>STAKES</t>
  </si>
  <si>
    <t>CUSTOMER WINNINGS</t>
  </si>
  <si>
    <t>BONUS COST</t>
  </si>
  <si>
    <t>DAILY ACTIVES</t>
  </si>
  <si>
    <t>BET COUN T</t>
  </si>
  <si>
    <t>MONTH</t>
  </si>
  <si>
    <t>Revenue Per Casino Game</t>
  </si>
  <si>
    <t>Margin for Each sales Casino</t>
  </si>
  <si>
    <t>Over All Margin</t>
  </si>
  <si>
    <t>Total Revenue</t>
  </si>
  <si>
    <t>Average Bet Size</t>
  </si>
  <si>
    <t>Best Performing Casino game</t>
  </si>
  <si>
    <t>DAYS</t>
  </si>
  <si>
    <t>TOTAL STAKES</t>
  </si>
  <si>
    <t>Thursday</t>
  </si>
  <si>
    <t>Friday</t>
  </si>
  <si>
    <t>Saturday</t>
  </si>
  <si>
    <t>Sunday</t>
  </si>
  <si>
    <t>Monday</t>
  </si>
  <si>
    <t>Tuesday</t>
  </si>
  <si>
    <t>Wednesday</t>
  </si>
  <si>
    <t>TOTAL AMOUNT OF CUSTOMER WINNINGS</t>
  </si>
  <si>
    <t>Grand Total</t>
  </si>
  <si>
    <t>TOTAL BET COUNT</t>
  </si>
  <si>
    <t>TOTAL PROFIT</t>
  </si>
  <si>
    <t>TOTAL NUMBER DAILY ACTIVES</t>
  </si>
  <si>
    <t>TOTAL AMOUNT OF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</si>
</sst>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dd\ mmm"/>
    <numFmt numFmtId="165" formatCode="0.0%"/>
    <numFmt numFmtId="166" formatCode="0.0"/>
    <numFmt numFmtId="167" formatCode="_(&quot;$&quot;* #,##0_);_(&quot;$&quot;* \(#,##0\);_(&quot;$&quot;* &quot;-&quot;??_);_(@_)"/>
    <numFmt numFmtId="168" formatCode="_(* #,##0_);_(* \(#,##0\);_(* &quot;-&quot;??_);_(@_)"/>
  </numFmts>
  <fonts count="10" x14ac:knownFonts="1">
    <font>
      <sz val="11"/>
      <color theme="1"/>
      <name val="Calibri"/>
      <family val="2"/>
      <scheme val="minor"/>
    </font>
    <font>
      <sz val="8"/>
      <color rgb="FF000000"/>
      <name val="Tahoma"/>
      <family val="2"/>
    </font>
    <font>
      <b/>
      <sz val="11"/>
      <color theme="1"/>
      <name val="Calibri"/>
      <family val="2"/>
      <scheme val="minor"/>
    </font>
    <font>
      <sz val="8.25"/>
      <color rgb="FF000000"/>
      <name val="Tahoma"/>
      <family val="2"/>
    </font>
    <font>
      <sz val="8"/>
      <color rgb="FF000000"/>
      <name val="Tahoma"/>
    </font>
    <font>
      <sz val="11"/>
      <color theme="1"/>
      <name val="Calibri"/>
      <family val="2"/>
      <scheme val="minor"/>
    </font>
    <font>
      <b/>
      <i/>
      <sz val="11"/>
      <color theme="1"/>
      <name val="Calibri"/>
      <family val="2"/>
      <scheme val="minor"/>
    </font>
    <font>
      <i/>
      <sz val="11"/>
      <color theme="1"/>
      <name val="Calibri"/>
      <family val="2"/>
      <scheme val="minor"/>
    </font>
    <font>
      <sz val="11"/>
      <color indexed="8"/>
      <name val="Calibri"/>
      <family val="2"/>
      <scheme val="minor"/>
    </font>
    <font>
      <b/>
      <sz val="11"/>
      <color indexed="9"/>
      <name val="Calibri"/>
      <family val="2"/>
      <scheme val="minor"/>
    </font>
  </fonts>
  <fills count="10">
    <fill>
      <patternFill patternType="none"/>
    </fill>
    <fill>
      <patternFill patternType="gray125"/>
    </fill>
    <fill>
      <patternFill patternType="solid">
        <fgColor rgb="FFD3D3D3"/>
      </patternFill>
    </fill>
    <fill>
      <patternFill patternType="solid">
        <fgColor rgb="FFFFFFFF"/>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indexed="9"/>
        <bgColor indexed="24"/>
      </patternFill>
    </fill>
    <fill>
      <patternFill patternType="darkGray">
        <fgColor indexed="21"/>
        <bgColor indexed="17"/>
      </patternFill>
    </fill>
    <fill>
      <patternFill patternType="solid">
        <fgColor indexed="42"/>
        <bgColor indexed="24"/>
      </patternFill>
    </fill>
  </fills>
  <borders count="4">
    <border>
      <left/>
      <right/>
      <top/>
      <bottom/>
      <diagonal/>
    </border>
    <border>
      <left style="thin">
        <color rgb="FFA9A9A9"/>
      </left>
      <right style="thin">
        <color rgb="FFA9A9A9"/>
      </right>
      <top style="thin">
        <color rgb="FFA9A9A9"/>
      </top>
      <bottom style="thin">
        <color rgb="FFA9A9A9"/>
      </bottom>
      <diagonal/>
    </border>
    <border>
      <left/>
      <right/>
      <top/>
      <bottom style="thick">
        <color indexed="23"/>
      </bottom>
      <diagonal/>
    </border>
    <border>
      <left style="thin">
        <color rgb="FFA9A9A9"/>
      </left>
      <right style="thin">
        <color rgb="FFA9A9A9"/>
      </right>
      <top/>
      <bottom/>
      <diagonal/>
    </border>
  </borders>
  <cellStyleXfs count="3">
    <xf numFmtId="0" fontId="0" fillId="0" borderId="0"/>
    <xf numFmtId="9" fontId="5" fillId="0" borderId="0" applyFont="0" applyFill="0" applyBorder="0" applyAlignment="0" applyProtection="0"/>
    <xf numFmtId="44" fontId="5" fillId="0" borderId="0" applyFont="0" applyFill="0" applyBorder="0" applyAlignment="0" applyProtection="0"/>
  </cellStyleXfs>
  <cellXfs count="43">
    <xf numFmtId="0" fontId="0" fillId="0" borderId="0" xfId="0"/>
    <xf numFmtId="49" fontId="1" fillId="2" borderId="1" xfId="0" applyNumberFormat="1" applyFont="1" applyFill="1" applyBorder="1" applyAlignment="1">
      <alignment horizontal="center" vertical="center" readingOrder="1"/>
    </xf>
    <xf numFmtId="49" fontId="1" fillId="3" borderId="1" xfId="0" applyNumberFormat="1" applyFont="1" applyFill="1" applyBorder="1" applyAlignment="1">
      <alignment horizontal="left" vertical="top" wrapText="1" readingOrder="1"/>
    </xf>
    <xf numFmtId="3" fontId="1" fillId="3" borderId="1" xfId="0" applyNumberFormat="1" applyFont="1" applyFill="1" applyBorder="1" applyAlignment="1">
      <alignment horizontal="right" vertical="center" readingOrder="1"/>
    </xf>
    <xf numFmtId="0" fontId="2" fillId="0" borderId="0" xfId="0" applyFont="1"/>
    <xf numFmtId="0" fontId="1" fillId="3" borderId="1" xfId="0" applyFont="1" applyFill="1" applyBorder="1" applyAlignment="1">
      <alignment horizontal="right" vertical="center" readingOrder="1"/>
    </xf>
    <xf numFmtId="0" fontId="0" fillId="4" borderId="0" xfId="0" applyFill="1"/>
    <xf numFmtId="0" fontId="3" fillId="6" borderId="1" xfId="0" applyFont="1" applyFill="1" applyBorder="1" applyAlignment="1">
      <alignment horizontal="left" vertical="center" readingOrder="1"/>
    </xf>
    <xf numFmtId="164" fontId="3" fillId="2" borderId="1" xfId="0" applyNumberFormat="1" applyFont="1" applyFill="1" applyBorder="1" applyAlignment="1">
      <alignment horizontal="center" vertical="center" readingOrder="1"/>
    </xf>
    <xf numFmtId="0" fontId="4" fillId="3" borderId="1" xfId="0" applyFont="1" applyFill="1" applyBorder="1" applyAlignment="1">
      <alignment horizontal="right" vertical="center" readingOrder="1"/>
    </xf>
    <xf numFmtId="165" fontId="0" fillId="0" borderId="0" xfId="1" applyNumberFormat="1" applyFont="1"/>
    <xf numFmtId="0" fontId="6" fillId="0" borderId="0" xfId="0" applyFont="1"/>
    <xf numFmtId="0" fontId="7" fillId="0" borderId="0" xfId="0" applyFont="1"/>
    <xf numFmtId="14" fontId="0" fillId="0" borderId="0" xfId="0" applyNumberFormat="1"/>
    <xf numFmtId="14" fontId="8" fillId="7" borderId="0" xfId="0" applyNumberFormat="1" applyFont="1" applyFill="1"/>
    <xf numFmtId="0" fontId="8" fillId="7" borderId="0" xfId="0" applyFont="1" applyFill="1"/>
    <xf numFmtId="14" fontId="8" fillId="7" borderId="2" xfId="0" applyNumberFormat="1" applyFont="1" applyFill="1" applyBorder="1"/>
    <xf numFmtId="0" fontId="8" fillId="7" borderId="2" xfId="0" applyFont="1" applyFill="1" applyBorder="1"/>
    <xf numFmtId="14" fontId="8" fillId="9" borderId="0" xfId="0" applyNumberFormat="1" applyFont="1" applyFill="1"/>
    <xf numFmtId="0" fontId="8" fillId="9" borderId="0" xfId="0" applyFont="1" applyFill="1"/>
    <xf numFmtId="14" fontId="9" fillId="8" borderId="0" xfId="0" applyNumberFormat="1" applyFont="1" applyFill="1" applyAlignment="1">
      <alignment horizontal="center"/>
    </xf>
    <xf numFmtId="0" fontId="9" fillId="8" borderId="0" xfId="0" applyFont="1" applyFill="1" applyAlignment="1">
      <alignment horizontal="center"/>
    </xf>
    <xf numFmtId="49" fontId="1" fillId="2" borderId="3" xfId="0" applyNumberFormat="1" applyFont="1" applyFill="1" applyBorder="1" applyAlignment="1">
      <alignment horizontal="center" vertical="center" readingOrder="1"/>
    </xf>
    <xf numFmtId="166" fontId="0" fillId="0" borderId="0" xfId="0" applyNumberFormat="1"/>
    <xf numFmtId="1" fontId="0" fillId="0" borderId="0" xfId="0" applyNumberFormat="1"/>
    <xf numFmtId="49" fontId="1" fillId="3" borderId="0" xfId="0" applyNumberFormat="1" applyFont="1" applyFill="1" applyAlignment="1">
      <alignment horizontal="left" vertical="top" wrapText="1" readingOrder="1"/>
    </xf>
    <xf numFmtId="3" fontId="0" fillId="0" borderId="0" xfId="0" applyNumberFormat="1"/>
    <xf numFmtId="49" fontId="0" fillId="0" borderId="0" xfId="0" applyNumberFormat="1"/>
    <xf numFmtId="44" fontId="9" fillId="8" borderId="0" xfId="2" applyFont="1" applyFill="1" applyAlignment="1">
      <alignment horizontal="center"/>
    </xf>
    <xf numFmtId="44" fontId="8" fillId="9" borderId="0" xfId="2" applyFont="1" applyFill="1"/>
    <xf numFmtId="44" fontId="8" fillId="7" borderId="0" xfId="2" applyFont="1" applyFill="1"/>
    <xf numFmtId="44" fontId="8" fillId="7" borderId="2" xfId="2" applyFont="1" applyFill="1" applyBorder="1"/>
    <xf numFmtId="44" fontId="0" fillId="0" borderId="0" xfId="2" applyFont="1"/>
    <xf numFmtId="167" fontId="9" fillId="8" borderId="0" xfId="2" applyNumberFormat="1" applyFont="1" applyFill="1" applyAlignment="1">
      <alignment horizontal="center"/>
    </xf>
    <xf numFmtId="167" fontId="8" fillId="9" borderId="0" xfId="2" applyNumberFormat="1" applyFont="1" applyFill="1"/>
    <xf numFmtId="167" fontId="8" fillId="7" borderId="0" xfId="2" applyNumberFormat="1" applyFont="1" applyFill="1"/>
    <xf numFmtId="167" fontId="8" fillId="7" borderId="2" xfId="2" applyNumberFormat="1" applyFont="1" applyFill="1" applyBorder="1"/>
    <xf numFmtId="167" fontId="0" fillId="0" borderId="0" xfId="2" applyNumberFormat="1" applyFont="1"/>
    <xf numFmtId="167" fontId="0" fillId="0" borderId="0" xfId="0" applyNumberFormat="1"/>
    <xf numFmtId="167" fontId="0" fillId="0" borderId="0" xfId="0" pivotButton="1" applyNumberFormat="1"/>
    <xf numFmtId="168" fontId="0" fillId="0" borderId="0" xfId="0" applyNumberFormat="1"/>
    <xf numFmtId="167" fontId="0" fillId="0" borderId="0" xfId="0" applyNumberFormat="1" applyAlignment="1">
      <alignment horizontal="left"/>
    </xf>
    <xf numFmtId="0" fontId="0" fillId="5" borderId="0" xfId="0" applyFill="1" applyAlignment="1">
      <alignment horizontal="left" wrapText="1"/>
    </xf>
  </cellXfs>
  <cellStyles count="3">
    <cellStyle name="Currency" xfId="2" builtinId="4"/>
    <cellStyle name="Normal" xfId="0" builtinId="0"/>
    <cellStyle name="Percent" xfId="1" builtinId="5"/>
  </cellStyles>
  <dxfs count="30">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8" formatCode="_(* #,##0_);_(* \(#,##0\);_(*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8" formatCode="_(* #,##0_);_(* \(#,##0\);_(*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s>
  <tableStyles count="0" defaultTableStyle="TableStyleMedium2" defaultPivotStyle="PivotStyleLight16"/>
  <colors>
    <mruColors>
      <color rgb="FFFF7F50"/>
      <color rgb="FFF5F5F5"/>
      <color rgb="FF008080"/>
      <color rgb="FFFFA500"/>
      <color rgb="FF007BFF"/>
      <color rgb="FFFFFFF0"/>
      <color rgb="FF6A0DAD"/>
      <color rgb="FFFF00FF"/>
      <color rgb="FFE6E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pivotCacheDefinition" Target="pivotCache/pivotCacheDefinition3.xml"/><Relationship Id="rId3" Type="http://schemas.openxmlformats.org/officeDocument/2006/relationships/worksheet" Target="worksheets/sheet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TABLE!PivotTable12</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a:t>
            </a:r>
            <a:r>
              <a:rPr lang="en-US" baseline="0">
                <a:solidFill>
                  <a:schemeClr val="bg1"/>
                </a:solidFill>
              </a:rPr>
              <a:t> BONUS FOR THE MONTH</a:t>
            </a:r>
            <a:endParaRPr lang="en-US">
              <a:solidFill>
                <a:schemeClr val="bg1"/>
              </a:solidFill>
            </a:endParaRPr>
          </a:p>
        </c:rich>
      </c:tx>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080"/>
          </a:solidFill>
          <a:ln w="25400">
            <a:solidFill>
              <a:schemeClr val="lt1"/>
            </a:solidFill>
          </a:ln>
          <a:effectLst/>
          <a:sp3d contourW="25400">
            <a:contourClr>
              <a:schemeClr val="lt1"/>
            </a:contourClr>
          </a:sp3d>
        </c:spPr>
      </c:pivotFmt>
      <c:pivotFmt>
        <c:idx val="2"/>
        <c:spPr>
          <a:solidFill>
            <a:srgbClr val="FF7F50"/>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8080"/>
          </a:solidFill>
          <a:ln w="25400">
            <a:solidFill>
              <a:schemeClr val="lt1"/>
            </a:solidFill>
          </a:ln>
          <a:effectLst/>
          <a:sp3d contourW="25400">
            <a:contourClr>
              <a:schemeClr val="lt1"/>
            </a:contourClr>
          </a:sp3d>
        </c:spPr>
      </c:pivotFmt>
      <c:pivotFmt>
        <c:idx val="5"/>
        <c:spPr>
          <a:solidFill>
            <a:srgbClr val="FF7F50"/>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080"/>
          </a:solidFill>
          <a:ln w="25400">
            <a:solidFill>
              <a:schemeClr val="lt1"/>
            </a:solidFill>
          </a:ln>
          <a:effectLst/>
          <a:sp3d contourW="25400">
            <a:contourClr>
              <a:schemeClr val="lt1"/>
            </a:contourClr>
          </a:sp3d>
        </c:spPr>
      </c:pivotFmt>
      <c:pivotFmt>
        <c:idx val="9"/>
        <c:spPr>
          <a:solidFill>
            <a:srgbClr val="FF7F50"/>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50000"/>
            </a:schemeClr>
          </a:solidFill>
        </c:spPr>
      </c:pivotFmt>
      <c:pivotFmt>
        <c:idx val="13"/>
      </c:pivotFmt>
      <c:pivotFmt>
        <c:idx val="14"/>
        <c:spPr>
          <a:solidFill>
            <a:schemeClr val="accent2">
              <a:lumMod val="60000"/>
              <a:lumOff val="40000"/>
            </a:schemeClr>
          </a:solidFill>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TABLE'!$H$5</c:f>
              <c:strCache>
                <c:ptCount val="1"/>
                <c:pt idx="0">
                  <c:v>Total</c:v>
                </c:pt>
              </c:strCache>
            </c:strRef>
          </c:tx>
          <c:dPt>
            <c:idx val="0"/>
            <c:bubble3D val="0"/>
            <c:spPr>
              <a:solidFill>
                <a:schemeClr val="accent2">
                  <a:lumMod val="50000"/>
                </a:schemeClr>
              </a:solidFill>
            </c:spPr>
            <c:extLst>
              <c:ext xmlns:c16="http://schemas.microsoft.com/office/drawing/2014/chart" uri="{C3380CC4-5D6E-409C-BE32-E72D297353CC}">
                <c16:uniqueId val="{00000009-19BD-4F7E-9D5F-E8FF8A2F1F93}"/>
              </c:ext>
            </c:extLst>
          </c:dPt>
          <c:dPt>
            <c:idx val="1"/>
            <c:bubble3D val="0"/>
            <c:extLst>
              <c:ext xmlns:c16="http://schemas.microsoft.com/office/drawing/2014/chart" uri="{C3380CC4-5D6E-409C-BE32-E72D297353CC}">
                <c16:uniqueId val="{0000000B-19BD-4F7E-9D5F-E8FF8A2F1F93}"/>
              </c:ext>
            </c:extLst>
          </c:dPt>
          <c:dPt>
            <c:idx val="2"/>
            <c:bubble3D val="0"/>
            <c:spPr>
              <a:solidFill>
                <a:schemeClr val="accent2">
                  <a:lumMod val="60000"/>
                  <a:lumOff val="40000"/>
                </a:schemeClr>
              </a:solidFill>
            </c:spPr>
            <c:extLst>
              <c:ext xmlns:c16="http://schemas.microsoft.com/office/drawing/2014/chart" uri="{C3380CC4-5D6E-409C-BE32-E72D297353CC}">
                <c16:uniqueId val="{0000000D-19BD-4F7E-9D5F-E8FF8A2F1F9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extLst>
          </c:dLbls>
          <c:cat>
            <c:strRef>
              <c:f>'PIVOT TABLE'!$G$6:$G$9</c:f>
              <c:strCache>
                <c:ptCount val="3"/>
                <c:pt idx="0">
                  <c:v>August</c:v>
                </c:pt>
                <c:pt idx="1">
                  <c:v>July</c:v>
                </c:pt>
                <c:pt idx="2">
                  <c:v>September</c:v>
                </c:pt>
              </c:strCache>
            </c:strRef>
          </c:cat>
          <c:val>
            <c:numRef>
              <c:f>'PIVOT TABLE'!$H$6:$H$9</c:f>
              <c:numCache>
                <c:formatCode>_("$"* #,##0_);_("$"* \(#,##0\);_("$"* "-"??_);_(@_)</c:formatCode>
                <c:ptCount val="3"/>
                <c:pt idx="0">
                  <c:v>7005</c:v>
                </c:pt>
                <c:pt idx="1">
                  <c:v>6203.5</c:v>
                </c:pt>
                <c:pt idx="2">
                  <c:v>16217</c:v>
                </c:pt>
              </c:numCache>
            </c:numRef>
          </c:val>
          <c:extLst>
            <c:ext xmlns:c16="http://schemas.microsoft.com/office/drawing/2014/chart" uri="{C3380CC4-5D6E-409C-BE32-E72D297353CC}">
              <c16:uniqueId val="{0000000E-19BD-4F7E-9D5F-E8FF8A2F1F93}"/>
            </c:ext>
          </c:extLst>
        </c:ser>
        <c:dLbls>
          <c:dLblPos val="ctr"/>
          <c:showLegendKey val="0"/>
          <c:showVal val="1"/>
          <c:showCatName val="0"/>
          <c:showSerName val="0"/>
          <c:showPercent val="0"/>
          <c:showBubbleSize val="0"/>
          <c:showLeaderLines val="1"/>
        </c:dLbls>
      </c:pie3DChart>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chemeClr val="accent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TABLE!PivotTable8</c:name>
    <c:fmtId val="13"/>
  </c:pivotSource>
  <c:chart>
    <c:title>
      <c:tx>
        <c:rich>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r>
              <a:rPr lang="en-US">
                <a:solidFill>
                  <a:schemeClr val="bg1"/>
                </a:solidFill>
              </a:rPr>
              <a:t>TOTAL</a:t>
            </a:r>
            <a:r>
              <a:rPr lang="en-US" baseline="0">
                <a:solidFill>
                  <a:schemeClr val="bg1"/>
                </a:solidFill>
              </a:rPr>
              <a:t> STAKES FOR THE MONTH</a:t>
            </a:r>
          </a:p>
          <a:p>
            <a:pPr algn="ctr">
              <a:defRPr>
                <a:solidFill>
                  <a:schemeClr val="bg1"/>
                </a:solidFill>
              </a:defRPr>
            </a:pPr>
            <a:endParaRPr lang="en-US">
              <a:solidFill>
                <a:schemeClr val="bg1"/>
              </a:solidFill>
            </a:endParaRPr>
          </a:p>
        </c:rich>
      </c:tx>
      <c:layout>
        <c:manualLayout>
          <c:xMode val="edge"/>
          <c:yMode val="edge"/>
          <c:x val="8.8770492620827895E-2"/>
          <c:y val="5.0123931026958878E-3"/>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008080">
                <a:alpha val="99000"/>
              </a:srgbClr>
            </a:solidFill>
            <a:round/>
          </a:ln>
          <a:effectLst/>
        </c:spPr>
        <c:marker>
          <c:symbol val="circle"/>
          <c:size val="5"/>
          <c:spPr>
            <a:solidFill>
              <a:srgbClr val="FF7F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8080">
                <a:alpha val="99000"/>
              </a:srgbClr>
            </a:solidFill>
            <a:round/>
          </a:ln>
          <a:effectLst/>
        </c:spPr>
        <c:marker>
          <c:symbol val="circle"/>
          <c:size val="5"/>
          <c:spPr>
            <a:solidFill>
              <a:srgbClr val="FF7F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alpha val="99000"/>
              </a:schemeClr>
            </a:solidFill>
            <a:round/>
          </a:ln>
          <a:effectLst/>
        </c:spPr>
        <c:marker>
          <c:symbol val="circle"/>
          <c:size val="5"/>
          <c:spPr>
            <a:solidFill>
              <a:srgbClr val="FF7F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50000"/>
                <a:alpha val="99000"/>
              </a:schemeClr>
            </a:solidFill>
            <a:round/>
          </a:ln>
          <a:effectLst/>
        </c:spPr>
        <c:marker>
          <c:symbol val="circle"/>
          <c:size val="5"/>
          <c:spPr>
            <a:solidFill>
              <a:srgbClr val="FF7F50"/>
            </a:solidFill>
            <a:ln w="9525">
              <a:solidFill>
                <a:schemeClr val="accent1"/>
              </a:solidFill>
            </a:ln>
            <a:effectLst/>
          </c:spPr>
        </c:marker>
      </c:pivotFmt>
      <c:pivotFmt>
        <c:idx val="4"/>
        <c:spPr>
          <a:ln w="28575" cap="rnd">
            <a:solidFill>
              <a:schemeClr val="accent2">
                <a:lumMod val="50000"/>
                <a:alpha val="99000"/>
              </a:schemeClr>
            </a:solidFill>
            <a:round/>
          </a:ln>
          <a:effectLst/>
        </c:spPr>
        <c:marker>
          <c:symbol val="circle"/>
          <c:size val="5"/>
          <c:spPr>
            <a:solidFill>
              <a:srgbClr val="FF7F50"/>
            </a:solidFill>
            <a:ln w="9525">
              <a:solidFill>
                <a:schemeClr val="accent1"/>
              </a:solidFill>
            </a:ln>
            <a:effectLst/>
          </c:spPr>
        </c:marker>
      </c:pivotFmt>
      <c:pivotFmt>
        <c:idx val="5"/>
        <c:spPr>
          <a:ln w="28575" cap="rnd">
            <a:solidFill>
              <a:schemeClr val="accent2">
                <a:lumMod val="50000"/>
                <a:alpha val="99000"/>
              </a:schemeClr>
            </a:solidFill>
            <a:round/>
          </a:ln>
          <a:effectLst/>
        </c:spPr>
        <c:marker>
          <c:symbol val="circle"/>
          <c:size val="5"/>
          <c:spPr>
            <a:solidFill>
              <a:srgbClr val="FF7F50"/>
            </a:solidFill>
            <a:ln w="9525">
              <a:solidFill>
                <a:schemeClr val="accent1"/>
              </a:solidFill>
            </a:ln>
            <a:effectLst/>
          </c:spPr>
        </c:marker>
      </c:pivotFmt>
    </c:pivotFmts>
    <c:plotArea>
      <c:layout>
        <c:manualLayout>
          <c:layoutTarget val="inner"/>
          <c:xMode val="edge"/>
          <c:yMode val="edge"/>
          <c:x val="3.0555555555555555E-2"/>
          <c:y val="0.25546296296296295"/>
          <c:w val="0.93888888888888888"/>
          <c:h val="0.64176727909011377"/>
        </c:manualLayout>
      </c:layout>
      <c:lineChart>
        <c:grouping val="standard"/>
        <c:varyColors val="0"/>
        <c:ser>
          <c:idx val="0"/>
          <c:order val="0"/>
          <c:tx>
            <c:strRef>
              <c:f>'PIVOT TABLE'!$B$5</c:f>
              <c:strCache>
                <c:ptCount val="1"/>
                <c:pt idx="0">
                  <c:v>Total</c:v>
                </c:pt>
              </c:strCache>
            </c:strRef>
          </c:tx>
          <c:spPr>
            <a:ln w="28575" cap="rnd">
              <a:solidFill>
                <a:schemeClr val="accent2">
                  <a:lumMod val="50000"/>
                  <a:alpha val="99000"/>
                </a:schemeClr>
              </a:solidFill>
              <a:round/>
            </a:ln>
            <a:effectLst/>
          </c:spPr>
          <c:marker>
            <c:symbol val="circle"/>
            <c:size val="5"/>
            <c:spPr>
              <a:solidFill>
                <a:srgbClr val="FF7F50"/>
              </a:solidFill>
              <a:ln w="9525">
                <a:solidFill>
                  <a:schemeClr val="accent1"/>
                </a:solidFill>
              </a:ln>
              <a:effectLst/>
            </c:spPr>
          </c:marker>
          <c:dPt>
            <c:idx val="0"/>
            <c:marker>
              <c:symbol val="circle"/>
              <c:size val="5"/>
              <c:spPr>
                <a:solidFill>
                  <a:srgbClr val="FF7F50"/>
                </a:solidFill>
                <a:ln w="9525">
                  <a:solidFill>
                    <a:schemeClr val="accent1"/>
                  </a:solidFill>
                </a:ln>
                <a:effectLst/>
              </c:spPr>
            </c:marker>
            <c:bubble3D val="0"/>
            <c:extLst>
              <c:ext xmlns:c16="http://schemas.microsoft.com/office/drawing/2014/chart" uri="{C3380CC4-5D6E-409C-BE32-E72D297353CC}">
                <c16:uniqueId val="{00000001-0247-498F-84BC-F5792E33C04D}"/>
              </c:ext>
            </c:extLst>
          </c:dPt>
          <c:dPt>
            <c:idx val="1"/>
            <c:marker>
              <c:symbol val="circle"/>
              <c:size val="5"/>
              <c:spPr>
                <a:solidFill>
                  <a:srgbClr val="FF7F50"/>
                </a:solidFill>
                <a:ln w="9525">
                  <a:solidFill>
                    <a:schemeClr val="accent1"/>
                  </a:solidFill>
                </a:ln>
                <a:effectLst/>
              </c:spPr>
            </c:marker>
            <c:bubble3D val="0"/>
            <c:extLst>
              <c:ext xmlns:c16="http://schemas.microsoft.com/office/drawing/2014/chart" uri="{C3380CC4-5D6E-409C-BE32-E72D297353CC}">
                <c16:uniqueId val="{00000000-0247-498F-84BC-F5792E33C04D}"/>
              </c:ext>
            </c:extLst>
          </c:dPt>
          <c:dPt>
            <c:idx val="2"/>
            <c:marker>
              <c:symbol val="circle"/>
              <c:size val="5"/>
              <c:spPr>
                <a:solidFill>
                  <a:srgbClr val="FF7F50"/>
                </a:solidFill>
                <a:ln w="9525">
                  <a:solidFill>
                    <a:schemeClr val="accent1"/>
                  </a:solidFill>
                </a:ln>
                <a:effectLst/>
              </c:spPr>
            </c:marker>
            <c:bubble3D val="0"/>
            <c:extLst>
              <c:ext xmlns:c16="http://schemas.microsoft.com/office/drawing/2014/chart" uri="{C3380CC4-5D6E-409C-BE32-E72D297353CC}">
                <c16:uniqueId val="{00000002-0247-498F-84BC-F5792E33C04D}"/>
              </c:ext>
            </c:extLst>
          </c:dPt>
          <c:dLbls>
            <c:dLbl>
              <c:idx val="0"/>
              <c:dLblPos val="t"/>
              <c:showLegendKey val="0"/>
              <c:showVal val="1"/>
              <c:showCatName val="0"/>
              <c:showSerName val="0"/>
              <c:showPercent val="0"/>
              <c:showBubbleSize val="0"/>
              <c:extLst>
                <c:ext xmlns:c15="http://schemas.microsoft.com/office/drawing/2012/chart" uri="{CE6537A1-D6FC-4f65-9D91-7224C49458BB}">
                  <c15:layout>
                    <c:manualLayout>
                      <c:w val="0.3085158968979379"/>
                      <c:h val="0.23374746265426941"/>
                    </c:manualLayout>
                  </c15:layout>
                </c:ext>
                <c:ext xmlns:c16="http://schemas.microsoft.com/office/drawing/2014/chart" uri="{C3380CC4-5D6E-409C-BE32-E72D297353CC}">
                  <c16:uniqueId val="{00000001-0247-498F-84BC-F5792E33C04D}"/>
                </c:ext>
              </c:extLst>
            </c:dLbl>
            <c:dLbl>
              <c:idx val="1"/>
              <c:dLblPos val="t"/>
              <c:showLegendKey val="0"/>
              <c:showVal val="1"/>
              <c:showCatName val="0"/>
              <c:showSerName val="0"/>
              <c:showPercent val="0"/>
              <c:showBubbleSize val="0"/>
              <c:extLst>
                <c:ext xmlns:c15="http://schemas.microsoft.com/office/drawing/2012/chart" uri="{CE6537A1-D6FC-4f65-9D91-7224C49458BB}">
                  <c15:layout>
                    <c:manualLayout>
                      <c:w val="0.28720660715502189"/>
                      <c:h val="0.23374746265426941"/>
                    </c:manualLayout>
                  </c15:layout>
                </c:ext>
                <c:ext xmlns:c16="http://schemas.microsoft.com/office/drawing/2014/chart" uri="{C3380CC4-5D6E-409C-BE32-E72D297353CC}">
                  <c16:uniqueId val="{00000000-0247-498F-84BC-F5792E33C04D}"/>
                </c:ext>
              </c:extLst>
            </c:dLbl>
            <c:dLbl>
              <c:idx val="2"/>
              <c:dLblPos val="t"/>
              <c:showLegendKey val="0"/>
              <c:showVal val="1"/>
              <c:showCatName val="0"/>
              <c:showSerName val="0"/>
              <c:showPercent val="0"/>
              <c:showBubbleSize val="0"/>
              <c:extLst>
                <c:ext xmlns:c15="http://schemas.microsoft.com/office/drawing/2012/chart" uri="{CE6537A1-D6FC-4f65-9D91-7224C49458BB}">
                  <c15:layout>
                    <c:manualLayout>
                      <c:w val="0.28294474920643869"/>
                      <c:h val="0.23374746265426941"/>
                    </c:manualLayout>
                  </c15:layout>
                </c:ext>
                <c:ext xmlns:c16="http://schemas.microsoft.com/office/drawing/2014/chart" uri="{C3380CC4-5D6E-409C-BE32-E72D297353CC}">
                  <c16:uniqueId val="{00000002-0247-498F-84BC-F5792E33C04D}"/>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TABLE'!$A$6:$A$9</c:f>
              <c:strCache>
                <c:ptCount val="3"/>
                <c:pt idx="0">
                  <c:v>August</c:v>
                </c:pt>
                <c:pt idx="1">
                  <c:v>July</c:v>
                </c:pt>
                <c:pt idx="2">
                  <c:v>September</c:v>
                </c:pt>
              </c:strCache>
            </c:strRef>
          </c:cat>
          <c:val>
            <c:numRef>
              <c:f>'PIVOT TABLE'!$B$6:$B$9</c:f>
              <c:numCache>
                <c:formatCode>_("$"* #,##0_);_("$"* \(#,##0\);_("$"* "-"??_);_(@_)</c:formatCode>
                <c:ptCount val="3"/>
                <c:pt idx="0">
                  <c:v>6320163.0799999991</c:v>
                </c:pt>
                <c:pt idx="1">
                  <c:v>8940207.660000002</c:v>
                </c:pt>
                <c:pt idx="2">
                  <c:v>5480131.5600000005</c:v>
                </c:pt>
              </c:numCache>
            </c:numRef>
          </c:val>
          <c:smooth val="0"/>
          <c:extLst>
            <c:ext xmlns:c16="http://schemas.microsoft.com/office/drawing/2014/chart" uri="{C3380CC4-5D6E-409C-BE32-E72D297353CC}">
              <c16:uniqueId val="{00000000-4E26-4296-9249-DE28F032BC81}"/>
            </c:ext>
          </c:extLst>
        </c:ser>
        <c:dLbls>
          <c:dLblPos val="t"/>
          <c:showLegendKey val="0"/>
          <c:showVal val="1"/>
          <c:showCatName val="0"/>
          <c:showSerName val="0"/>
          <c:showPercent val="0"/>
          <c:showBubbleSize val="0"/>
        </c:dLbls>
        <c:marker val="1"/>
        <c:smooth val="0"/>
        <c:axId val="171564192"/>
        <c:axId val="171565440"/>
      </c:lineChart>
      <c:catAx>
        <c:axId val="1715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71565440"/>
        <c:crosses val="autoZero"/>
        <c:auto val="1"/>
        <c:lblAlgn val="ctr"/>
        <c:lblOffset val="100"/>
        <c:noMultiLvlLbl val="0"/>
      </c:catAx>
      <c:valAx>
        <c:axId val="171565440"/>
        <c:scaling>
          <c:orientation val="minMax"/>
        </c:scaling>
        <c:delete val="1"/>
        <c:axPos val="l"/>
        <c:numFmt formatCode="_(&quot;$&quot;* #,##0_);_(&quot;$&quot;* \(#,##0\);_(&quot;$&quot;* &quot;-&quot;??_);_(@_)" sourceLinked="1"/>
        <c:majorTickMark val="none"/>
        <c:minorTickMark val="none"/>
        <c:tickLblPos val="nextTo"/>
        <c:crossAx val="17156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F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TABLE!PivotTable2</c:name>
    <c:fmtId val="1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a:t>
            </a:r>
            <a:r>
              <a:rPr lang="en-US" baseline="0">
                <a:solidFill>
                  <a:schemeClr val="bg1"/>
                </a:solidFill>
              </a:rPr>
              <a:t> CUSTOMER'S WINNING FOR THE MONTH</a:t>
            </a:r>
            <a:endParaRPr lang="en-US">
              <a:solidFill>
                <a:schemeClr val="bg1"/>
              </a:solidFill>
            </a:endParaRPr>
          </a:p>
        </c:rich>
      </c:tx>
      <c:layout>
        <c:manualLayout>
          <c:xMode val="edge"/>
          <c:yMode val="edge"/>
          <c:x val="0.1176452800367710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FF7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182777533622822"/>
                  <c:h val="0.32193836271648035"/>
                </c:manualLayout>
              </c15:layout>
            </c:ext>
          </c:extLst>
        </c:dLbl>
      </c:pivotFmt>
      <c:pivotFmt>
        <c:idx val="4"/>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756066354596316"/>
                  <c:h val="0.23271756935394539"/>
                </c:manualLayout>
              </c15:layout>
            </c:ext>
          </c:extLst>
        </c:dLbl>
      </c:pivotFmt>
      <c:pivotFmt>
        <c:idx val="5"/>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75932817516796"/>
                  <c:h val="0.23271756935394539"/>
                </c:manualLayout>
              </c15:layout>
            </c:ext>
          </c:extLst>
        </c:dLbl>
      </c:pivotFmt>
    </c:pivotFmts>
    <c:plotArea>
      <c:layout/>
      <c:barChart>
        <c:barDir val="col"/>
        <c:grouping val="clustered"/>
        <c:varyColors val="0"/>
        <c:ser>
          <c:idx val="0"/>
          <c:order val="0"/>
          <c:tx>
            <c:strRef>
              <c:f>'PIVOT TABLE'!$E$15</c:f>
              <c:strCache>
                <c:ptCount val="1"/>
                <c:pt idx="0">
                  <c:v>Total</c:v>
                </c:pt>
              </c:strCache>
            </c:strRef>
          </c:tx>
          <c:spPr>
            <a:solidFill>
              <a:schemeClr val="accent2">
                <a:lumMod val="50000"/>
              </a:schemeClr>
            </a:solidFill>
            <a:ln>
              <a:noFill/>
            </a:ln>
            <a:effectLst/>
          </c:spPr>
          <c:invertIfNegative val="0"/>
          <c:dPt>
            <c:idx val="0"/>
            <c:invertIfNegative val="0"/>
            <c:bubble3D val="0"/>
            <c:extLst>
              <c:ext xmlns:c16="http://schemas.microsoft.com/office/drawing/2014/chart" uri="{C3380CC4-5D6E-409C-BE32-E72D297353CC}">
                <c16:uniqueId val="{00000002-2922-4C08-8B77-2C6A586AAA7C}"/>
              </c:ext>
            </c:extLst>
          </c:dPt>
          <c:dPt>
            <c:idx val="1"/>
            <c:invertIfNegative val="0"/>
            <c:bubble3D val="0"/>
            <c:extLst>
              <c:ext xmlns:c16="http://schemas.microsoft.com/office/drawing/2014/chart" uri="{C3380CC4-5D6E-409C-BE32-E72D297353CC}">
                <c16:uniqueId val="{00000001-2922-4C08-8B77-2C6A586AAA7C}"/>
              </c:ext>
            </c:extLst>
          </c:dPt>
          <c:dPt>
            <c:idx val="2"/>
            <c:invertIfNegative val="0"/>
            <c:bubble3D val="0"/>
            <c:extLst>
              <c:ext xmlns:c16="http://schemas.microsoft.com/office/drawing/2014/chart" uri="{C3380CC4-5D6E-409C-BE32-E72D297353CC}">
                <c16:uniqueId val="{00000000-2922-4C08-8B77-2C6A586AAA7C}"/>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7475932817516796"/>
                      <c:h val="0.23271756935394539"/>
                    </c:manualLayout>
                  </c15:layout>
                </c:ext>
                <c:ext xmlns:c16="http://schemas.microsoft.com/office/drawing/2014/chart" uri="{C3380CC4-5D6E-409C-BE32-E72D297353CC}">
                  <c16:uniqueId val="{00000002-2922-4C08-8B77-2C6A586AAA7C}"/>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8756066354596316"/>
                      <c:h val="0.23271756935394539"/>
                    </c:manualLayout>
                  </c15:layout>
                </c:ext>
                <c:ext xmlns:c16="http://schemas.microsoft.com/office/drawing/2014/chart" uri="{C3380CC4-5D6E-409C-BE32-E72D297353CC}">
                  <c16:uniqueId val="{00000001-2922-4C08-8B77-2C6A586AAA7C}"/>
                </c:ext>
              </c:extLst>
            </c:dLbl>
            <c:dLbl>
              <c:idx val="2"/>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182777533622822"/>
                      <c:h val="0.32193836271648035"/>
                    </c:manualLayout>
                  </c15:layout>
                </c:ext>
                <c:ext xmlns:c16="http://schemas.microsoft.com/office/drawing/2014/chart" uri="{C3380CC4-5D6E-409C-BE32-E72D297353CC}">
                  <c16:uniqueId val="{00000000-2922-4C08-8B77-2C6A586AAA7C}"/>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TABLE'!$D$16:$D$19</c:f>
              <c:strCache>
                <c:ptCount val="3"/>
                <c:pt idx="0">
                  <c:v>August</c:v>
                </c:pt>
                <c:pt idx="1">
                  <c:v>July</c:v>
                </c:pt>
                <c:pt idx="2">
                  <c:v>September</c:v>
                </c:pt>
              </c:strCache>
            </c:strRef>
          </c:cat>
          <c:val>
            <c:numRef>
              <c:f>'PIVOT TABLE'!$E$16:$E$19</c:f>
              <c:numCache>
                <c:formatCode>_("$"* #,##0_);_("$"* \(#,##0\);_("$"* "-"??_);_(@_)</c:formatCode>
                <c:ptCount val="3"/>
                <c:pt idx="0">
                  <c:v>5944597.9900000012</c:v>
                </c:pt>
                <c:pt idx="1">
                  <c:v>8824077.8399999999</c:v>
                </c:pt>
                <c:pt idx="2">
                  <c:v>5130733.95</c:v>
                </c:pt>
              </c:numCache>
            </c:numRef>
          </c:val>
          <c:extLst>
            <c:ext xmlns:c16="http://schemas.microsoft.com/office/drawing/2014/chart" uri="{C3380CC4-5D6E-409C-BE32-E72D297353CC}">
              <c16:uniqueId val="{00000000-50C5-4570-BB5B-36D243D54CBE}"/>
            </c:ext>
          </c:extLst>
        </c:ser>
        <c:dLbls>
          <c:dLblPos val="outEnd"/>
          <c:showLegendKey val="0"/>
          <c:showVal val="1"/>
          <c:showCatName val="0"/>
          <c:showSerName val="0"/>
          <c:showPercent val="0"/>
          <c:showBubbleSize val="0"/>
        </c:dLbls>
        <c:gapWidth val="249"/>
        <c:overlap val="-27"/>
        <c:axId val="171555040"/>
        <c:axId val="171555872"/>
      </c:barChart>
      <c:catAx>
        <c:axId val="1715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71555872"/>
        <c:crosses val="autoZero"/>
        <c:auto val="1"/>
        <c:lblAlgn val="ctr"/>
        <c:lblOffset val="100"/>
        <c:noMultiLvlLbl val="0"/>
      </c:catAx>
      <c:valAx>
        <c:axId val="171555872"/>
        <c:scaling>
          <c:orientation val="minMax"/>
        </c:scaling>
        <c:delete val="1"/>
        <c:axPos val="l"/>
        <c:numFmt formatCode="_(&quot;$&quot;* #,##0_);_(&quot;$&quot;* \(#,##0\);_(&quot;$&quot;* &quot;-&quot;??_);_(@_)" sourceLinked="1"/>
        <c:majorTickMark val="none"/>
        <c:minorTickMark val="none"/>
        <c:tickLblPos val="nextTo"/>
        <c:crossAx val="17155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TABLE!PivotTable14</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a:t>
            </a:r>
            <a:r>
              <a:rPr lang="en-US" baseline="0">
                <a:solidFill>
                  <a:schemeClr val="bg1"/>
                </a:solidFill>
              </a:rPr>
              <a:t> PROFIT FOR THE MONTH</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0080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80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manualLayout>
                  <c:w val="0.2762893109773133"/>
                  <c:h val="0.23262124089630168"/>
                </c:manualLayout>
              </c15:layout>
            </c:ext>
          </c:extLst>
        </c:dLbl>
      </c:pivotFmt>
      <c:pivotFmt>
        <c:idx val="4"/>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manualLayout>
                  <c:w val="0.24200756088047407"/>
                  <c:h val="0.23262124089630168"/>
                </c:manualLayout>
              </c15:layout>
            </c:ext>
          </c:extLst>
        </c:dLbl>
      </c:pivotFmt>
      <c:pivotFmt>
        <c:idx val="5"/>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manualLayout>
                  <c:w val="0.24629277964257901"/>
                  <c:h val="0.23262124089630168"/>
                </c:manualLayout>
              </c15:layout>
            </c:ext>
          </c:extLst>
        </c:dLbl>
      </c:pivotFmt>
    </c:pivotFmts>
    <c:plotArea>
      <c:layout/>
      <c:lineChart>
        <c:grouping val="standard"/>
        <c:varyColors val="0"/>
        <c:ser>
          <c:idx val="0"/>
          <c:order val="0"/>
          <c:tx>
            <c:strRef>
              <c:f>'PIVOT TABLE'!$H$12</c:f>
              <c:strCache>
                <c:ptCount val="1"/>
                <c:pt idx="0">
                  <c:v>Total</c:v>
                </c:pt>
              </c:strCache>
            </c:strRef>
          </c:tx>
          <c:spPr>
            <a:ln w="28575" cap="rnd">
              <a:solidFill>
                <a:schemeClr val="accent2">
                  <a:lumMod val="50000"/>
                </a:schemeClr>
              </a:solidFill>
              <a:round/>
            </a:ln>
            <a:effectLst/>
          </c:spPr>
          <c:marker>
            <c:symbol val="none"/>
          </c:marker>
          <c:dPt>
            <c:idx val="0"/>
            <c:marker>
              <c:symbol val="none"/>
            </c:marker>
            <c:bubble3D val="0"/>
            <c:extLst>
              <c:ext xmlns:c16="http://schemas.microsoft.com/office/drawing/2014/chart" uri="{C3380CC4-5D6E-409C-BE32-E72D297353CC}">
                <c16:uniqueId val="{00000000-AE72-4E0F-8959-B7F16E30CEFD}"/>
              </c:ext>
            </c:extLst>
          </c:dPt>
          <c:dPt>
            <c:idx val="1"/>
            <c:marker>
              <c:symbol val="none"/>
            </c:marker>
            <c:bubble3D val="0"/>
            <c:extLst>
              <c:ext xmlns:c16="http://schemas.microsoft.com/office/drawing/2014/chart" uri="{C3380CC4-5D6E-409C-BE32-E72D297353CC}">
                <c16:uniqueId val="{00000001-AE72-4E0F-8959-B7F16E30CEFD}"/>
              </c:ext>
            </c:extLst>
          </c:dPt>
          <c:dPt>
            <c:idx val="2"/>
            <c:marker>
              <c:symbol val="none"/>
            </c:marker>
            <c:bubble3D val="0"/>
            <c:extLst>
              <c:ext xmlns:c16="http://schemas.microsoft.com/office/drawing/2014/chart" uri="{C3380CC4-5D6E-409C-BE32-E72D297353CC}">
                <c16:uniqueId val="{00000002-AE72-4E0F-8959-B7F16E30CEFD}"/>
              </c:ext>
            </c:extLst>
          </c:dPt>
          <c:dLbls>
            <c:dLbl>
              <c:idx val="0"/>
              <c:dLblPos val="b"/>
              <c:showLegendKey val="0"/>
              <c:showVal val="1"/>
              <c:showCatName val="0"/>
              <c:showSerName val="0"/>
              <c:showPercent val="0"/>
              <c:showBubbleSize val="0"/>
              <c:extLst>
                <c:ext xmlns:c15="http://schemas.microsoft.com/office/drawing/2012/chart" uri="{CE6537A1-D6FC-4f65-9D91-7224C49458BB}">
                  <c15:layout>
                    <c:manualLayout>
                      <c:w val="0.2762893109773133"/>
                      <c:h val="0.23262124089630168"/>
                    </c:manualLayout>
                  </c15:layout>
                </c:ext>
                <c:ext xmlns:c16="http://schemas.microsoft.com/office/drawing/2014/chart" uri="{C3380CC4-5D6E-409C-BE32-E72D297353CC}">
                  <c16:uniqueId val="{00000000-AE72-4E0F-8959-B7F16E30CEFD}"/>
                </c:ext>
              </c:extLst>
            </c:dLbl>
            <c:dLbl>
              <c:idx val="1"/>
              <c:dLblPos val="b"/>
              <c:showLegendKey val="0"/>
              <c:showVal val="1"/>
              <c:showCatName val="0"/>
              <c:showSerName val="0"/>
              <c:showPercent val="0"/>
              <c:showBubbleSize val="0"/>
              <c:extLst>
                <c:ext xmlns:c15="http://schemas.microsoft.com/office/drawing/2012/chart" uri="{CE6537A1-D6FC-4f65-9D91-7224C49458BB}">
                  <c15:layout>
                    <c:manualLayout>
                      <c:w val="0.24200756088047407"/>
                      <c:h val="0.23262124089630168"/>
                    </c:manualLayout>
                  </c15:layout>
                </c:ext>
                <c:ext xmlns:c16="http://schemas.microsoft.com/office/drawing/2014/chart" uri="{C3380CC4-5D6E-409C-BE32-E72D297353CC}">
                  <c16:uniqueId val="{00000001-AE72-4E0F-8959-B7F16E30CEFD}"/>
                </c:ext>
              </c:extLst>
            </c:dLbl>
            <c:dLbl>
              <c:idx val="2"/>
              <c:dLblPos val="b"/>
              <c:showLegendKey val="0"/>
              <c:showVal val="1"/>
              <c:showCatName val="0"/>
              <c:showSerName val="0"/>
              <c:showPercent val="0"/>
              <c:showBubbleSize val="0"/>
              <c:extLst>
                <c:ext xmlns:c15="http://schemas.microsoft.com/office/drawing/2012/chart" uri="{CE6537A1-D6FC-4f65-9D91-7224C49458BB}">
                  <c15:layout>
                    <c:manualLayout>
                      <c:w val="0.24629277964257901"/>
                      <c:h val="0.23262124089630168"/>
                    </c:manualLayout>
                  </c15:layout>
                </c:ext>
                <c:ext xmlns:c16="http://schemas.microsoft.com/office/drawing/2014/chart" uri="{C3380CC4-5D6E-409C-BE32-E72D297353CC}">
                  <c16:uniqueId val="{00000002-AE72-4E0F-8959-B7F16E30CEFD}"/>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TABLE'!$G$13:$G$16</c:f>
              <c:strCache>
                <c:ptCount val="3"/>
                <c:pt idx="0">
                  <c:v>July</c:v>
                </c:pt>
                <c:pt idx="1">
                  <c:v>August</c:v>
                </c:pt>
                <c:pt idx="2">
                  <c:v>September</c:v>
                </c:pt>
              </c:strCache>
            </c:strRef>
          </c:cat>
          <c:val>
            <c:numRef>
              <c:f>'PIVOT TABLE'!$H$13:$H$16</c:f>
              <c:numCache>
                <c:formatCode>_("$"* #,##0_);_("$"* \(#,##0\);_("$"* "-"??_);_(@_)</c:formatCode>
                <c:ptCount val="3"/>
                <c:pt idx="0">
                  <c:v>109926.32000000011</c:v>
                </c:pt>
                <c:pt idx="1">
                  <c:v>368560.09</c:v>
                </c:pt>
                <c:pt idx="2">
                  <c:v>333180.61</c:v>
                </c:pt>
              </c:numCache>
            </c:numRef>
          </c:val>
          <c:smooth val="0"/>
          <c:extLst>
            <c:ext xmlns:c16="http://schemas.microsoft.com/office/drawing/2014/chart" uri="{C3380CC4-5D6E-409C-BE32-E72D297353CC}">
              <c16:uniqueId val="{00000000-B64B-49C8-A98B-F95A9745F95E}"/>
            </c:ext>
          </c:extLst>
        </c:ser>
        <c:dLbls>
          <c:dLblPos val="b"/>
          <c:showLegendKey val="0"/>
          <c:showVal val="1"/>
          <c:showCatName val="0"/>
          <c:showSerName val="0"/>
          <c:showPercent val="0"/>
          <c:showBubbleSize val="0"/>
        </c:dLbls>
        <c:smooth val="0"/>
        <c:axId val="201342400"/>
        <c:axId val="201339488"/>
      </c:lineChart>
      <c:catAx>
        <c:axId val="2013424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201339488"/>
        <c:crosses val="autoZero"/>
        <c:auto val="1"/>
        <c:lblAlgn val="ctr"/>
        <c:lblOffset val="100"/>
        <c:noMultiLvlLbl val="0"/>
      </c:catAx>
      <c:valAx>
        <c:axId val="201339488"/>
        <c:scaling>
          <c:orientation val="minMax"/>
        </c:scaling>
        <c:delete val="1"/>
        <c:axPos val="l"/>
        <c:numFmt formatCode="_(&quot;$&quot;* #,##0_);_(&quot;$&quot;* \(#,##0\);_(&quot;$&quot;* &quot;-&quot;??_);_(@_)" sourceLinked="1"/>
        <c:majorTickMark val="none"/>
        <c:minorTickMark val="none"/>
        <c:tickLblPos val="nextTo"/>
        <c:crossAx val="20134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F5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TABLE!PivotTable13</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WEEKLY</a:t>
            </a:r>
            <a:r>
              <a:rPr lang="en-US" baseline="0">
                <a:solidFill>
                  <a:schemeClr val="bg1"/>
                </a:solidFill>
              </a:rPr>
              <a:t> BET COUNT</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080"/>
          </a:solidFill>
          <a:ln w="19050">
            <a:solidFill>
              <a:schemeClr val="lt1"/>
            </a:solidFill>
          </a:ln>
          <a:effectLst/>
        </c:spPr>
      </c:pivotFmt>
      <c:pivotFmt>
        <c:idx val="2"/>
        <c:spPr>
          <a:solidFill>
            <a:srgbClr val="FF7F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FF7F50"/>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008080"/>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40000"/>
              <a:lumOff val="60000"/>
            </a:schemeClr>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rgbClr val="FF7F50"/>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
        <c:idx val="17"/>
        <c:spPr>
          <a:solidFill>
            <a:schemeClr val="accent2">
              <a:lumMod val="75000"/>
            </a:schemeClr>
          </a:solidFill>
          <a:ln w="19050">
            <a:solidFill>
              <a:schemeClr val="lt1"/>
            </a:solidFill>
          </a:ln>
          <a:effectLst/>
        </c:spPr>
      </c:pivotFmt>
      <c:pivotFmt>
        <c:idx val="18"/>
        <c:spPr>
          <a:solidFill>
            <a:schemeClr val="accent2">
              <a:lumMod val="50000"/>
            </a:schemeClr>
          </a:solidFill>
          <a:ln w="19050">
            <a:solidFill>
              <a:schemeClr val="lt1"/>
            </a:solidFill>
          </a:ln>
          <a:effectLst/>
        </c:spPr>
      </c:pivotFmt>
    </c:pivotFmts>
    <c:plotArea>
      <c:layout>
        <c:manualLayout>
          <c:layoutTarget val="inner"/>
          <c:xMode val="edge"/>
          <c:yMode val="edge"/>
          <c:x val="1.7864898245035291E-2"/>
          <c:y val="0.14331876750880881"/>
          <c:w val="0.65418675506114476"/>
          <c:h val="0.79272068755419878"/>
        </c:manualLayout>
      </c:layout>
      <c:pieChart>
        <c:varyColors val="1"/>
        <c:ser>
          <c:idx val="0"/>
          <c:order val="0"/>
          <c:tx>
            <c:strRef>
              <c:f>'PIVOT TABLE'!$B$12</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1-A32D-49CB-8C57-24A11FD8DC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2D-49CB-8C57-24A11FD8DC88}"/>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A32D-49CB-8C57-24A11FD8DC88}"/>
              </c:ext>
            </c:extLst>
          </c:dPt>
          <c:dPt>
            <c:idx val="3"/>
            <c:bubble3D val="0"/>
            <c:spPr>
              <a:solidFill>
                <a:srgbClr val="FF7F50"/>
              </a:solidFill>
              <a:ln w="19050">
                <a:solidFill>
                  <a:schemeClr val="lt1"/>
                </a:solidFill>
              </a:ln>
              <a:effectLst/>
            </c:spPr>
            <c:extLst>
              <c:ext xmlns:c16="http://schemas.microsoft.com/office/drawing/2014/chart" uri="{C3380CC4-5D6E-409C-BE32-E72D297353CC}">
                <c16:uniqueId val="{00000007-A32D-49CB-8C57-24A11FD8DC88}"/>
              </c:ext>
            </c:extLst>
          </c:dPt>
          <c:dPt>
            <c:idx val="4"/>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9-A32D-49CB-8C57-24A11FD8DC88}"/>
              </c:ext>
            </c:extLst>
          </c:dPt>
          <c:dPt>
            <c:idx val="5"/>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B-A32D-49CB-8C57-24A11FD8DC88}"/>
              </c:ext>
            </c:extLst>
          </c:dPt>
          <c:dPt>
            <c:idx val="6"/>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D-A32D-49CB-8C57-24A11FD8DC88}"/>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TABLE'!$A$13:$A$20</c:f>
              <c:strCache>
                <c:ptCount val="7"/>
                <c:pt idx="0">
                  <c:v>Sunday</c:v>
                </c:pt>
                <c:pt idx="1">
                  <c:v>Monday</c:v>
                </c:pt>
                <c:pt idx="2">
                  <c:v>Tuesday</c:v>
                </c:pt>
                <c:pt idx="3">
                  <c:v>Wednesday</c:v>
                </c:pt>
                <c:pt idx="4">
                  <c:v>Thursday</c:v>
                </c:pt>
                <c:pt idx="5">
                  <c:v>Friday</c:v>
                </c:pt>
                <c:pt idx="6">
                  <c:v>Saturday</c:v>
                </c:pt>
              </c:strCache>
            </c:strRef>
          </c:cat>
          <c:val>
            <c:numRef>
              <c:f>'PIVOT TABLE'!$B$13:$B$20</c:f>
              <c:numCache>
                <c:formatCode>_(* #,##0_);_(* \(#,##0\);_(* "-"??_);_(@_)</c:formatCode>
                <c:ptCount val="7"/>
                <c:pt idx="0">
                  <c:v>49683</c:v>
                </c:pt>
                <c:pt idx="1">
                  <c:v>53864</c:v>
                </c:pt>
                <c:pt idx="2">
                  <c:v>53972</c:v>
                </c:pt>
                <c:pt idx="3">
                  <c:v>62908</c:v>
                </c:pt>
                <c:pt idx="4">
                  <c:v>59350</c:v>
                </c:pt>
                <c:pt idx="5">
                  <c:v>55727</c:v>
                </c:pt>
                <c:pt idx="6">
                  <c:v>49359</c:v>
                </c:pt>
              </c:numCache>
            </c:numRef>
          </c:val>
          <c:extLst>
            <c:ext xmlns:c16="http://schemas.microsoft.com/office/drawing/2014/chart" uri="{C3380CC4-5D6E-409C-BE32-E72D297353CC}">
              <c16:uniqueId val="{0000000E-A32D-49CB-8C57-24A11FD8DC8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[Casino test.xlsx]PIVOT TABLE!PivotTable10</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DAILY</a:t>
            </a:r>
            <a:r>
              <a:rPr lang="en-US" baseline="0">
                <a:solidFill>
                  <a:schemeClr val="bg1"/>
                </a:solidFill>
              </a:rPr>
              <a:t> ACTIVES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TABLE'!$E$5</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TABLE'!$D$6:$D$13</c:f>
              <c:strCache>
                <c:ptCount val="7"/>
                <c:pt idx="0">
                  <c:v>Sunday</c:v>
                </c:pt>
                <c:pt idx="1">
                  <c:v>Monday</c:v>
                </c:pt>
                <c:pt idx="2">
                  <c:v>Tuesday</c:v>
                </c:pt>
                <c:pt idx="3">
                  <c:v>Wednesday</c:v>
                </c:pt>
                <c:pt idx="4">
                  <c:v>Thursday</c:v>
                </c:pt>
                <c:pt idx="5">
                  <c:v>Friday</c:v>
                </c:pt>
                <c:pt idx="6">
                  <c:v>Saturday</c:v>
                </c:pt>
              </c:strCache>
            </c:strRef>
          </c:cat>
          <c:val>
            <c:numRef>
              <c:f>'PIVOT TABLE'!$E$6:$E$13</c:f>
              <c:numCache>
                <c:formatCode>_("$"* #,##0_);_("$"* \(#,##0\);_("$"* "-"??_);_(@_)</c:formatCode>
                <c:ptCount val="7"/>
                <c:pt idx="0">
                  <c:v>259</c:v>
                </c:pt>
                <c:pt idx="1">
                  <c:v>250</c:v>
                </c:pt>
                <c:pt idx="2">
                  <c:v>254</c:v>
                </c:pt>
                <c:pt idx="3">
                  <c:v>480</c:v>
                </c:pt>
                <c:pt idx="4">
                  <c:v>386</c:v>
                </c:pt>
                <c:pt idx="5">
                  <c:v>265</c:v>
                </c:pt>
                <c:pt idx="6">
                  <c:v>334</c:v>
                </c:pt>
              </c:numCache>
            </c:numRef>
          </c:val>
          <c:extLst>
            <c:ext xmlns:c16="http://schemas.microsoft.com/office/drawing/2014/chart" uri="{C3380CC4-5D6E-409C-BE32-E72D297353CC}">
              <c16:uniqueId val="{00000000-733A-4013-B6C6-E143DEDDBF0C}"/>
            </c:ext>
          </c:extLst>
        </c:ser>
        <c:dLbls>
          <c:dLblPos val="outEnd"/>
          <c:showLegendKey val="0"/>
          <c:showVal val="1"/>
          <c:showCatName val="0"/>
          <c:showSerName val="0"/>
          <c:showPercent val="0"/>
          <c:showBubbleSize val="0"/>
        </c:dLbls>
        <c:gapWidth val="97"/>
        <c:axId val="375090160"/>
        <c:axId val="375095568"/>
      </c:barChart>
      <c:catAx>
        <c:axId val="37509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375095568"/>
        <c:crosses val="autoZero"/>
        <c:auto val="1"/>
        <c:lblAlgn val="ctr"/>
        <c:lblOffset val="100"/>
        <c:noMultiLvlLbl val="0"/>
      </c:catAx>
      <c:valAx>
        <c:axId val="375095568"/>
        <c:scaling>
          <c:orientation val="minMax"/>
        </c:scaling>
        <c:delete val="1"/>
        <c:axPos val="b"/>
        <c:numFmt formatCode="_(&quot;$&quot;* #,##0_);_(&quot;$&quot;* \(#,##0\);_(&quot;$&quot;* &quot;-&quot;??_);_(@_)" sourceLinked="1"/>
        <c:majorTickMark val="none"/>
        <c:minorTickMark val="none"/>
        <c:tickLblPos val="nextTo"/>
        <c:crossAx val="37509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F5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7216</xdr:colOff>
      <xdr:row>0</xdr:row>
      <xdr:rowOff>14432</xdr:rowOff>
    </xdr:from>
    <xdr:to>
      <xdr:col>17</xdr:col>
      <xdr:colOff>548409</xdr:colOff>
      <xdr:row>38</xdr:row>
      <xdr:rowOff>7216</xdr:rowOff>
    </xdr:to>
    <xdr:sp macro="" textlink="">
      <xdr:nvSpPr>
        <xdr:cNvPr id="6" name="Rectangle 5">
          <a:extLst>
            <a:ext uri="{FF2B5EF4-FFF2-40B4-BE49-F238E27FC236}">
              <a16:creationId xmlns:a16="http://schemas.microsoft.com/office/drawing/2014/main" id="{0AC3949A-BE4E-83B2-5CF4-B783407948B9}"/>
            </a:ext>
          </a:extLst>
        </xdr:cNvPr>
        <xdr:cNvSpPr/>
      </xdr:nvSpPr>
      <xdr:spPr>
        <a:xfrm>
          <a:off x="7216" y="14432"/>
          <a:ext cx="10845511" cy="7122102"/>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14432</xdr:colOff>
      <xdr:row>0</xdr:row>
      <xdr:rowOff>21648</xdr:rowOff>
    </xdr:from>
    <xdr:to>
      <xdr:col>17</xdr:col>
      <xdr:colOff>519546</xdr:colOff>
      <xdr:row>38</xdr:row>
      <xdr:rowOff>0</xdr:rowOff>
    </xdr:to>
    <xdr:sp macro="" textlink="">
      <xdr:nvSpPr>
        <xdr:cNvPr id="38" name="Rectangle 37">
          <a:extLst>
            <a:ext uri="{FF2B5EF4-FFF2-40B4-BE49-F238E27FC236}">
              <a16:creationId xmlns:a16="http://schemas.microsoft.com/office/drawing/2014/main" id="{CF02E39D-A114-D6D4-C0D0-BA85E78CCAB4}"/>
            </a:ext>
          </a:extLst>
        </xdr:cNvPr>
        <xdr:cNvSpPr/>
      </xdr:nvSpPr>
      <xdr:spPr>
        <a:xfrm>
          <a:off x="14432" y="21648"/>
          <a:ext cx="10809432" cy="7107670"/>
        </a:xfrm>
        <a:prstGeom prst="rect">
          <a:avLst/>
        </a:prstGeom>
        <a:solidFill>
          <a:srgbClr val="F5F5F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6351</xdr:colOff>
      <xdr:row>0</xdr:row>
      <xdr:rowOff>0</xdr:rowOff>
    </xdr:from>
    <xdr:to>
      <xdr:col>17</xdr:col>
      <xdr:colOff>534330</xdr:colOff>
      <xdr:row>37</xdr:row>
      <xdr:rowOff>171760</xdr:rowOff>
    </xdr:to>
    <xdr:sp macro="" textlink="">
      <xdr:nvSpPr>
        <xdr:cNvPr id="2" name="Rectangle 1">
          <a:extLst>
            <a:ext uri="{FF2B5EF4-FFF2-40B4-BE49-F238E27FC236}">
              <a16:creationId xmlns:a16="http://schemas.microsoft.com/office/drawing/2014/main" id="{CB73B97F-0F5D-9544-7635-0100837C0E09}"/>
            </a:ext>
          </a:extLst>
        </xdr:cNvPr>
        <xdr:cNvSpPr/>
      </xdr:nvSpPr>
      <xdr:spPr>
        <a:xfrm>
          <a:off x="6351" y="0"/>
          <a:ext cx="10832297" cy="7113465"/>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17</xdr:col>
      <xdr:colOff>518841</xdr:colOff>
      <xdr:row>4</xdr:row>
      <xdr:rowOff>133350</xdr:rowOff>
    </xdr:to>
    <xdr:sp macro="" textlink="">
      <xdr:nvSpPr>
        <xdr:cNvPr id="3" name="Rectangle 2">
          <a:extLst>
            <a:ext uri="{FF2B5EF4-FFF2-40B4-BE49-F238E27FC236}">
              <a16:creationId xmlns:a16="http://schemas.microsoft.com/office/drawing/2014/main" id="{2C28487D-D158-B51C-0913-797158545B99}"/>
            </a:ext>
          </a:extLst>
        </xdr:cNvPr>
        <xdr:cNvSpPr/>
      </xdr:nvSpPr>
      <xdr:spPr>
        <a:xfrm>
          <a:off x="0" y="0"/>
          <a:ext cx="10918902" cy="876765"/>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219803</xdr:colOff>
      <xdr:row>4</xdr:row>
      <xdr:rowOff>139700</xdr:rowOff>
    </xdr:from>
    <xdr:to>
      <xdr:col>15</xdr:col>
      <xdr:colOff>141111</xdr:colOff>
      <xdr:row>8</xdr:row>
      <xdr:rowOff>166767</xdr:rowOff>
    </xdr:to>
    <xdr:sp macro="" textlink="">
      <xdr:nvSpPr>
        <xdr:cNvPr id="7" name="Rectangle: Rounded Corners 6">
          <a:extLst>
            <a:ext uri="{FF2B5EF4-FFF2-40B4-BE49-F238E27FC236}">
              <a16:creationId xmlns:a16="http://schemas.microsoft.com/office/drawing/2014/main" id="{B77FB269-9787-89CF-FA81-962E277F4816}"/>
            </a:ext>
          </a:extLst>
        </xdr:cNvPr>
        <xdr:cNvSpPr/>
      </xdr:nvSpPr>
      <xdr:spPr>
        <a:xfrm>
          <a:off x="7531924" y="883740"/>
          <a:ext cx="1749339" cy="771108"/>
        </a:xfrm>
        <a:prstGeom prst="roundRect">
          <a:avLst/>
        </a:prstGeom>
        <a:solidFill>
          <a:srgbClr val="FF7F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318004</xdr:colOff>
      <xdr:row>4</xdr:row>
      <xdr:rowOff>66175</xdr:rowOff>
    </xdr:from>
    <xdr:to>
      <xdr:col>17</xdr:col>
      <xdr:colOff>460642</xdr:colOff>
      <xdr:row>37</xdr:row>
      <xdr:rowOff>129886</xdr:rowOff>
    </xdr:to>
    <xdr:sp macro="" textlink="">
      <xdr:nvSpPr>
        <xdr:cNvPr id="9" name="Rectangle 8">
          <a:extLst>
            <a:ext uri="{FF2B5EF4-FFF2-40B4-BE49-F238E27FC236}">
              <a16:creationId xmlns:a16="http://schemas.microsoft.com/office/drawing/2014/main" id="{5D84CC18-054B-6178-88A8-24313B9C46A0}"/>
            </a:ext>
          </a:extLst>
        </xdr:cNvPr>
        <xdr:cNvSpPr/>
      </xdr:nvSpPr>
      <xdr:spPr>
        <a:xfrm>
          <a:off x="9410049" y="816630"/>
          <a:ext cx="1354911" cy="6254961"/>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243925</xdr:colOff>
      <xdr:row>4</xdr:row>
      <xdr:rowOff>139700</xdr:rowOff>
    </xdr:from>
    <xdr:to>
      <xdr:col>11</xdr:col>
      <xdr:colOff>165233</xdr:colOff>
      <xdr:row>8</xdr:row>
      <xdr:rowOff>166767</xdr:rowOff>
    </xdr:to>
    <xdr:sp macro="" textlink="">
      <xdr:nvSpPr>
        <xdr:cNvPr id="16" name="Rectangle: Rounded Corners 15">
          <a:extLst>
            <a:ext uri="{FF2B5EF4-FFF2-40B4-BE49-F238E27FC236}">
              <a16:creationId xmlns:a16="http://schemas.microsoft.com/office/drawing/2014/main" id="{99223541-5485-6CD8-FD1C-3899A6F869A0}"/>
            </a:ext>
          </a:extLst>
        </xdr:cNvPr>
        <xdr:cNvSpPr/>
      </xdr:nvSpPr>
      <xdr:spPr>
        <a:xfrm>
          <a:off x="5118672" y="883740"/>
          <a:ext cx="1749339" cy="771108"/>
        </a:xfrm>
        <a:prstGeom prst="roundRect">
          <a:avLst/>
        </a:prstGeom>
        <a:solidFill>
          <a:srgbClr val="FF7F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268046</xdr:colOff>
      <xdr:row>4</xdr:row>
      <xdr:rowOff>139700</xdr:rowOff>
    </xdr:from>
    <xdr:to>
      <xdr:col>7</xdr:col>
      <xdr:colOff>189355</xdr:colOff>
      <xdr:row>8</xdr:row>
      <xdr:rowOff>166767</xdr:rowOff>
    </xdr:to>
    <xdr:sp macro="" textlink="">
      <xdr:nvSpPr>
        <xdr:cNvPr id="17" name="Rectangle: Rounded Corners 16">
          <a:extLst>
            <a:ext uri="{FF2B5EF4-FFF2-40B4-BE49-F238E27FC236}">
              <a16:creationId xmlns:a16="http://schemas.microsoft.com/office/drawing/2014/main" id="{3D699986-4624-03B3-1136-3CCF4CE034FD}"/>
            </a:ext>
          </a:extLst>
        </xdr:cNvPr>
        <xdr:cNvSpPr/>
      </xdr:nvSpPr>
      <xdr:spPr>
        <a:xfrm>
          <a:off x="2705420" y="883740"/>
          <a:ext cx="1749339" cy="771108"/>
        </a:xfrm>
        <a:prstGeom prst="roundRect">
          <a:avLst/>
        </a:prstGeom>
        <a:solidFill>
          <a:srgbClr val="FF7F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292168</xdr:colOff>
      <xdr:row>4</xdr:row>
      <xdr:rowOff>139700</xdr:rowOff>
    </xdr:from>
    <xdr:to>
      <xdr:col>3</xdr:col>
      <xdr:colOff>213477</xdr:colOff>
      <xdr:row>8</xdr:row>
      <xdr:rowOff>166767</xdr:rowOff>
    </xdr:to>
    <xdr:sp macro="" textlink="">
      <xdr:nvSpPr>
        <xdr:cNvPr id="18" name="Rectangle: Rounded Corners 17">
          <a:extLst>
            <a:ext uri="{FF2B5EF4-FFF2-40B4-BE49-F238E27FC236}">
              <a16:creationId xmlns:a16="http://schemas.microsoft.com/office/drawing/2014/main" id="{D84DC0F6-2B8E-F8C4-4FED-1FE4A0A5C082}"/>
            </a:ext>
          </a:extLst>
        </xdr:cNvPr>
        <xdr:cNvSpPr/>
      </xdr:nvSpPr>
      <xdr:spPr>
        <a:xfrm>
          <a:off x="292168" y="883740"/>
          <a:ext cx="1749339" cy="771108"/>
        </a:xfrm>
        <a:prstGeom prst="roundRect">
          <a:avLst/>
        </a:prstGeom>
        <a:solidFill>
          <a:srgbClr val="FF7F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602927</xdr:colOff>
      <xdr:row>4</xdr:row>
      <xdr:rowOff>144447</xdr:rowOff>
    </xdr:from>
    <xdr:to>
      <xdr:col>3</xdr:col>
      <xdr:colOff>205250</xdr:colOff>
      <xdr:row>6</xdr:row>
      <xdr:rowOff>99547</xdr:rowOff>
    </xdr:to>
    <xdr:sp macro="" textlink="'PIVOT TABLE'!A1">
      <xdr:nvSpPr>
        <xdr:cNvPr id="19" name="TextBox 18">
          <a:extLst>
            <a:ext uri="{FF2B5EF4-FFF2-40B4-BE49-F238E27FC236}">
              <a16:creationId xmlns:a16="http://schemas.microsoft.com/office/drawing/2014/main" id="{75A353B2-8F8E-FB1D-1598-8FC1395D82A2}"/>
            </a:ext>
          </a:extLst>
        </xdr:cNvPr>
        <xdr:cNvSpPr txBox="1"/>
      </xdr:nvSpPr>
      <xdr:spPr>
        <a:xfrm>
          <a:off x="602927" y="888487"/>
          <a:ext cx="1430353" cy="327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74D0E1-5CE8-49E7-9A38-9702B0E03E37}" type="TxLink">
            <a:rPr lang="en-US" sz="1400" b="0" i="0" u="none" strike="noStrike">
              <a:solidFill>
                <a:schemeClr val="bg1"/>
              </a:solidFill>
              <a:latin typeface="Calibri"/>
              <a:ea typeface="Calibri"/>
              <a:cs typeface="Calibri"/>
            </a:rPr>
            <a:pPr/>
            <a:t>TOTAL STAKES</a:t>
          </a:fld>
          <a:endParaRPr lang="en-US" sz="1400">
            <a:solidFill>
              <a:schemeClr val="bg1"/>
            </a:solidFill>
          </a:endParaRPr>
        </a:p>
      </xdr:txBody>
    </xdr:sp>
    <xdr:clientData/>
  </xdr:twoCellAnchor>
  <xdr:twoCellAnchor>
    <xdr:from>
      <xdr:col>4</xdr:col>
      <xdr:colOff>449072</xdr:colOff>
      <xdr:row>4</xdr:row>
      <xdr:rowOff>144447</xdr:rowOff>
    </xdr:from>
    <xdr:to>
      <xdr:col>7</xdr:col>
      <xdr:colOff>213288</xdr:colOff>
      <xdr:row>7</xdr:row>
      <xdr:rowOff>49771</xdr:rowOff>
    </xdr:to>
    <xdr:sp macro="" textlink="'PIVOT TABLE'!C1">
      <xdr:nvSpPr>
        <xdr:cNvPr id="20" name="TextBox 19">
          <a:extLst>
            <a:ext uri="{FF2B5EF4-FFF2-40B4-BE49-F238E27FC236}">
              <a16:creationId xmlns:a16="http://schemas.microsoft.com/office/drawing/2014/main" id="{41EC8BAE-BE49-84F6-6E80-734A8D9A1F6D}"/>
            </a:ext>
          </a:extLst>
        </xdr:cNvPr>
        <xdr:cNvSpPr txBox="1"/>
      </xdr:nvSpPr>
      <xdr:spPr>
        <a:xfrm>
          <a:off x="2886446" y="888487"/>
          <a:ext cx="1592246" cy="463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BF3F7C-A585-43AE-BBD8-DCE10FB6837E}" type="TxLink">
            <a:rPr lang="en-US" sz="1400" b="0" i="0" u="none" strike="noStrike">
              <a:solidFill>
                <a:schemeClr val="bg1"/>
              </a:solidFill>
              <a:latin typeface="Calibri"/>
              <a:ea typeface="Calibri"/>
              <a:cs typeface="Calibri"/>
            </a:rPr>
            <a:pPr/>
            <a:t>TOTAL BET COUNT</a:t>
          </a:fld>
          <a:endParaRPr lang="en-US" sz="1400">
            <a:solidFill>
              <a:schemeClr val="bg1"/>
            </a:solidFill>
          </a:endParaRPr>
        </a:p>
      </xdr:txBody>
    </xdr:sp>
    <xdr:clientData/>
  </xdr:twoCellAnchor>
  <xdr:twoCellAnchor>
    <xdr:from>
      <xdr:col>8</xdr:col>
      <xdr:colOff>277519</xdr:colOff>
      <xdr:row>4</xdr:row>
      <xdr:rowOff>144447</xdr:rowOff>
    </xdr:from>
    <xdr:to>
      <xdr:col>11</xdr:col>
      <xdr:colOff>219792</xdr:colOff>
      <xdr:row>8</xdr:row>
      <xdr:rowOff>96212</xdr:rowOff>
    </xdr:to>
    <xdr:sp macro="" textlink="'PIVOT TABLE'!E1">
      <xdr:nvSpPr>
        <xdr:cNvPr id="21" name="TextBox 20">
          <a:extLst>
            <a:ext uri="{FF2B5EF4-FFF2-40B4-BE49-F238E27FC236}">
              <a16:creationId xmlns:a16="http://schemas.microsoft.com/office/drawing/2014/main" id="{D517F3B7-46B3-0705-076F-7FEF055DDB00}"/>
            </a:ext>
          </a:extLst>
        </xdr:cNvPr>
        <xdr:cNvSpPr txBox="1"/>
      </xdr:nvSpPr>
      <xdr:spPr>
        <a:xfrm>
          <a:off x="5152266" y="888487"/>
          <a:ext cx="1770304" cy="69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368F74-BD1F-4ED9-AC1C-A5CEEDEE1488}" type="TxLink">
            <a:rPr lang="en-US" sz="1200" b="0" i="0" u="none" strike="noStrike">
              <a:solidFill>
                <a:schemeClr val="bg1"/>
              </a:solidFill>
              <a:latin typeface="Calibri"/>
              <a:ea typeface="Calibri"/>
              <a:cs typeface="Calibri"/>
            </a:rPr>
            <a:pPr/>
            <a:t>TOTAL AMOUNT OF CUSTOMER WINNINGS</a:t>
          </a:fld>
          <a:endParaRPr lang="en-US" sz="1200">
            <a:solidFill>
              <a:schemeClr val="bg1"/>
            </a:solidFill>
          </a:endParaRPr>
        </a:p>
      </xdr:txBody>
    </xdr:sp>
    <xdr:clientData/>
  </xdr:twoCellAnchor>
  <xdr:twoCellAnchor>
    <xdr:from>
      <xdr:col>12</xdr:col>
      <xdr:colOff>527518</xdr:colOff>
      <xdr:row>4</xdr:row>
      <xdr:rowOff>144447</xdr:rowOff>
    </xdr:from>
    <xdr:to>
      <xdr:col>15</xdr:col>
      <xdr:colOff>129840</xdr:colOff>
      <xdr:row>6</xdr:row>
      <xdr:rowOff>99547</xdr:rowOff>
    </xdr:to>
    <xdr:sp macro="" textlink="'PIVOT TABLE'!G1">
      <xdr:nvSpPr>
        <xdr:cNvPr id="22" name="TextBox 21">
          <a:extLst>
            <a:ext uri="{FF2B5EF4-FFF2-40B4-BE49-F238E27FC236}">
              <a16:creationId xmlns:a16="http://schemas.microsoft.com/office/drawing/2014/main" id="{420BDBC4-82B6-6450-2311-CE3247B13076}"/>
            </a:ext>
          </a:extLst>
        </xdr:cNvPr>
        <xdr:cNvSpPr txBox="1"/>
      </xdr:nvSpPr>
      <xdr:spPr>
        <a:xfrm>
          <a:off x="7868738" y="887862"/>
          <a:ext cx="1437626" cy="326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91A33C-6A3D-4A9B-ADCE-3FACF65000FE}" type="TxLink">
            <a:rPr lang="en-US" sz="1400" b="0" i="0" u="none" strike="noStrike">
              <a:solidFill>
                <a:schemeClr val="bg1"/>
              </a:solidFill>
              <a:latin typeface="Calibri"/>
              <a:ea typeface="Calibri"/>
              <a:cs typeface="Calibri"/>
            </a:rPr>
            <a:pPr/>
            <a:t>TOTAL PROFIT</a:t>
          </a:fld>
          <a:endParaRPr lang="en-US" sz="1400">
            <a:solidFill>
              <a:schemeClr val="bg1"/>
            </a:solidFill>
          </a:endParaRPr>
        </a:p>
      </xdr:txBody>
    </xdr:sp>
    <xdr:clientData/>
  </xdr:twoCellAnchor>
  <xdr:twoCellAnchor>
    <xdr:from>
      <xdr:col>12</xdr:col>
      <xdr:colOff>470680</xdr:colOff>
      <xdr:row>6</xdr:row>
      <xdr:rowOff>181389</xdr:rowOff>
    </xdr:from>
    <xdr:to>
      <xdr:col>15</xdr:col>
      <xdr:colOff>73002</xdr:colOff>
      <xdr:row>8</xdr:row>
      <xdr:rowOff>136490</xdr:rowOff>
    </xdr:to>
    <xdr:sp macro="" textlink="'PIVOT TABLE'!G2">
      <xdr:nvSpPr>
        <xdr:cNvPr id="23" name="TextBox 22">
          <a:extLst>
            <a:ext uri="{FF2B5EF4-FFF2-40B4-BE49-F238E27FC236}">
              <a16:creationId xmlns:a16="http://schemas.microsoft.com/office/drawing/2014/main" id="{B97506FA-AD9E-D225-AD39-549C32B552F5}"/>
            </a:ext>
          </a:extLst>
        </xdr:cNvPr>
        <xdr:cNvSpPr txBox="1"/>
      </xdr:nvSpPr>
      <xdr:spPr>
        <a:xfrm>
          <a:off x="7811900" y="1296511"/>
          <a:ext cx="1437626" cy="32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A81083-ED56-46A6-B210-D8A605D6E185}" type="TxLink">
            <a:rPr lang="en-US" sz="2000" b="0" i="0" u="none" strike="noStrike">
              <a:solidFill>
                <a:schemeClr val="bg1"/>
              </a:solidFill>
              <a:latin typeface="Calibri"/>
              <a:ea typeface="Calibri"/>
              <a:cs typeface="Calibri"/>
            </a:rPr>
            <a:pPr/>
            <a:t> $811,667 </a:t>
          </a:fld>
          <a:endParaRPr lang="en-US" sz="2000">
            <a:solidFill>
              <a:schemeClr val="bg1"/>
            </a:solidFill>
          </a:endParaRPr>
        </a:p>
      </xdr:txBody>
    </xdr:sp>
    <xdr:clientData/>
  </xdr:twoCellAnchor>
  <xdr:twoCellAnchor>
    <xdr:from>
      <xdr:col>8</xdr:col>
      <xdr:colOff>314294</xdr:colOff>
      <xdr:row>7</xdr:row>
      <xdr:rowOff>6413</xdr:rowOff>
    </xdr:from>
    <xdr:to>
      <xdr:col>11</xdr:col>
      <xdr:colOff>88530</xdr:colOff>
      <xdr:row>9</xdr:row>
      <xdr:rowOff>77226</xdr:rowOff>
    </xdr:to>
    <xdr:sp macro="" textlink="'PIVOT TABLE'!E2">
      <xdr:nvSpPr>
        <xdr:cNvPr id="24" name="TextBox 23">
          <a:extLst>
            <a:ext uri="{FF2B5EF4-FFF2-40B4-BE49-F238E27FC236}">
              <a16:creationId xmlns:a16="http://schemas.microsoft.com/office/drawing/2014/main" id="{96E313C6-F35B-F245-853D-82E5D9FF62A4}"/>
            </a:ext>
          </a:extLst>
        </xdr:cNvPr>
        <xdr:cNvSpPr txBox="1"/>
      </xdr:nvSpPr>
      <xdr:spPr>
        <a:xfrm>
          <a:off x="5189041" y="1308484"/>
          <a:ext cx="1602267" cy="44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692882-9D40-423C-B11C-8F78C3D22999}" type="TxLink">
            <a:rPr lang="en-US" sz="2000" b="0" i="0" u="none" strike="noStrike">
              <a:solidFill>
                <a:schemeClr val="bg1"/>
              </a:solidFill>
              <a:latin typeface="Calibri"/>
              <a:ea typeface="Calibri"/>
              <a:cs typeface="Calibri"/>
            </a:rPr>
            <a:pPr/>
            <a:t> $19,899,410 </a:t>
          </a:fld>
          <a:endParaRPr lang="en-US" sz="2000">
            <a:solidFill>
              <a:schemeClr val="bg1"/>
            </a:solidFill>
          </a:endParaRPr>
        </a:p>
      </xdr:txBody>
    </xdr:sp>
    <xdr:clientData/>
  </xdr:twoCellAnchor>
  <xdr:twoCellAnchor>
    <xdr:from>
      <xdr:col>4</xdr:col>
      <xdr:colOff>524259</xdr:colOff>
      <xdr:row>7</xdr:row>
      <xdr:rowOff>5139</xdr:rowOff>
    </xdr:from>
    <xdr:to>
      <xdr:col>7</xdr:col>
      <xdr:colOff>126582</xdr:colOff>
      <xdr:row>8</xdr:row>
      <xdr:rowOff>146250</xdr:rowOff>
    </xdr:to>
    <xdr:sp macro="" textlink="'PIVOT TABLE'!C2">
      <xdr:nvSpPr>
        <xdr:cNvPr id="25" name="TextBox 24">
          <a:extLst>
            <a:ext uri="{FF2B5EF4-FFF2-40B4-BE49-F238E27FC236}">
              <a16:creationId xmlns:a16="http://schemas.microsoft.com/office/drawing/2014/main" id="{D09BEE1E-D04A-868E-4968-8A4D2F4EA343}"/>
            </a:ext>
          </a:extLst>
        </xdr:cNvPr>
        <xdr:cNvSpPr txBox="1"/>
      </xdr:nvSpPr>
      <xdr:spPr>
        <a:xfrm>
          <a:off x="2971332" y="1306115"/>
          <a:ext cx="1437628" cy="326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A3258A-C89B-4092-A4C9-BDB9370DE36B}" type="TxLink">
            <a:rPr lang="en-US" sz="2000" b="0" i="0" u="none" strike="noStrike">
              <a:solidFill>
                <a:schemeClr val="bg1"/>
              </a:solidFill>
              <a:latin typeface="Calibri"/>
              <a:ea typeface="Calibri"/>
              <a:cs typeface="Calibri"/>
            </a:rPr>
            <a:pPr/>
            <a:t> 384,863 </a:t>
          </a:fld>
          <a:endParaRPr lang="en-US" sz="2000">
            <a:solidFill>
              <a:schemeClr val="bg1"/>
            </a:solidFill>
          </a:endParaRPr>
        </a:p>
      </xdr:txBody>
    </xdr:sp>
    <xdr:clientData/>
  </xdr:twoCellAnchor>
  <xdr:twoCellAnchor>
    <xdr:from>
      <xdr:col>0</xdr:col>
      <xdr:colOff>371455</xdr:colOff>
      <xdr:row>6</xdr:row>
      <xdr:rowOff>170373</xdr:rowOff>
    </xdr:from>
    <xdr:to>
      <xdr:col>3</xdr:col>
      <xdr:colOff>93554</xdr:colOff>
      <xdr:row>8</xdr:row>
      <xdr:rowOff>147525</xdr:rowOff>
    </xdr:to>
    <xdr:sp macro="" textlink="'PIVOT TABLE'!A2">
      <xdr:nvSpPr>
        <xdr:cNvPr id="26" name="TextBox 25">
          <a:extLst>
            <a:ext uri="{FF2B5EF4-FFF2-40B4-BE49-F238E27FC236}">
              <a16:creationId xmlns:a16="http://schemas.microsoft.com/office/drawing/2014/main" id="{CC6D8EDD-0969-2CBA-101D-E7B44BF0898B}"/>
            </a:ext>
          </a:extLst>
        </xdr:cNvPr>
        <xdr:cNvSpPr txBox="1"/>
      </xdr:nvSpPr>
      <xdr:spPr>
        <a:xfrm>
          <a:off x="371455" y="1285495"/>
          <a:ext cx="1557404" cy="34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649612-541E-4B4F-B50D-70048A69AEAA}" type="TxLink">
            <a:rPr lang="en-US" sz="2000" b="0" i="0" u="none" strike="noStrike">
              <a:solidFill>
                <a:schemeClr val="bg1"/>
              </a:solidFill>
              <a:latin typeface="Calibri"/>
              <a:ea typeface="Calibri"/>
              <a:cs typeface="Calibri"/>
            </a:rPr>
            <a:pPr/>
            <a:t> $20,740,502 </a:t>
          </a:fld>
          <a:endParaRPr lang="en-US" sz="2000">
            <a:solidFill>
              <a:schemeClr val="bg1"/>
            </a:solidFill>
          </a:endParaRPr>
        </a:p>
      </xdr:txBody>
    </xdr:sp>
    <xdr:clientData/>
  </xdr:twoCellAnchor>
  <xdr:twoCellAnchor>
    <xdr:from>
      <xdr:col>0</xdr:col>
      <xdr:colOff>38100</xdr:colOff>
      <xdr:row>9</xdr:row>
      <xdr:rowOff>180397</xdr:rowOff>
    </xdr:from>
    <xdr:to>
      <xdr:col>4</xdr:col>
      <xdr:colOff>588537</xdr:colOff>
      <xdr:row>23</xdr:row>
      <xdr:rowOff>83384</xdr:rowOff>
    </xdr:to>
    <xdr:graphicFrame macro="">
      <xdr:nvGraphicFramePr>
        <xdr:cNvPr id="28" name="Chart 27">
          <a:extLst>
            <a:ext uri="{FF2B5EF4-FFF2-40B4-BE49-F238E27FC236}">
              <a16:creationId xmlns:a16="http://schemas.microsoft.com/office/drawing/2014/main" id="{AE4777D8-7162-4828-8094-6C920C130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10904</xdr:colOff>
      <xdr:row>24</xdr:row>
      <xdr:rowOff>72159</xdr:rowOff>
    </xdr:from>
    <xdr:to>
      <xdr:col>4</xdr:col>
      <xdr:colOff>566280</xdr:colOff>
      <xdr:row>37</xdr:row>
      <xdr:rowOff>136172</xdr:rowOff>
    </xdr:to>
    <xdr:graphicFrame macro="">
      <xdr:nvGraphicFramePr>
        <xdr:cNvPr id="29" name="Chart 28">
          <a:extLst>
            <a:ext uri="{FF2B5EF4-FFF2-40B4-BE49-F238E27FC236}">
              <a16:creationId xmlns:a16="http://schemas.microsoft.com/office/drawing/2014/main" id="{0022E91D-564E-49A2-9857-9A427D64C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344714</xdr:colOff>
      <xdr:row>9</xdr:row>
      <xdr:rowOff>151534</xdr:rowOff>
    </xdr:from>
    <xdr:to>
      <xdr:col>15</xdr:col>
      <xdr:colOff>290285</xdr:colOff>
      <xdr:row>23</xdr:row>
      <xdr:rowOff>72572</xdr:rowOff>
    </xdr:to>
    <xdr:graphicFrame macro="">
      <xdr:nvGraphicFramePr>
        <xdr:cNvPr id="30" name="Chart 29">
          <a:extLst>
            <a:ext uri="{FF2B5EF4-FFF2-40B4-BE49-F238E27FC236}">
              <a16:creationId xmlns:a16="http://schemas.microsoft.com/office/drawing/2014/main" id="{EB0D7388-53E5-4E89-A17E-13A552AC5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368490</xdr:colOff>
      <xdr:row>24</xdr:row>
      <xdr:rowOff>72160</xdr:rowOff>
    </xdr:from>
    <xdr:to>
      <xdr:col>15</xdr:col>
      <xdr:colOff>301485</xdr:colOff>
      <xdr:row>37</xdr:row>
      <xdr:rowOff>136072</xdr:rowOff>
    </xdr:to>
    <xdr:graphicFrame macro="">
      <xdr:nvGraphicFramePr>
        <xdr:cNvPr id="31" name="Chart 30">
          <a:extLst>
            <a:ext uri="{FF2B5EF4-FFF2-40B4-BE49-F238E27FC236}">
              <a16:creationId xmlns:a16="http://schemas.microsoft.com/office/drawing/2014/main" id="{C8E8676A-0178-4533-983E-5A37D5B44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204368</xdr:colOff>
      <xdr:row>24</xdr:row>
      <xdr:rowOff>50512</xdr:rowOff>
    </xdr:from>
    <xdr:to>
      <xdr:col>10</xdr:col>
      <xdr:colOff>145977</xdr:colOff>
      <xdr:row>37</xdr:row>
      <xdr:rowOff>131379</xdr:rowOff>
    </xdr:to>
    <xdr:graphicFrame macro="">
      <xdr:nvGraphicFramePr>
        <xdr:cNvPr id="32" name="Chart 31">
          <a:extLst>
            <a:ext uri="{FF2B5EF4-FFF2-40B4-BE49-F238E27FC236}">
              <a16:creationId xmlns:a16="http://schemas.microsoft.com/office/drawing/2014/main" id="{6D65F28D-0F23-4EB5-91A1-647A6399D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193598</xdr:colOff>
      <xdr:row>9</xdr:row>
      <xdr:rowOff>158750</xdr:rowOff>
    </xdr:from>
    <xdr:to>
      <xdr:col>10</xdr:col>
      <xdr:colOff>139389</xdr:colOff>
      <xdr:row>23</xdr:row>
      <xdr:rowOff>77438</xdr:rowOff>
    </xdr:to>
    <xdr:graphicFrame macro="">
      <xdr:nvGraphicFramePr>
        <xdr:cNvPr id="33" name="Chart 32">
          <a:extLst>
            <a:ext uri="{FF2B5EF4-FFF2-40B4-BE49-F238E27FC236}">
              <a16:creationId xmlns:a16="http://schemas.microsoft.com/office/drawing/2014/main" id="{61374629-D3DE-45C6-8FF1-D5A045487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435418</xdr:colOff>
      <xdr:row>0</xdr:row>
      <xdr:rowOff>0</xdr:rowOff>
    </xdr:from>
    <xdr:to>
      <xdr:col>17</xdr:col>
      <xdr:colOff>179869</xdr:colOff>
      <xdr:row>3</xdr:row>
      <xdr:rowOff>69695</xdr:rowOff>
    </xdr:to>
    <xdr:sp macro="" textlink="">
      <xdr:nvSpPr>
        <xdr:cNvPr id="34" name="TextBox 33">
          <a:extLst>
            <a:ext uri="{FF2B5EF4-FFF2-40B4-BE49-F238E27FC236}">
              <a16:creationId xmlns:a16="http://schemas.microsoft.com/office/drawing/2014/main" id="{5A690D29-4103-80E5-5A17-2DB3E5E18EF5}"/>
            </a:ext>
          </a:extLst>
        </xdr:cNvPr>
        <xdr:cNvSpPr txBox="1"/>
      </xdr:nvSpPr>
      <xdr:spPr>
        <a:xfrm>
          <a:off x="435418" y="0"/>
          <a:ext cx="10048769" cy="632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chemeClr val="bg1"/>
              </a:solidFill>
            </a:rPr>
            <a:t>SALES ANALYSIS DASHBOARD OF A CASINO</a:t>
          </a:r>
        </a:p>
      </xdr:txBody>
    </xdr:sp>
    <xdr:clientData/>
  </xdr:twoCellAnchor>
  <xdr:twoCellAnchor editAs="oneCell">
    <xdr:from>
      <xdr:col>15</xdr:col>
      <xdr:colOff>405436</xdr:colOff>
      <xdr:row>4</xdr:row>
      <xdr:rowOff>116307</xdr:rowOff>
    </xdr:from>
    <xdr:to>
      <xdr:col>17</xdr:col>
      <xdr:colOff>497898</xdr:colOff>
      <xdr:row>10</xdr:row>
      <xdr:rowOff>86591</xdr:rowOff>
    </xdr:to>
    <mc:AlternateContent xmlns:mc="http://schemas.openxmlformats.org/markup-compatibility/2006">
      <mc:Choice xmlns:a14="http://schemas.microsoft.com/office/drawing/2010/main" Requires="a14">
        <xdr:graphicFrame macro="">
          <xdr:nvGraphicFramePr>
            <xdr:cNvPr id="36" name="MONTH">
              <a:extLst>
                <a:ext uri="{FF2B5EF4-FFF2-40B4-BE49-F238E27FC236}">
                  <a16:creationId xmlns:a16="http://schemas.microsoft.com/office/drawing/2014/main" id="{C8943698-BB25-7D82-8A98-1A818342C1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497481" y="866762"/>
              <a:ext cx="1304735" cy="10959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2361109" backgroundQuery="1" createdVersion="8" refreshedVersion="8" minRefreshableVersion="3" recordCount="0" supportSubquery="1" supportAdvancedDrill="1" xr:uid="{C0D2FA9B-78D1-4CA9-89C1-FE568FB0B41E}">
  <cacheSource type="external" connectionId="1"/>
  <cacheFields count="2">
    <cacheField name="[Measures].[Sum of BONUS COST]" caption="Sum of BONUS COST" numFmtId="0" hierarchy="14" level="32767"/>
    <cacheField name="[Range].[MONTH].[MONTH]" caption="MONTH" numFmtId="0" hierarchy="6" level="1">
      <sharedItems count="3">
        <s v="August"/>
        <s v="July"/>
        <s v="September"/>
      </sharedItems>
    </cacheField>
  </cacheFields>
  <cacheHierarchies count="17">
    <cacheHierarchy uniqueName="[Range].[DATE]" caption="DATE" attribute="1" time="1" defaultMemberUniqueName="[Range].[DATE].[All]" allUniqueName="[Range].[DATE].[All]" dimensionUniqueName="[Range]" displayFolder="" count="2" memberValueDatatype="7" unbalanced="0"/>
    <cacheHierarchy uniqueName="[Range].[STAKES]" caption="STAKES" attribute="1" defaultMemberUniqueName="[Range].[STAKES].[All]" allUniqueName="[Range].[STAKES].[All]" dimensionUniqueName="[Range]" displayFolder="" count="2" memberValueDatatype="5" unbalanced="0"/>
    <cacheHierarchy uniqueName="[Range].[CUSTOMER WINNINGS]" caption="CUSTOMER WINNINGS" attribute="1" defaultMemberUniqueName="[Range].[CUSTOMER WINNINGS].[All]" allUniqueName="[Range].[CUSTOMER WINNINGS].[All]" dimensionUniqueName="[Range]" displayFolder="" count="2" memberValueDatatype="5" unbalanced="0"/>
    <cacheHierarchy uniqueName="[Range].[BONUS COST]" caption="BONUS COST" attribute="1" defaultMemberUniqueName="[Range].[BONUS COST].[All]" allUniqueName="[Range].[BONUS COST].[All]" dimensionUniqueName="[Range]" displayFolder="" count="2" memberValueDatatype="5" unbalanced="0"/>
    <cacheHierarchy uniqueName="[Range].[DAILY ACTIVES]" caption="DAILY ACTIVES" attribute="1" defaultMemberUniqueName="[Range].[DAILY ACTIVES].[All]" allUniqueName="[Range].[DAILY ACTIVES].[All]" dimensionUniqueName="[Range]" displayFolder="" count="2" memberValueDatatype="20" unbalanced="0"/>
    <cacheHierarchy uniqueName="[Range].[BET COUN T]" caption="BET COUN T" attribute="1" defaultMemberUniqueName="[Range].[BET COUN T].[All]" allUniqueName="[Range].[BET COUN T].[All]" dimensionUniqueName="[Range]" displayFolder="" count="2"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DAYS]" caption="DAYS" attribute="1" defaultMemberUniqueName="[Range].[DAYS].[All]" allUniqueName="[Range].[DAYS].[All]" dimensionUniqueName="[Range]" displayFolder="" count="2" memberValueDatatype="130" unbalanced="0"/>
    <cacheHierarchy uniqueName="[Range].[TOTAL PROFIT]" caption="TOTAL PROFIT" attribute="1" defaultMemberUniqueName="[Range].[TOTAL PROFIT].[All]" allUniqueName="[Range].[TOTAL PROFIT].[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2592594" backgroundQuery="1" createdVersion="8" refreshedVersion="8" minRefreshableVersion="3" recordCount="0" supportSubquery="1" supportAdvancedDrill="1" xr:uid="{36C063D8-B466-4662-8D1D-FF0072CA00BD}">
  <cacheSource type="external" connectionId="1"/>
  <cacheFields count="2">
    <cacheField name="[Measures].[Sum of STAKES]" caption="Sum of STAKES" numFmtId="0" hierarchy="11" level="32767"/>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3055555" backgroundQuery="1" createdVersion="8" refreshedVersion="8" minRefreshableVersion="3" recordCount="0" supportSubquery="1" supportAdvancedDrill="1" xr:uid="{2734C787-5F07-4AE7-81EC-98A883FA45B3}">
  <cacheSource type="external" connectionId="1"/>
  <cacheFields count="3">
    <cacheField name="[Range].[DAYS].[DAYS]" caption="DAYS" numFmtId="0" hierarchy="7" level="1">
      <sharedItems count="7">
        <s v="Friday"/>
        <s v="Monday"/>
        <s v="Saturday"/>
        <s v="Sunday"/>
        <s v="Thursday"/>
        <s v="Tuesday"/>
        <s v="Wednesday"/>
      </sharedItems>
    </cacheField>
    <cacheField name="[Measures].[Sum of DAILY ACTIVES]" caption="Sum of DAILY ACTIVES" numFmtId="0" hierarchy="15" level="32767"/>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DAYS]" caption="DAYS" attribute="1" defaultMemberUniqueName="[Range].[DAYS].[All]" allUniqueName="[Range].[DAYS].[All]" dimensionUniqueName="[Range]" displayFolder="" count="2" memberValueDatatype="130" unbalanced="0">
      <fieldsUsage count="2">
        <fieldUsage x="-1"/>
        <fieldUsage x="0"/>
      </fieldsUsage>
    </cacheHierarchy>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3634256" backgroundQuery="1" createdVersion="8" refreshedVersion="8" minRefreshableVersion="3" recordCount="0" supportSubquery="1" supportAdvancedDrill="1" xr:uid="{847F8A91-595F-4363-959B-BC508350CA05}">
  <cacheSource type="external" connectionId="1"/>
  <cacheFields count="3">
    <cacheField name="[Measures].[Sum of BET COUN T]" caption="Sum of BET COUN T" numFmtId="0" hierarchy="12" level="32767"/>
    <cacheField name="[Range].[DAYS].[DAYS]" caption="DAYS" numFmtId="0" hierarchy="7" level="1">
      <sharedItems count="7">
        <s v="Friday"/>
        <s v="Monday"/>
        <s v="Saturday"/>
        <s v="Sunday"/>
        <s v="Thursday"/>
        <s v="Tuesday"/>
        <s v="Wednesday"/>
      </sharedItems>
    </cacheField>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DAYS]" caption="DAYS" attribute="1" defaultMemberUniqueName="[Range].[DAYS].[All]" allUniqueName="[Range].[DAYS].[All]" dimensionUniqueName="[Range]" displayFolder="" count="2" memberValueDatatype="130" unbalanced="0">
      <fieldsUsage count="2">
        <fieldUsage x="-1"/>
        <fieldUsage x="1"/>
      </fieldsUsage>
    </cacheHierarchy>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4212964" backgroundQuery="1" createdVersion="8" refreshedVersion="8" minRefreshableVersion="3" recordCount="0" supportSubquery="1" supportAdvancedDrill="1" xr:uid="{24FEC68A-6757-4EBD-9202-81407A1EBE43}">
  <cacheSource type="external" connectionId="1"/>
  <cacheFields count="2">
    <cacheField name="[Range].[MONTH].[MONTH]" caption="MONTH" numFmtId="0" hierarchy="6" level="1">
      <sharedItems count="3">
        <s v="August"/>
        <s v="July"/>
        <s v="September"/>
      </sharedItems>
    </cacheField>
    <cacheField name="[Measures].[Sum of TOTAL PROFIT]" caption="Sum of TOTAL PROFIT" numFmtId="0" hierarchy="16" level="32767"/>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0"/>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4675926" backgroundQuery="1" createdVersion="8" refreshedVersion="8" minRefreshableVersion="3" recordCount="0" supportSubquery="1" supportAdvancedDrill="1" xr:uid="{B81C2993-947B-4838-A3C1-288A537194C4}">
  <cacheSource type="external" connectionId="1"/>
  <cacheFields count="3">
    <cacheField name="[Measures].[Sum of CUSTOMER WINNINGS]" caption="Sum of CUSTOMER WINNINGS" numFmtId="0" hierarchy="13" level="32767"/>
    <cacheField name="[Range].[DAYS].[DAYS]" caption="DAYS" numFmtId="0" hierarchy="7" level="1">
      <sharedItems count="7">
        <s v="Friday"/>
        <s v="Monday"/>
        <s v="Saturday"/>
        <s v="Sunday"/>
        <s v="Thursday"/>
        <s v="Tuesday"/>
        <s v="Wednesday"/>
      </sharedItems>
    </cacheField>
    <cacheField name="[Range].[MONTH].[MONTH]" caption="MONTH" numFmtId="0" hierarchy="6" level="1">
      <sharedItems count="3">
        <s v="August"/>
        <s v="July"/>
        <s v="September"/>
      </sharedItems>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DAYS]" caption="DAYS" attribute="1" defaultMemberUniqueName="[Range].[DAYS].[All]" allUniqueName="[Range].[DAYS].[All]" dimensionUniqueName="[Range]" displayFolder="" count="2" memberValueDatatype="130" unbalanced="0">
      <fieldsUsage count="2">
        <fieldUsage x="-1"/>
        <fieldUsage x="1"/>
      </fieldsUsage>
    </cacheHierarchy>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5023149" backgroundQuery="1" createdVersion="8" refreshedVersion="8" minRefreshableVersion="3" recordCount="0" supportSubquery="1" supportAdvancedDrill="1" xr:uid="{443953D0-558C-4BEF-B6BD-1A388CC45F35}">
  <cacheSource type="external" connectionId="1"/>
  <cacheFields count="2">
    <cacheField name="[Measures].[Sum of BET COUN T]" caption="Sum of BET COUN T" numFmtId="0" hierarchy="12" level="32767"/>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5254626" backgroundQuery="1" createdVersion="8" refreshedVersion="8" minRefreshableVersion="3" recordCount="0" supportSubquery="1" supportAdvancedDrill="1" xr:uid="{F31ECFAF-C9B2-4536-BD5E-2F6F16C5AD92}">
  <cacheSource type="external" connectionId="1"/>
  <cacheFields count="2">
    <cacheField name="[Measures].[Sum of CUSTOMER WINNINGS]" caption="Sum of CUSTOMER WINNINGS" numFmtId="0" hierarchy="13" level="32767"/>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5486111" backgroundQuery="1" createdVersion="8" refreshedVersion="8" minRefreshableVersion="3" recordCount="0" supportSubquery="1" supportAdvancedDrill="1" xr:uid="{3D6A2ED1-ADB1-42C6-8620-E8E169A31442}">
  <cacheSource type="external" connectionId="1"/>
  <cacheFields count="2">
    <cacheField name="[Measures].[Sum of TOTAL PROFIT]" caption="Sum of TOTAL PROFIT" numFmtId="0" hierarchy="16" level="32767"/>
    <cacheField name="[Range].[MONTH].[MONTH]" caption="MONTH" numFmtId="0" hierarchy="6" level="1">
      <sharedItems containsSemiMixedTypes="0" containsNonDate="0" containsString="0"/>
    </cacheField>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oneField="1" hidden="1">
      <fieldsUsage count="1">
        <fieldUsage x="0"/>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2.660045833334" backgroundQuery="1" createdVersion="8" refreshedVersion="8" minRefreshableVersion="3" recordCount="0" supportSubquery="1" supportAdvancedDrill="1" xr:uid="{761F88EC-968D-4268-85F8-DAC91E357FD6}">
  <cacheSource type="external" connectionId="1"/>
  <cacheFields count="2">
    <cacheField name="[Range].[MONTH].[MONTH]" caption="MONTH" numFmtId="0" hierarchy="6" level="1">
      <sharedItems count="3">
        <s v="August"/>
        <s v="July"/>
        <s v="September"/>
      </sharedItems>
    </cacheField>
    <cacheField name="[Measures].[Sum of STAKES]" caption="Sum of STAKES" numFmtId="0" hierarchy="11" level="32767"/>
  </cacheFields>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fieldsUsage count="2">
        <fieldUsage x="-1"/>
        <fieldUsage x="0"/>
      </fieldsUsage>
    </cacheHierarchy>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mePC" refreshedDate="45780.608660995371" backgroundQuery="1" createdVersion="3" refreshedVersion="8" minRefreshableVersion="3" recordCount="0" supportSubquery="1" supportAdvancedDrill="1" xr:uid="{92A78EDF-333A-4C6D-9FAF-5B2B2306E7E6}">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Range].[DATE]" caption="DATE" attribute="1" time="1" defaultMemberUniqueName="[Range].[DATE].[All]" allUniqueName="[Range].[DATE].[All]" dimensionUniqueName="[Range]" displayFolder="" count="0" memberValueDatatype="7" unbalanced="0"/>
    <cacheHierarchy uniqueName="[Range].[STAKES]" caption="STAKES" attribute="1" defaultMemberUniqueName="[Range].[STAKES].[All]" allUniqueName="[Range].[STAKES].[All]" dimensionUniqueName="[Range]" displayFolder="" count="0" memberValueDatatype="5" unbalanced="0"/>
    <cacheHierarchy uniqueName="[Range].[CUSTOMER WINNINGS]" caption="CUSTOMER WINNINGS" attribute="1" defaultMemberUniqueName="[Range].[CUSTOMER WINNINGS].[All]" allUniqueName="[Range].[CUSTOMER WINNINGS].[All]" dimensionUniqueName="[Range]" displayFolder="" count="0" memberValueDatatype="5" unbalanced="0"/>
    <cacheHierarchy uniqueName="[Range].[BONUS COST]" caption="BONUS COST" attribute="1" defaultMemberUniqueName="[Range].[BONUS COST].[All]" allUniqueName="[Range].[BONUS COST].[All]" dimensionUniqueName="[Range]" displayFolder="" count="0" memberValueDatatype="5" unbalanced="0"/>
    <cacheHierarchy uniqueName="[Range].[DAILY ACTIVES]" caption="DAILY ACTIVES" attribute="1" defaultMemberUniqueName="[Range].[DAILY ACTIVES].[All]" allUniqueName="[Range].[DAILY ACTIVES].[All]" dimensionUniqueName="[Range]" displayFolder="" count="0" memberValueDatatype="20" unbalanced="0"/>
    <cacheHierarchy uniqueName="[Range].[BET COUN T]" caption="BET COUN T" attribute="1" defaultMemberUniqueName="[Range].[BET COUN T].[All]" allUniqueName="[Range].[BET COUN 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cacheHierarchy uniqueName="[Range].[DAYS]" caption="DAYS" attribute="1" defaultMemberUniqueName="[Range].[DAYS].[All]" allUniqueName="[Range].[DAYS].[All]" dimensionUniqueName="[Range]" displayFolder="" count="0" memberValueDatatype="130" unbalanced="0"/>
    <cacheHierarchy uniqueName="[Range].[TOTAL PROFIT]" caption="TOTAL PROFIT" attribute="1" defaultMemberUniqueName="[Range].[TOTAL PROFIT].[All]" allUniqueName="[Range].[TOTAL PROFI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TAKES]" caption="Sum of STAKES" measure="1" displayFolder="" measureGroup="Range" count="0" hidden="1">
      <extLst>
        <ext xmlns:x15="http://schemas.microsoft.com/office/spreadsheetml/2010/11/main" uri="{B97F6D7D-B522-45F9-BDA1-12C45D357490}">
          <x15:cacheHierarchy aggregatedColumn="1"/>
        </ext>
      </extLst>
    </cacheHierarchy>
    <cacheHierarchy uniqueName="[Measures].[Sum of BET COUN T]" caption="Sum of BET COUN T" measure="1" displayFolder="" measureGroup="Range" count="0" hidden="1">
      <extLst>
        <ext xmlns:x15="http://schemas.microsoft.com/office/spreadsheetml/2010/11/main" uri="{B97F6D7D-B522-45F9-BDA1-12C45D357490}">
          <x15:cacheHierarchy aggregatedColumn="5"/>
        </ext>
      </extLst>
    </cacheHierarchy>
    <cacheHierarchy uniqueName="[Measures].[Sum of CUSTOMER WINNINGS]" caption="Sum of CUSTOMER WINNINGS" measure="1" displayFolder="" measureGroup="Range" count="0" hidden="1">
      <extLst>
        <ext xmlns:x15="http://schemas.microsoft.com/office/spreadsheetml/2010/11/main" uri="{B97F6D7D-B522-45F9-BDA1-12C45D357490}">
          <x15:cacheHierarchy aggregatedColumn="2"/>
        </ext>
      </extLst>
    </cacheHierarchy>
    <cacheHierarchy uniqueName="[Measures].[Sum of BONUS COST]" caption="Sum of BONUS COST" measure="1" displayFolder="" measureGroup="Range" count="0" hidden="1">
      <extLst>
        <ext xmlns:x15="http://schemas.microsoft.com/office/spreadsheetml/2010/11/main" uri="{B97F6D7D-B522-45F9-BDA1-12C45D357490}">
          <x15:cacheHierarchy aggregatedColumn="3"/>
        </ext>
      </extLst>
    </cacheHierarchy>
    <cacheHierarchy uniqueName="[Measures].[Sum of DAILY ACTIVES]" caption="Sum of DAILY ACTIVES" measure="1" displayFolder="" measureGroup="Range" count="0" hidden="1">
      <extLst>
        <ext xmlns:x15="http://schemas.microsoft.com/office/spreadsheetml/2010/11/main" uri="{B97F6D7D-B522-45F9-BDA1-12C45D357490}">
          <x15:cacheHierarchy aggregatedColumn="4"/>
        </ext>
      </extLst>
    </cacheHierarchy>
    <cacheHierarchy uniqueName="[Measures].[Sum of TOTAL PROFIT]" caption="Sum of TOTAL PROFIT" measure="1" displayFolder="" measureGroup="Range"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3433793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0C48D-447A-49CA-AA7C-89EC7F9A2977}" name="PivotTable7" cacheId="8" applyNumberFormats="0" applyBorderFormats="0" applyFontFormats="0" applyPatternFormats="0" applyAlignmentFormats="0" applyWidthHeightFormats="1" dataCaption="Values" tag="126454d1-5e5a-4cbd-aecc-43a1075ce5dd" updatedVersion="8" minRefreshableVersion="3" useAutoFormatting="1" subtotalHiddenItems="1" itemPrintTitles="1" createdVersion="8" indent="0" outline="1" outlineData="1" multipleFieldFilters="0">
  <location ref="G1:G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PROFIT" fld="0" baseField="0" baseItem="0"/>
  </dataFields>
  <formats count="3">
    <format dxfId="2">
      <pivotArea type="all" dataOnly="0" outline="0" fieldPosition="0"/>
    </format>
    <format dxfId="1">
      <pivotArea outline="0" collapsedLevelsAreSubtotals="1" fieldPosition="0"/>
    </format>
    <format dxfId="0">
      <pivotArea dataOnly="0" labelOnly="1" outline="0" axis="axisValues" fieldPosition="0"/>
    </format>
  </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caption="TOTAL AMOUNT OF CUSTOMER WINNINGS"/>
    <pivotHierarchy dragToData="1" caption="TOTAL AMOUNT OF BONUS COST"/>
    <pivotHierarchy dragToData="1"/>
    <pivotHierarchy dragToData="1" caption="TOTAL PROFIT"/>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81F4B4-DFC9-4C34-883F-71C330C21D5B}" name="PivotTable2" cacheId="5" applyNumberFormats="0" applyBorderFormats="0" applyFontFormats="0" applyPatternFormats="0" applyAlignmentFormats="0" applyWidthHeightFormats="1" dataCaption="Values" tag="f8ba6dc7-f41a-425d-a4b3-87b345a1b860" updatedVersion="8" minRefreshableVersion="3" useAutoFormatting="1" subtotalHiddenItems="1" itemPrintTitles="1" createdVersion="8" indent="0" outline="1" outlineData="1" multipleFieldFilters="0" chartFormat="16" rowHeaderCaption="DAYS">
  <location ref="D15:E19" firstHeaderRow="1" firstDataRow="1" firstDataCol="1"/>
  <pivotFields count="3">
    <pivotField dataField="1" subtotalTop="0" showAll="0" defaultSubtotal="0"/>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Items count="1">
    <i/>
  </colItems>
  <dataFields count="1">
    <dataField name="TOTAL AMOUNT OF CUSTOMER WINNINGS" fld="0" baseField="0" baseItem="0"/>
  </dataFields>
  <formats count="3">
    <format dxfId="5">
      <pivotArea type="all" dataOnly="0" outline="0" fieldPosition="0"/>
    </format>
    <format dxfId="4">
      <pivotArea outline="0" collapsedLevelsAreSubtotals="1" fieldPosition="0"/>
    </format>
    <format dxfId="3">
      <pivotArea dataOnly="0" labelOnly="1" outline="0" axis="axisValues" fieldPosition="0"/>
    </format>
  </formats>
  <chartFormats count="4">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2" count="1" selected="0">
            <x v="2"/>
          </reference>
        </references>
      </pivotArea>
    </chartFormat>
    <chartFormat chart="13" format="4">
      <pivotArea type="data" outline="0" fieldPosition="0">
        <references count="2">
          <reference field="4294967294" count="1" selected="0">
            <x v="0"/>
          </reference>
          <reference field="2" count="1" selected="0">
            <x v="1"/>
          </reference>
        </references>
      </pivotArea>
    </chartFormat>
    <chartFormat chart="13" format="5">
      <pivotArea type="data" outline="0" fieldPosition="0">
        <references count="2">
          <reference field="4294967294" count="1" selected="0">
            <x v="0"/>
          </reference>
          <reference field="2" count="1" selected="0">
            <x v="0"/>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caption="TOTAL AMOUNT OF CUSTOMER WINNING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6C9D45-BC0E-42E9-A282-961737AC8CDD}" name="PivotTable10" cacheId="2" applyNumberFormats="0" applyBorderFormats="0" applyFontFormats="0" applyPatternFormats="0" applyAlignmentFormats="0" applyWidthHeightFormats="1" dataCaption="Values" tag="85c8bc88-b008-45c7-964c-f509a636b19c" updatedVersion="8" minRefreshableVersion="3" useAutoFormatting="1" subtotalHiddenItems="1" itemPrintTitles="1" createdVersion="8" indent="0" outline="1" outlineData="1" multipleFieldFilters="0" chartFormat="12" rowHeaderCaption="DAYS">
  <location ref="D5:E1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TOTAL NUMBER DAILY ACTIVES" fld="1" baseField="0" baseItem="0"/>
  </dataFields>
  <formats count="3">
    <format dxfId="8">
      <pivotArea type="all" dataOnly="0" outline="0" fieldPosition="0"/>
    </format>
    <format dxfId="7">
      <pivotArea outline="0" collapsedLevelsAreSubtotals="1" fieldPosition="0"/>
    </format>
    <format dxfId="6">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pivotHierarchy dragToData="1"/>
    <pivotHierarchy dragToData="1" caption="TOTAL NUMBER DAILY ACTIVES"/>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C01559-7016-4CC9-B3C6-8F5B83269460}" name="PivotTable14" cacheId="4" applyNumberFormats="0" applyBorderFormats="0" applyFontFormats="0" applyPatternFormats="0" applyAlignmentFormats="0" applyWidthHeightFormats="1" dataCaption="Values" tag="479ed0a1-b27d-49aa-a71f-ac35460ed835" updatedVersion="8" minRefreshableVersion="3" useAutoFormatting="1" subtotalHiddenItems="1" itemPrintTitles="1" createdVersion="8" indent="0" outline="1" outlineData="1" multipleFieldFilters="0" chartFormat="9" rowHeaderCaption="MONTH">
  <location ref="G12:H16" firstHeaderRow="1" firstDataRow="1" firstDataCol="1"/>
  <pivotFields count="2">
    <pivotField axis="axisRow" allDrilled="1" subtotalTop="0" showAll="0" sortType="ascending" defaultSubtotal="0" defaultAttributeDrillState="1">
      <items count="3">
        <item x="1"/>
        <item x="0"/>
        <item x="2"/>
      </items>
    </pivotField>
    <pivotField dataField="1" subtotalTop="0" showAll="0" defaultSubtotal="0"/>
  </pivotFields>
  <rowFields count="1">
    <field x="0"/>
  </rowFields>
  <rowItems count="4">
    <i>
      <x/>
    </i>
    <i>
      <x v="1"/>
    </i>
    <i>
      <x v="2"/>
    </i>
    <i t="grand">
      <x/>
    </i>
  </rowItems>
  <colItems count="1">
    <i/>
  </colItems>
  <dataFields count="1">
    <dataField name="TOTAL PROFIT" fld="1" baseField="0" baseItem="0"/>
  </dataFields>
  <formats count="3">
    <format dxfId="11">
      <pivotArea type="all" dataOnly="0" outline="0" fieldPosition="0"/>
    </format>
    <format dxfId="10">
      <pivotArea outline="0" collapsedLevelsAreSubtotals="1" fieldPosition="0"/>
    </format>
    <format dxfId="9">
      <pivotArea dataOnly="0" labelOnly="1" outline="0" axis="axisValues" fieldPosition="0"/>
    </format>
  </formats>
  <chartFormats count="4">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0"/>
          </reference>
        </references>
      </pivotArea>
    </chartFormat>
    <chartFormat chart="6" format="4">
      <pivotArea type="data" outline="0" fieldPosition="0">
        <references count="2">
          <reference field="4294967294" count="1" selected="0">
            <x v="0"/>
          </reference>
          <reference field="0" count="1" selected="0">
            <x v="1"/>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caption="TOTAL AMOUNT OF CUSTOMER WINNINGS"/>
    <pivotHierarchy dragToData="1" caption="TOTAL AMOUNT OF BONUS COST"/>
    <pivotHierarchy dragToData="1"/>
    <pivotHierarchy dragToData="1" caption="TOTAL PROFIT"/>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D2762F-F792-4E55-8431-7DD6F775BDA2}" name="PivotTable4" cacheId="7" applyNumberFormats="0" applyBorderFormats="0" applyFontFormats="0" applyPatternFormats="0" applyAlignmentFormats="0" applyWidthHeightFormats="1" dataCaption="Values" tag="354273df-0bb7-4cd1-8a96-eff62b3af436" updatedVersion="8" minRefreshableVersion="3" useAutoFormatting="1" subtotalHiddenItems="1" itemPrintTitles="1" createdVersion="8" indent="0" outline="1" outlineData="1" multipleFieldFilters="0">
  <location ref="E1:E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AMOUNT OF CUSTOMER WINNINGS" fld="0" baseField="0" baseItem="0"/>
  </dataFields>
  <formats count="3">
    <format dxfId="14">
      <pivotArea type="all" dataOnly="0" outline="0" fieldPosition="0"/>
    </format>
    <format dxfId="13">
      <pivotArea outline="0" collapsedLevelsAreSubtotals="1" fieldPosition="0"/>
    </format>
    <format dxfId="12">
      <pivotArea dataOnly="0" labelOnly="1" outline="0" axis="axisValues" fieldPosition="0"/>
    </format>
  </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caption="TOTAL AMOUNT OF CUSTOMER WINNINGS"/>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3E779A-C39C-4BBA-9862-92158DF3E621}"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STAKES" fld="0" baseField="0" baseItem="0" numFmtId="167"/>
  </dataFields>
  <formats count="3">
    <format dxfId="17">
      <pivotArea type="all" dataOnly="0" outline="0" fieldPosition="0"/>
    </format>
    <format dxfId="16">
      <pivotArea outline="0" collapsedLevelsAreSubtotals="1" fieldPosition="0"/>
    </format>
    <format dxfId="15">
      <pivotArea dataOnly="0" labelOnly="1" outline="0" axis="axisValues" fieldPosition="0"/>
    </format>
  </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CB6F46-2E3A-4540-8F2E-9EDC43AD917E}" name="PivotTable13" cacheId="3" applyNumberFormats="0" applyBorderFormats="0" applyFontFormats="0" applyPatternFormats="0" applyAlignmentFormats="0" applyWidthHeightFormats="1" dataCaption="Values" tag="adca7a88-f32c-4f44-8057-09041f0153d2" updatedVersion="8" minRefreshableVersion="3" useAutoFormatting="1" subtotalHiddenItems="1" itemPrintTitles="1" createdVersion="8" indent="0" outline="1" outlineData="1" multipleFieldFilters="0" chartFormat="8" rowHeaderCaption="MONTH">
  <location ref="A12:B20"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TOTAL BET COUNT" fld="0" baseField="0" baseItem="0" numFmtId="168"/>
  </dataFields>
  <formats count="3">
    <format dxfId="20">
      <pivotArea type="all" dataOnly="0" outline="0" fieldPosition="0"/>
    </format>
    <format dxfId="19">
      <pivotArea dataOnly="0" labelOnly="1" outline="0" axis="axisValues" fieldPosition="0"/>
    </format>
    <format dxfId="18">
      <pivotArea outline="0" collapsedLevelsAreSubtotals="1" fieldPosition="0"/>
    </format>
  </formats>
  <chartFormats count="8">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 count="1" selected="0">
            <x v="0"/>
          </reference>
        </references>
      </pivotArea>
    </chartFormat>
    <chartFormat chart="5" format="13">
      <pivotArea type="data" outline="0" fieldPosition="0">
        <references count="2">
          <reference field="4294967294" count="1" selected="0">
            <x v="0"/>
          </reference>
          <reference field="1" count="1" selected="0">
            <x v="1"/>
          </reference>
        </references>
      </pivotArea>
    </chartFormat>
    <chartFormat chart="5" format="14">
      <pivotArea type="data" outline="0" fieldPosition="0">
        <references count="2">
          <reference field="4294967294" count="1" selected="0">
            <x v="0"/>
          </reference>
          <reference field="1" count="1" selected="0">
            <x v="2"/>
          </reference>
        </references>
      </pivotArea>
    </chartFormat>
    <chartFormat chart="5" format="15">
      <pivotArea type="data" outline="0" fieldPosition="0">
        <references count="2">
          <reference field="4294967294" count="1" selected="0">
            <x v="0"/>
          </reference>
          <reference field="1" count="1" selected="0">
            <x v="3"/>
          </reference>
        </references>
      </pivotArea>
    </chartFormat>
    <chartFormat chart="5" format="16">
      <pivotArea type="data" outline="0" fieldPosition="0">
        <references count="2">
          <reference field="4294967294" count="1" selected="0">
            <x v="0"/>
          </reference>
          <reference field="1" count="1" selected="0">
            <x v="4"/>
          </reference>
        </references>
      </pivotArea>
    </chartFormat>
    <chartFormat chart="5" format="17">
      <pivotArea type="data" outline="0" fieldPosition="0">
        <references count="2">
          <reference field="4294967294" count="1" selected="0">
            <x v="0"/>
          </reference>
          <reference field="1" count="1" selected="0">
            <x v="5"/>
          </reference>
        </references>
      </pivotArea>
    </chartFormat>
    <chartFormat chart="5" format="18">
      <pivotArea type="data" outline="0" fieldPosition="0">
        <references count="2">
          <reference field="4294967294" count="1" selected="0">
            <x v="0"/>
          </reference>
          <reference field="1" count="1" selected="0">
            <x v="6"/>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caption="TOTAL BET COUN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41DC55-2A4F-4E1A-967A-0E222721F3ED}" name="PivotTable8"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rowHeaderCaption="MONTH">
  <location ref="A5:B9"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TOTAL STAKES" fld="1" baseField="0" baseItem="0"/>
  </dataFields>
  <formats count="3">
    <format dxfId="23">
      <pivotArea type="all" dataOnly="0" outline="0" fieldPosition="0"/>
    </format>
    <format dxfId="22">
      <pivotArea outline="0" collapsedLevelsAreSubtotals="1" fieldPosition="0"/>
    </format>
    <format dxfId="21">
      <pivotArea dataOnly="0" labelOnly="1" outline="0" axis="axisValues" fieldPosition="0"/>
    </format>
  </formats>
  <chartFormats count="4">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0" count="1" selected="0">
            <x v="1"/>
          </reference>
        </references>
      </pivotArea>
    </chartFormat>
    <chartFormat chart="13" format="4">
      <pivotArea type="data" outline="0" fieldPosition="0">
        <references count="2">
          <reference field="4294967294" count="1" selected="0">
            <x v="0"/>
          </reference>
          <reference field="0" count="1" selected="0">
            <x v="0"/>
          </reference>
        </references>
      </pivotArea>
    </chartFormat>
    <chartFormat chart="13" format="5">
      <pivotArea type="data" outline="0" fieldPosition="0">
        <references count="2">
          <reference field="4294967294" count="1" selected="0">
            <x v="0"/>
          </reference>
          <reference field="0" count="1" selected="0">
            <x v="2"/>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E5B552-461C-415B-863A-B44048FF7D19}" name="PivotTable3"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1:C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BET COUNT" fld="0" baseField="0" baseItem="0" numFmtId="168"/>
  </dataFields>
  <formats count="3">
    <format dxfId="26">
      <pivotArea type="all" dataOnly="0" outline="0" fieldPosition="0"/>
    </format>
    <format dxfId="25">
      <pivotArea dataOnly="0" labelOnly="1" outline="0" axis="axisValues" fieldPosition="0"/>
    </format>
    <format dxfId="24">
      <pivotArea outline="0" collapsedLevelsAreSubtotals="1" fieldPosition="0"/>
    </format>
  </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caption="TOTAL BET COUNT"/>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D97BB8-8A20-42AE-A920-D7A52A7F5698}" name="PivotTable12" cacheId="0" applyNumberFormats="0" applyBorderFormats="0" applyFontFormats="0" applyPatternFormats="0" applyAlignmentFormats="0" applyWidthHeightFormats="1" dataCaption="Values" tag="487de207-9eae-4c3c-86e0-67d8bab276c6" updatedVersion="8" minRefreshableVersion="3" useAutoFormatting="1" subtotalHiddenItems="1" itemPrintTitles="1" createdVersion="8" indent="0" outline="1" outlineData="1" multipleFieldFilters="0" chartFormat="16" rowHeaderCaption="MONTH">
  <location ref="G5:H9" firstHeaderRow="1" firstDataRow="1" firstDataCol="1"/>
  <pivotFields count="2">
    <pivotField dataField="1" subtotalTop="0" showAll="0" defaultSubtotal="0"/>
    <pivotField axis="axisRow" allDrilled="1" subtotalTop="0" showAll="0" dataSourceSort="1" defaultSubtotal="0" defaultAttributeDrillState="1">
      <items count="3">
        <item x="0"/>
        <item x="1"/>
        <item x="2"/>
      </items>
    </pivotField>
  </pivotFields>
  <rowFields count="1">
    <field x="1"/>
  </rowFields>
  <rowItems count="4">
    <i>
      <x/>
    </i>
    <i>
      <x v="1"/>
    </i>
    <i>
      <x v="2"/>
    </i>
    <i t="grand">
      <x/>
    </i>
  </rowItems>
  <colItems count="1">
    <i/>
  </colItems>
  <dataFields count="1">
    <dataField name="TOTAL AMOUNT OF BONUS" fld="0" baseField="0" baseItem="0"/>
  </dataFields>
  <formats count="3">
    <format dxfId="29">
      <pivotArea type="all" dataOnly="0" outline="0" fieldPosition="0"/>
    </format>
    <format dxfId="28">
      <pivotArea outline="0" collapsedLevelsAreSubtotals="1" fieldPosition="0"/>
    </format>
    <format dxfId="27">
      <pivotArea dataOnly="0" labelOnly="1" outline="0" axis="axisValues" fieldPosition="0"/>
    </format>
  </formats>
  <chartFormats count="7">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 count="1" selected="0">
            <x v="0"/>
          </reference>
        </references>
      </pivotArea>
    </chartFormat>
    <chartFormat chart="11" format="2">
      <pivotArea type="data" outline="0" fieldPosition="0">
        <references count="2">
          <reference field="4294967294" count="1" selected="0">
            <x v="0"/>
          </reference>
          <reference field="1" count="1" selected="0">
            <x v="1"/>
          </reference>
        </references>
      </pivotArea>
    </chartFormat>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1" count="1" selected="0">
            <x v="0"/>
          </reference>
        </references>
      </pivotArea>
    </chartFormat>
    <chartFormat chart="8" format="13">
      <pivotArea type="data" outline="0" fieldPosition="0">
        <references count="2">
          <reference field="4294967294" count="1" selected="0">
            <x v="0"/>
          </reference>
          <reference field="1" count="1" selected="0">
            <x v="1"/>
          </reference>
        </references>
      </pivotArea>
    </chartFormat>
    <chartFormat chart="8" format="14">
      <pivotArea type="data" outline="0" fieldPosition="0">
        <references count="2">
          <reference field="4294967294" count="1" selected="0">
            <x v="0"/>
          </reference>
          <reference field="1" count="1" selected="0">
            <x v="2"/>
          </reference>
        </references>
      </pivotArea>
    </chartFormat>
  </chartFormats>
  <pivotHierarchies count="17">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caption="TOTAL STAKES"/>
    <pivotHierarchy dragToData="1"/>
    <pivotHierarchy dragToData="1" caption="TOTAL AMOUNT OF CUSTOMER WINNINGS"/>
    <pivotHierarchy dragToData="1" caption="TOTAL AMOUNT OF BONUS"/>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STACK!$A:$H">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8CD2B89-7257-443C-BD6A-DC69AADBEB4C}" sourceName="[Range].[MONTH]">
  <pivotTables>
    <pivotTable tabId="6" name="PivotTable12"/>
    <pivotTable tabId="6" name="PivotTable1"/>
    <pivotTable tabId="6" name="PivotTable10"/>
    <pivotTable tabId="6" name="PivotTable13"/>
    <pivotTable tabId="6" name="PivotTable14"/>
    <pivotTable tabId="6" name="PivotTable2"/>
    <pivotTable tabId="6" name="PivotTable3"/>
    <pivotTable tabId="6" name="PivotTable4"/>
    <pivotTable tabId="6" name="PivotTable7"/>
    <pivotTable tabId="6" name="PivotTable8"/>
  </pivotTables>
  <data>
    <olap pivotCacheId="1343379309">
      <levels count="2">
        <level uniqueName="[Range].[MONTH].[(All)]" sourceCaption="(All)" count="0"/>
        <level uniqueName="[Range].[MONTH].[MONTH]" sourceCaption="MONTH" count="4">
          <ranges>
            <range startItem="0">
              <i n="[Range].[MONTH].&amp;[August]" c="August"/>
              <i n="[Range].[MONTH].&amp;[July]" c="July"/>
              <i n="[Range].[MONTH].&amp;[September]" c="September"/>
              <i n="[Range].[MONTH].&amp;" c="(blank)" nd="1"/>
            </range>
          </ranges>
        </level>
      </levels>
      <selections count="1">
        <selection n="[Range].[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908D311-43AB-43DE-B14E-0773DA81FC36}" cache="Slicer_MONTH" caption="MONTH" level="1" style="SlicerStyleLight2" rowHeight="241300"/>
  <slicer name="MONTH 1" xr10:uid="{5E7B8C43-7B51-473B-80A9-52C76E37AEB8}" cache="Slicer_MONTH" caption="MONTH" level="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0"/>
  <sheetViews>
    <sheetView showGridLines="0" workbookViewId="0">
      <selection activeCell="C20" sqref="C20"/>
    </sheetView>
  </sheetViews>
  <sheetFormatPr defaultRowHeight="14.5" x14ac:dyDescent="0.35"/>
  <cols>
    <col min="1" max="2" width="15.453125" customWidth="1"/>
    <col min="3" max="3" width="17" customWidth="1"/>
    <col min="4" max="4" width="22.54296875" customWidth="1"/>
    <col min="5" max="5" width="17.90625" bestFit="1" customWidth="1"/>
    <col min="6" max="6" width="19.36328125" bestFit="1" customWidth="1"/>
  </cols>
  <sheetData>
    <row r="1" spans="1:15" x14ac:dyDescent="0.35">
      <c r="A1" s="1" t="s">
        <v>21</v>
      </c>
      <c r="B1" s="1" t="s">
        <v>0</v>
      </c>
      <c r="C1" s="1" t="s">
        <v>1</v>
      </c>
      <c r="D1" s="1" t="s">
        <v>2</v>
      </c>
      <c r="E1" s="22" t="s">
        <v>47</v>
      </c>
      <c r="F1" s="22" t="s">
        <v>48</v>
      </c>
    </row>
    <row r="2" spans="1:15" x14ac:dyDescent="0.35">
      <c r="A2" s="2" t="s">
        <v>22</v>
      </c>
      <c r="B2" s="3">
        <v>2800</v>
      </c>
      <c r="C2" s="3">
        <v>0</v>
      </c>
      <c r="D2" s="3">
        <v>13</v>
      </c>
      <c r="E2" s="24">
        <f>B2/D2</f>
        <v>215.38461538461539</v>
      </c>
      <c r="F2" s="24">
        <f>(B2-C2)/B2</f>
        <v>1</v>
      </c>
    </row>
    <row r="3" spans="1:15" x14ac:dyDescent="0.35">
      <c r="A3" s="2" t="s">
        <v>23</v>
      </c>
      <c r="B3" s="3">
        <v>34800</v>
      </c>
      <c r="C3" s="3">
        <v>16150</v>
      </c>
      <c r="D3" s="3">
        <v>37</v>
      </c>
      <c r="E3" s="24">
        <f t="shared" ref="E3:E15" si="0">B3/D3</f>
        <v>940.54054054054052</v>
      </c>
      <c r="F3" s="24">
        <f t="shared" ref="F3:F15" si="1">(B3-C3)/B3</f>
        <v>0.53591954022988508</v>
      </c>
      <c r="G3" s="4" t="s">
        <v>36</v>
      </c>
    </row>
    <row r="4" spans="1:15" x14ac:dyDescent="0.35">
      <c r="A4" s="2" t="s">
        <v>24</v>
      </c>
      <c r="B4" s="3">
        <v>16010</v>
      </c>
      <c r="C4" s="3">
        <v>1200.68</v>
      </c>
      <c r="D4" s="3">
        <v>86</v>
      </c>
      <c r="E4" s="24">
        <f t="shared" si="0"/>
        <v>186.16279069767441</v>
      </c>
      <c r="F4" s="24">
        <f t="shared" si="1"/>
        <v>0.9250043722673329</v>
      </c>
      <c r="G4" s="42" t="s">
        <v>37</v>
      </c>
      <c r="H4" s="42"/>
      <c r="I4" s="42"/>
      <c r="J4" s="42"/>
      <c r="K4" s="42"/>
      <c r="L4" s="42"/>
      <c r="M4" s="42"/>
      <c r="N4" s="42"/>
      <c r="O4" s="42"/>
    </row>
    <row r="5" spans="1:15" x14ac:dyDescent="0.35">
      <c r="A5" s="2" t="s">
        <v>25</v>
      </c>
      <c r="B5" s="3">
        <v>2400</v>
      </c>
      <c r="C5" s="3">
        <v>0</v>
      </c>
      <c r="D5" s="3">
        <v>10</v>
      </c>
      <c r="E5" s="24">
        <f t="shared" si="0"/>
        <v>240</v>
      </c>
      <c r="F5" s="24">
        <f t="shared" si="1"/>
        <v>1</v>
      </c>
      <c r="G5" s="42"/>
      <c r="H5" s="42"/>
      <c r="I5" s="42"/>
      <c r="J5" s="42"/>
      <c r="K5" s="42"/>
      <c r="L5" s="42"/>
      <c r="M5" s="42"/>
      <c r="N5" s="42"/>
      <c r="O5" s="42"/>
    </row>
    <row r="6" spans="1:15" x14ac:dyDescent="0.35">
      <c r="A6" s="2" t="s">
        <v>26</v>
      </c>
      <c r="B6" s="3">
        <v>4550</v>
      </c>
      <c r="C6" s="3">
        <v>0</v>
      </c>
      <c r="D6" s="3">
        <v>20</v>
      </c>
      <c r="E6" s="24">
        <f t="shared" si="0"/>
        <v>227.5</v>
      </c>
      <c r="F6" s="24">
        <f t="shared" si="1"/>
        <v>1</v>
      </c>
      <c r="G6" s="42"/>
      <c r="H6" s="42"/>
      <c r="I6" s="42"/>
      <c r="J6" s="42"/>
      <c r="K6" s="42"/>
      <c r="L6" s="42"/>
      <c r="M6" s="42"/>
      <c r="N6" s="42"/>
      <c r="O6" s="42"/>
    </row>
    <row r="7" spans="1:15" x14ac:dyDescent="0.35">
      <c r="A7" s="2" t="s">
        <v>27</v>
      </c>
      <c r="B7" s="3">
        <v>4649.8500000000004</v>
      </c>
      <c r="C7" s="3">
        <v>20655</v>
      </c>
      <c r="D7" s="3">
        <v>60</v>
      </c>
      <c r="E7" s="24">
        <f t="shared" si="0"/>
        <v>77.497500000000002</v>
      </c>
      <c r="F7" s="24">
        <f t="shared" si="1"/>
        <v>-3.4420787767347329</v>
      </c>
      <c r="G7" s="42"/>
      <c r="H7" s="42"/>
      <c r="I7" s="42"/>
      <c r="J7" s="42"/>
      <c r="K7" s="42"/>
      <c r="L7" s="42"/>
      <c r="M7" s="42"/>
      <c r="N7" s="42"/>
      <c r="O7" s="42"/>
    </row>
    <row r="8" spans="1:15" x14ac:dyDescent="0.35">
      <c r="A8" s="2" t="s">
        <v>28</v>
      </c>
      <c r="B8" s="3">
        <v>905987</v>
      </c>
      <c r="C8" s="3">
        <v>461655.68</v>
      </c>
      <c r="D8" s="3">
        <v>1231</v>
      </c>
      <c r="E8" s="24">
        <f t="shared" si="0"/>
        <v>735.97644191714051</v>
      </c>
      <c r="F8" s="24">
        <f t="shared" si="1"/>
        <v>0.49043895773338914</v>
      </c>
      <c r="G8" s="42"/>
      <c r="H8" s="42"/>
      <c r="I8" s="42"/>
      <c r="J8" s="42"/>
      <c r="K8" s="42"/>
      <c r="L8" s="42"/>
      <c r="M8" s="42"/>
      <c r="N8" s="42"/>
      <c r="O8" s="42"/>
    </row>
    <row r="9" spans="1:15" x14ac:dyDescent="0.35">
      <c r="A9" s="2" t="s">
        <v>29</v>
      </c>
      <c r="B9" s="3">
        <v>9007.92</v>
      </c>
      <c r="C9" s="3">
        <v>3137.62</v>
      </c>
      <c r="D9" s="3">
        <v>436</v>
      </c>
      <c r="E9" s="24">
        <f t="shared" si="0"/>
        <v>20.660366972477064</v>
      </c>
      <c r="F9" s="24">
        <f t="shared" si="1"/>
        <v>0.65168207532926581</v>
      </c>
    </row>
    <row r="10" spans="1:15" x14ac:dyDescent="0.35">
      <c r="A10" s="2" t="s">
        <v>30</v>
      </c>
      <c r="B10" s="3">
        <v>10652.2</v>
      </c>
      <c r="C10" s="3">
        <v>0</v>
      </c>
      <c r="D10" s="3">
        <v>131</v>
      </c>
      <c r="E10" s="24">
        <f t="shared" si="0"/>
        <v>81.314503816793902</v>
      </c>
      <c r="F10" s="24">
        <f t="shared" si="1"/>
        <v>1</v>
      </c>
    </row>
    <row r="11" spans="1:15" x14ac:dyDescent="0.35">
      <c r="A11" s="2" t="s">
        <v>31</v>
      </c>
      <c r="B11" s="3">
        <v>9600</v>
      </c>
      <c r="C11" s="3">
        <v>288.37</v>
      </c>
      <c r="D11" s="3">
        <v>56</v>
      </c>
      <c r="E11" s="24">
        <f t="shared" si="0"/>
        <v>171.42857142857142</v>
      </c>
      <c r="F11" s="24">
        <f t="shared" si="1"/>
        <v>0.96996145833333325</v>
      </c>
    </row>
    <row r="12" spans="1:15" x14ac:dyDescent="0.35">
      <c r="A12" s="2" t="s">
        <v>32</v>
      </c>
      <c r="B12" s="3">
        <v>803840</v>
      </c>
      <c r="C12" s="3">
        <v>319672.09999999998</v>
      </c>
      <c r="D12" s="3">
        <v>913</v>
      </c>
      <c r="E12" s="24">
        <f t="shared" si="0"/>
        <v>880.43811610076671</v>
      </c>
      <c r="F12" s="24">
        <f t="shared" si="1"/>
        <v>0.60231874502388538</v>
      </c>
    </row>
    <row r="13" spans="1:15" x14ac:dyDescent="0.35">
      <c r="A13" s="2" t="s">
        <v>33</v>
      </c>
      <c r="B13" s="3">
        <v>464678.58</v>
      </c>
      <c r="C13" s="3">
        <v>96616.52</v>
      </c>
      <c r="D13" s="3">
        <v>2926</v>
      </c>
      <c r="E13" s="24">
        <f t="shared" si="0"/>
        <v>158.81017771701983</v>
      </c>
      <c r="F13" s="24">
        <f t="shared" si="1"/>
        <v>0.7920788171471127</v>
      </c>
      <c r="G13" s="11" t="s">
        <v>16</v>
      </c>
    </row>
    <row r="14" spans="1:15" x14ac:dyDescent="0.35">
      <c r="A14" s="2" t="s">
        <v>34</v>
      </c>
      <c r="B14" s="3">
        <v>11996.65</v>
      </c>
      <c r="C14" s="3">
        <v>15989</v>
      </c>
      <c r="D14" s="3">
        <v>1006</v>
      </c>
      <c r="E14" s="24">
        <f t="shared" si="0"/>
        <v>11.925099403578528</v>
      </c>
      <c r="F14" s="24">
        <f t="shared" si="1"/>
        <v>-0.33278873685570559</v>
      </c>
      <c r="G14" s="12" t="s">
        <v>38</v>
      </c>
    </row>
    <row r="15" spans="1:15" x14ac:dyDescent="0.35">
      <c r="A15" s="2" t="s">
        <v>35</v>
      </c>
      <c r="B15" s="3">
        <v>18950</v>
      </c>
      <c r="C15" s="3">
        <v>5585</v>
      </c>
      <c r="D15" s="3">
        <v>44</v>
      </c>
      <c r="E15" s="24">
        <f t="shared" si="0"/>
        <v>430.68181818181819</v>
      </c>
      <c r="F15" s="24">
        <f t="shared" si="1"/>
        <v>0.7052770448548813</v>
      </c>
      <c r="G15" s="12" t="s">
        <v>39</v>
      </c>
    </row>
    <row r="17" spans="1:3" x14ac:dyDescent="0.35">
      <c r="A17" s="25" t="s">
        <v>50</v>
      </c>
      <c r="B17" s="26">
        <f>SUM(B2:B16)</f>
        <v>2299922.1999999997</v>
      </c>
      <c r="C17" s="26">
        <f>SUM(C2:C16)</f>
        <v>940949.97</v>
      </c>
    </row>
    <row r="18" spans="1:3" x14ac:dyDescent="0.35">
      <c r="A18" s="25" t="s">
        <v>49</v>
      </c>
      <c r="B18" s="23">
        <f>(B17-C17)/B17</f>
        <v>0.59087747837731208</v>
      </c>
    </row>
    <row r="19" spans="1:3" x14ac:dyDescent="0.35">
      <c r="A19" s="25" t="s">
        <v>51</v>
      </c>
      <c r="B19" s="27">
        <f>AVERAGE(D:D)</f>
        <v>497.78571428571428</v>
      </c>
    </row>
    <row r="20" spans="1:3" ht="20" x14ac:dyDescent="0.35">
      <c r="A20" s="25" t="s">
        <v>52</v>
      </c>
      <c r="B20" s="26">
        <f>MAX(B2:B15)</f>
        <v>905987</v>
      </c>
      <c r="C20" t="str">
        <f>_xlfn.XLOOKUP(B20,B2:B15,A2:A15)</f>
        <v>Sweet Crush</v>
      </c>
    </row>
  </sheetData>
  <sortState xmlns:xlrd2="http://schemas.microsoft.com/office/spreadsheetml/2017/richdata2" ref="A2:D17">
    <sortCondition descending="1" ref="B1:B17"/>
  </sortState>
  <mergeCells count="1">
    <mergeCell ref="G4:O8"/>
  </mergeCells>
  <pageMargins left="0.31999999284744302" right="0.31999999284744302" top="0.31999999284744302" bottom="0.31999999284744302"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71264-BC31-4D05-85D4-2C7DAF7FF7EB}">
  <dimension ref="A1:AC41"/>
  <sheetViews>
    <sheetView topLeftCell="H1" workbookViewId="0">
      <selection activeCell="A24" sqref="A24"/>
    </sheetView>
  </sheetViews>
  <sheetFormatPr defaultRowHeight="14.5" x14ac:dyDescent="0.35"/>
  <cols>
    <col min="2" max="2" width="7.1796875" bestFit="1" customWidth="1"/>
    <col min="3" max="4" width="14.26953125" bestFit="1" customWidth="1"/>
    <col min="6" max="6" width="9.7265625" bestFit="1" customWidth="1"/>
    <col min="7" max="7" width="10.81640625" bestFit="1" customWidth="1"/>
    <col min="8" max="8" width="8.7265625" bestFit="1" customWidth="1"/>
    <col min="9" max="9" width="14.26953125" bestFit="1" customWidth="1"/>
    <col min="10" max="10" width="8.7265625" bestFit="1" customWidth="1"/>
    <col min="11" max="11" width="9.7265625" bestFit="1" customWidth="1"/>
    <col min="12" max="12" width="7.81640625" bestFit="1" customWidth="1"/>
    <col min="15" max="15" width="10.81640625" bestFit="1" customWidth="1"/>
  </cols>
  <sheetData>
    <row r="1" spans="1:29" x14ac:dyDescent="0.35">
      <c r="A1" t="s">
        <v>13</v>
      </c>
      <c r="B1" s="7" t="s">
        <v>3</v>
      </c>
      <c r="C1" s="7" t="s">
        <v>3</v>
      </c>
      <c r="D1" s="7" t="s">
        <v>3</v>
      </c>
      <c r="E1" s="7" t="s">
        <v>3</v>
      </c>
      <c r="F1" s="7" t="s">
        <v>3</v>
      </c>
      <c r="H1" t="s">
        <v>6</v>
      </c>
      <c r="I1" s="7" t="s">
        <v>3</v>
      </c>
      <c r="J1" s="7" t="s">
        <v>3</v>
      </c>
      <c r="K1" s="7" t="s">
        <v>3</v>
      </c>
      <c r="L1" s="7" t="s">
        <v>3</v>
      </c>
      <c r="M1" s="7" t="s">
        <v>3</v>
      </c>
      <c r="N1" s="9"/>
      <c r="O1" t="s">
        <v>5</v>
      </c>
      <c r="P1" s="7" t="s">
        <v>3</v>
      </c>
      <c r="Q1" s="7" t="s">
        <v>3</v>
      </c>
      <c r="R1" s="7" t="s">
        <v>3</v>
      </c>
      <c r="S1" s="7" t="s">
        <v>3</v>
      </c>
      <c r="T1" s="7" t="s">
        <v>3</v>
      </c>
    </row>
    <row r="2" spans="1:29" x14ac:dyDescent="0.35">
      <c r="A2" t="s">
        <v>4</v>
      </c>
      <c r="B2" s="7" t="s">
        <v>7</v>
      </c>
      <c r="C2" s="7" t="s">
        <v>1</v>
      </c>
      <c r="D2" s="7" t="s">
        <v>8</v>
      </c>
      <c r="E2" s="7" t="s">
        <v>9</v>
      </c>
      <c r="F2" s="7" t="s">
        <v>2</v>
      </c>
      <c r="H2" t="s">
        <v>4</v>
      </c>
      <c r="I2" s="7" t="s">
        <v>7</v>
      </c>
      <c r="J2" s="7" t="s">
        <v>1</v>
      </c>
      <c r="K2" s="7" t="s">
        <v>8</v>
      </c>
      <c r="L2" s="7" t="s">
        <v>9</v>
      </c>
      <c r="M2" s="7" t="s">
        <v>2</v>
      </c>
      <c r="N2" s="9"/>
      <c r="O2" t="s">
        <v>4</v>
      </c>
      <c r="P2" s="7" t="s">
        <v>7</v>
      </c>
      <c r="Q2" s="7" t="s">
        <v>1</v>
      </c>
      <c r="R2" s="7" t="s">
        <v>8</v>
      </c>
      <c r="S2" s="7" t="s">
        <v>9</v>
      </c>
      <c r="T2" s="7" t="s">
        <v>2</v>
      </c>
    </row>
    <row r="3" spans="1:29" x14ac:dyDescent="0.35">
      <c r="A3" s="8">
        <v>44378</v>
      </c>
      <c r="B3" s="5">
        <v>41487.5</v>
      </c>
      <c r="C3" s="5">
        <v>33084</v>
      </c>
      <c r="D3" s="5">
        <v>0</v>
      </c>
      <c r="E3" s="5">
        <v>29</v>
      </c>
      <c r="F3" s="5">
        <v>1066</v>
      </c>
      <c r="H3" s="8">
        <v>44409</v>
      </c>
      <c r="I3" s="9">
        <v>288375</v>
      </c>
      <c r="J3" s="9">
        <v>256465.85</v>
      </c>
      <c r="K3" s="9">
        <v>0</v>
      </c>
      <c r="L3" s="9">
        <v>29</v>
      </c>
      <c r="M3" s="9">
        <v>2265</v>
      </c>
      <c r="N3" s="9"/>
      <c r="O3" s="8">
        <v>44440</v>
      </c>
      <c r="P3" s="9">
        <v>276815.51</v>
      </c>
      <c r="Q3" s="9">
        <v>245181.9</v>
      </c>
      <c r="R3" s="9">
        <v>1995</v>
      </c>
      <c r="S3" s="9">
        <v>43</v>
      </c>
      <c r="T3" s="9">
        <v>4279</v>
      </c>
      <c r="W3" s="4" t="s">
        <v>10</v>
      </c>
    </row>
    <row r="4" spans="1:29" x14ac:dyDescent="0.35">
      <c r="A4" s="8">
        <v>44379</v>
      </c>
      <c r="B4" s="5">
        <v>216178.5</v>
      </c>
      <c r="C4" s="5">
        <v>250089.5</v>
      </c>
      <c r="D4" s="5">
        <v>0</v>
      </c>
      <c r="E4" s="5">
        <v>26</v>
      </c>
      <c r="F4" s="5">
        <v>3551</v>
      </c>
      <c r="H4" s="8">
        <v>44410</v>
      </c>
      <c r="I4" s="9">
        <v>258393.5</v>
      </c>
      <c r="J4" s="9">
        <v>240492</v>
      </c>
      <c r="K4" s="9">
        <v>0</v>
      </c>
      <c r="L4" s="9">
        <v>27</v>
      </c>
      <c r="M4" s="9">
        <v>3426</v>
      </c>
      <c r="N4" s="9"/>
      <c r="O4" s="8">
        <v>44441</v>
      </c>
      <c r="P4" s="9">
        <v>109305</v>
      </c>
      <c r="Q4" s="9">
        <v>105857.18</v>
      </c>
      <c r="R4" s="9">
        <v>0</v>
      </c>
      <c r="S4" s="9">
        <v>17</v>
      </c>
      <c r="T4" s="9">
        <v>3232</v>
      </c>
      <c r="W4" s="6" t="s">
        <v>11</v>
      </c>
      <c r="X4" s="6"/>
      <c r="Y4" s="6"/>
      <c r="Z4" s="6"/>
      <c r="AA4" s="6"/>
      <c r="AB4" s="6"/>
      <c r="AC4" s="6"/>
    </row>
    <row r="5" spans="1:29" x14ac:dyDescent="0.35">
      <c r="A5" s="8">
        <v>44380</v>
      </c>
      <c r="B5" s="5">
        <v>176566.25</v>
      </c>
      <c r="C5" s="5">
        <v>155595.4</v>
      </c>
      <c r="D5" s="5">
        <v>1881</v>
      </c>
      <c r="E5" s="5">
        <v>36</v>
      </c>
      <c r="F5" s="5">
        <v>4661</v>
      </c>
      <c r="H5" s="8">
        <v>44411</v>
      </c>
      <c r="I5" s="9">
        <v>328807.5</v>
      </c>
      <c r="J5" s="9">
        <v>334293.7</v>
      </c>
      <c r="K5" s="9">
        <v>198</v>
      </c>
      <c r="L5" s="9">
        <v>18</v>
      </c>
      <c r="M5" s="9">
        <v>5857</v>
      </c>
      <c r="N5" s="9"/>
      <c r="O5" s="8">
        <v>44442</v>
      </c>
      <c r="P5" s="9">
        <v>216452.75</v>
      </c>
      <c r="Q5" s="9">
        <v>180312.25</v>
      </c>
      <c r="R5" s="9">
        <v>0</v>
      </c>
      <c r="S5" s="9">
        <v>19</v>
      </c>
      <c r="T5" s="9">
        <v>5600</v>
      </c>
      <c r="W5" s="6" t="s">
        <v>12</v>
      </c>
      <c r="X5" s="6"/>
      <c r="Y5" s="6"/>
      <c r="Z5" s="6"/>
      <c r="AA5" s="6"/>
      <c r="AB5" s="6"/>
      <c r="AC5" s="6"/>
    </row>
    <row r="6" spans="1:29" x14ac:dyDescent="0.35">
      <c r="A6" s="8">
        <v>44381</v>
      </c>
      <c r="B6" s="5">
        <v>140882</v>
      </c>
      <c r="C6" s="5">
        <v>149042.54999999999</v>
      </c>
      <c r="D6" s="5">
        <v>14</v>
      </c>
      <c r="E6" s="5">
        <v>30</v>
      </c>
      <c r="F6" s="5">
        <v>2972</v>
      </c>
      <c r="H6" s="8">
        <v>44412</v>
      </c>
      <c r="I6" s="9">
        <v>455257.75</v>
      </c>
      <c r="J6" s="9">
        <v>458660</v>
      </c>
      <c r="K6" s="9">
        <v>374</v>
      </c>
      <c r="L6" s="9">
        <v>16</v>
      </c>
      <c r="M6" s="9">
        <v>4794</v>
      </c>
      <c r="N6" s="9"/>
      <c r="O6" s="8">
        <v>44443</v>
      </c>
      <c r="P6" s="9">
        <v>193936.7</v>
      </c>
      <c r="Q6" s="9">
        <v>157734.98000000001</v>
      </c>
      <c r="R6" s="9">
        <v>0</v>
      </c>
      <c r="S6" s="9">
        <v>16</v>
      </c>
      <c r="T6" s="9">
        <v>5064</v>
      </c>
      <c r="W6" s="6" t="s">
        <v>14</v>
      </c>
      <c r="X6" s="6"/>
      <c r="Y6" s="6"/>
      <c r="Z6" s="6"/>
      <c r="AA6" s="6"/>
      <c r="AB6" s="6"/>
      <c r="AC6" s="6"/>
    </row>
    <row r="7" spans="1:29" x14ac:dyDescent="0.35">
      <c r="A7" s="8">
        <v>44382</v>
      </c>
      <c r="B7" s="5">
        <v>213833</v>
      </c>
      <c r="C7" s="5">
        <v>227546.05</v>
      </c>
      <c r="D7" s="5">
        <v>0</v>
      </c>
      <c r="E7" s="5">
        <v>27</v>
      </c>
      <c r="F7" s="5">
        <v>4402</v>
      </c>
      <c r="H7" s="8">
        <v>44413</v>
      </c>
      <c r="I7" s="9">
        <v>409934</v>
      </c>
      <c r="J7" s="9">
        <v>387503.85</v>
      </c>
      <c r="K7" s="9">
        <v>0</v>
      </c>
      <c r="L7" s="9">
        <v>16</v>
      </c>
      <c r="M7" s="9">
        <v>5119</v>
      </c>
      <c r="N7" s="9"/>
      <c r="O7" s="8">
        <v>44444</v>
      </c>
      <c r="P7" s="9">
        <v>208703.4</v>
      </c>
      <c r="Q7" s="9">
        <v>182131.03</v>
      </c>
      <c r="R7" s="9">
        <v>0</v>
      </c>
      <c r="S7" s="9">
        <v>15</v>
      </c>
      <c r="T7" s="9">
        <v>5304</v>
      </c>
      <c r="W7" s="6" t="s">
        <v>15</v>
      </c>
      <c r="X7" s="6"/>
      <c r="Y7" s="6"/>
      <c r="Z7" s="6"/>
      <c r="AA7" s="6"/>
      <c r="AB7" s="6"/>
      <c r="AC7" s="6"/>
    </row>
    <row r="8" spans="1:29" x14ac:dyDescent="0.35">
      <c r="A8" s="8">
        <v>44383</v>
      </c>
      <c r="B8" s="5">
        <v>145554</v>
      </c>
      <c r="C8" s="5">
        <v>133153.5</v>
      </c>
      <c r="D8" s="5">
        <v>0</v>
      </c>
      <c r="E8" s="5">
        <v>26</v>
      </c>
      <c r="F8" s="5">
        <v>3996</v>
      </c>
      <c r="H8" s="8">
        <v>44414</v>
      </c>
      <c r="I8" s="9">
        <v>141714.5</v>
      </c>
      <c r="J8" s="9">
        <v>125624.75</v>
      </c>
      <c r="K8" s="9">
        <v>0</v>
      </c>
      <c r="L8" s="9">
        <v>11</v>
      </c>
      <c r="M8" s="9">
        <v>1613</v>
      </c>
      <c r="N8" s="9"/>
      <c r="O8" s="8">
        <v>44445</v>
      </c>
      <c r="P8" s="9">
        <v>111458.1</v>
      </c>
      <c r="Q8" s="9">
        <v>91321</v>
      </c>
      <c r="R8" s="9">
        <v>0</v>
      </c>
      <c r="S8" s="9">
        <v>14</v>
      </c>
      <c r="T8" s="9">
        <v>4281</v>
      </c>
    </row>
    <row r="9" spans="1:29" x14ac:dyDescent="0.35">
      <c r="A9" s="8">
        <v>44384</v>
      </c>
      <c r="B9" s="5">
        <v>104962</v>
      </c>
      <c r="C9" s="5">
        <v>81736.5</v>
      </c>
      <c r="D9" s="5">
        <v>0</v>
      </c>
      <c r="E9" s="5">
        <v>26</v>
      </c>
      <c r="F9" s="5">
        <v>2843</v>
      </c>
      <c r="H9" s="8">
        <v>44415</v>
      </c>
      <c r="I9" s="9">
        <v>140829</v>
      </c>
      <c r="J9" s="9">
        <v>142995.5</v>
      </c>
      <c r="K9" s="9">
        <v>0</v>
      </c>
      <c r="L9" s="9">
        <v>14</v>
      </c>
      <c r="M9" s="9">
        <v>2418</v>
      </c>
      <c r="N9" s="9"/>
      <c r="O9" s="8">
        <v>44446</v>
      </c>
      <c r="P9" s="9">
        <v>85836.5</v>
      </c>
      <c r="Q9" s="9">
        <v>75097.490000000005</v>
      </c>
      <c r="R9" s="9">
        <v>0</v>
      </c>
      <c r="S9" s="9">
        <v>20</v>
      </c>
      <c r="T9" s="9">
        <v>2072</v>
      </c>
    </row>
    <row r="10" spans="1:29" x14ac:dyDescent="0.35">
      <c r="A10" s="8">
        <v>44385</v>
      </c>
      <c r="B10" s="5">
        <v>170212</v>
      </c>
      <c r="C10" s="5">
        <v>189594</v>
      </c>
      <c r="D10" s="5">
        <v>0</v>
      </c>
      <c r="E10" s="5">
        <v>28</v>
      </c>
      <c r="F10" s="5">
        <v>3767</v>
      </c>
      <c r="H10" s="8">
        <v>44416</v>
      </c>
      <c r="I10" s="9">
        <v>211436</v>
      </c>
      <c r="J10" s="9">
        <v>194494.97</v>
      </c>
      <c r="K10" s="9">
        <v>0</v>
      </c>
      <c r="L10" s="9">
        <v>11</v>
      </c>
      <c r="M10" s="9">
        <v>4943</v>
      </c>
      <c r="N10" s="9"/>
      <c r="O10" s="8">
        <v>44447</v>
      </c>
      <c r="P10" s="9">
        <v>55858.8</v>
      </c>
      <c r="Q10" s="9">
        <v>38972.69</v>
      </c>
      <c r="R10" s="9">
        <v>1152</v>
      </c>
      <c r="S10" s="9">
        <v>41</v>
      </c>
      <c r="T10" s="9">
        <v>2021</v>
      </c>
    </row>
    <row r="11" spans="1:29" x14ac:dyDescent="0.35">
      <c r="A11" s="8">
        <v>44386</v>
      </c>
      <c r="B11" s="5">
        <v>73791.5</v>
      </c>
      <c r="C11" s="5">
        <v>69719.5</v>
      </c>
      <c r="D11" s="5">
        <v>0</v>
      </c>
      <c r="E11" s="5">
        <v>28</v>
      </c>
      <c r="F11" s="5">
        <v>1847</v>
      </c>
      <c r="H11" s="8">
        <v>44417</v>
      </c>
      <c r="I11" s="9">
        <v>439505.22</v>
      </c>
      <c r="J11" s="9">
        <v>396785.75</v>
      </c>
      <c r="K11" s="9">
        <v>0</v>
      </c>
      <c r="L11" s="9">
        <v>11</v>
      </c>
      <c r="M11" s="9">
        <v>4346</v>
      </c>
      <c r="N11" s="9"/>
      <c r="O11" s="8">
        <v>44448</v>
      </c>
      <c r="P11" s="9">
        <v>26167</v>
      </c>
      <c r="Q11" s="9">
        <v>24346.94</v>
      </c>
      <c r="R11" s="9">
        <v>40</v>
      </c>
      <c r="S11" s="9">
        <v>20</v>
      </c>
      <c r="T11" s="9">
        <v>1103</v>
      </c>
    </row>
    <row r="12" spans="1:29" x14ac:dyDescent="0.35">
      <c r="A12" s="8">
        <v>44387</v>
      </c>
      <c r="B12" s="5">
        <v>239674.69</v>
      </c>
      <c r="C12" s="5">
        <v>215213.3</v>
      </c>
      <c r="D12" s="5">
        <v>870</v>
      </c>
      <c r="E12" s="5">
        <v>56</v>
      </c>
      <c r="F12" s="5">
        <v>4187</v>
      </c>
      <c r="H12" s="8">
        <v>44418</v>
      </c>
      <c r="I12" s="9">
        <v>216561.5</v>
      </c>
      <c r="J12" s="9">
        <v>210484.5</v>
      </c>
      <c r="K12" s="9">
        <v>0</v>
      </c>
      <c r="L12" s="9">
        <v>12</v>
      </c>
      <c r="M12" s="9">
        <v>1931</v>
      </c>
      <c r="N12" s="9"/>
      <c r="O12" s="8">
        <v>44449</v>
      </c>
      <c r="P12" s="9">
        <v>184763.9</v>
      </c>
      <c r="Q12" s="9">
        <v>166206.89000000001</v>
      </c>
      <c r="R12" s="9">
        <v>0</v>
      </c>
      <c r="S12" s="9">
        <v>23</v>
      </c>
      <c r="T12" s="9">
        <v>5959</v>
      </c>
    </row>
    <row r="13" spans="1:29" x14ac:dyDescent="0.35">
      <c r="A13" s="8">
        <v>44388</v>
      </c>
      <c r="B13" s="5">
        <v>265564.75</v>
      </c>
      <c r="C13" s="5">
        <v>275139.25</v>
      </c>
      <c r="D13" s="5">
        <v>0</v>
      </c>
      <c r="E13" s="5">
        <v>35</v>
      </c>
      <c r="F13" s="5">
        <v>6077</v>
      </c>
      <c r="H13" s="8">
        <v>44419</v>
      </c>
      <c r="I13" s="9">
        <v>215854</v>
      </c>
      <c r="J13" s="9">
        <v>182082.5</v>
      </c>
      <c r="K13" s="9">
        <v>2560</v>
      </c>
      <c r="L13" s="9">
        <v>55</v>
      </c>
      <c r="M13" s="9">
        <v>5777</v>
      </c>
      <c r="N13" s="9"/>
      <c r="O13" s="8">
        <v>44450</v>
      </c>
      <c r="P13" s="9">
        <v>50829.35</v>
      </c>
      <c r="Q13" s="9">
        <v>39508.85</v>
      </c>
      <c r="R13" s="9">
        <v>0</v>
      </c>
      <c r="S13" s="9">
        <v>22</v>
      </c>
      <c r="T13" s="9">
        <v>1534</v>
      </c>
      <c r="W13" s="11" t="s">
        <v>16</v>
      </c>
    </row>
    <row r="14" spans="1:29" x14ac:dyDescent="0.35">
      <c r="A14" s="8">
        <v>44389</v>
      </c>
      <c r="B14" s="5">
        <v>76441.75</v>
      </c>
      <c r="C14" s="5">
        <v>51669.1</v>
      </c>
      <c r="D14" s="5">
        <v>0</v>
      </c>
      <c r="E14" s="5">
        <v>23</v>
      </c>
      <c r="F14" s="5">
        <v>2198</v>
      </c>
      <c r="H14" s="8">
        <v>44420</v>
      </c>
      <c r="I14" s="9">
        <v>130514.1</v>
      </c>
      <c r="J14" s="9">
        <v>109682.65</v>
      </c>
      <c r="K14" s="9">
        <v>3</v>
      </c>
      <c r="L14" s="9">
        <v>23</v>
      </c>
      <c r="M14" s="9">
        <v>4371</v>
      </c>
      <c r="N14" s="9"/>
      <c r="O14" s="8">
        <v>44451</v>
      </c>
      <c r="P14" s="9">
        <v>78388.399999999994</v>
      </c>
      <c r="Q14" s="9">
        <v>51985.1</v>
      </c>
      <c r="R14" s="9">
        <v>0</v>
      </c>
      <c r="S14" s="9">
        <v>24</v>
      </c>
      <c r="T14" s="9">
        <v>2389</v>
      </c>
      <c r="W14" s="12" t="s">
        <v>18</v>
      </c>
    </row>
    <row r="15" spans="1:29" x14ac:dyDescent="0.35">
      <c r="A15" s="8">
        <v>44390</v>
      </c>
      <c r="B15" s="5">
        <v>164633.65</v>
      </c>
      <c r="C15" s="5">
        <v>157105.60000000001</v>
      </c>
      <c r="D15" s="5">
        <v>0</v>
      </c>
      <c r="E15" s="5">
        <v>23</v>
      </c>
      <c r="F15" s="5">
        <v>3690</v>
      </c>
      <c r="H15" s="8">
        <v>44421</v>
      </c>
      <c r="I15" s="9">
        <v>510369.63</v>
      </c>
      <c r="J15" s="9">
        <v>516259.55</v>
      </c>
      <c r="K15" s="9">
        <v>123</v>
      </c>
      <c r="L15" s="9">
        <v>15</v>
      </c>
      <c r="M15" s="9">
        <v>10046</v>
      </c>
      <c r="N15" s="9"/>
      <c r="O15" s="8">
        <v>44452</v>
      </c>
      <c r="P15" s="9">
        <v>134835.70000000001</v>
      </c>
      <c r="Q15" s="9">
        <v>149505.70000000001</v>
      </c>
      <c r="R15" s="9">
        <v>0</v>
      </c>
      <c r="S15" s="9">
        <v>26</v>
      </c>
      <c r="T15" s="9">
        <v>5144</v>
      </c>
      <c r="W15" s="12" t="s">
        <v>19</v>
      </c>
    </row>
    <row r="16" spans="1:29" x14ac:dyDescent="0.35">
      <c r="A16" s="8">
        <v>44391</v>
      </c>
      <c r="B16" s="5">
        <v>295380.11</v>
      </c>
      <c r="C16" s="5">
        <v>305543.55</v>
      </c>
      <c r="D16" s="5">
        <v>0</v>
      </c>
      <c r="E16" s="5">
        <v>26</v>
      </c>
      <c r="F16" s="5">
        <v>4881</v>
      </c>
      <c r="H16" s="8">
        <v>44422</v>
      </c>
      <c r="I16" s="9">
        <v>282416.3</v>
      </c>
      <c r="J16" s="9">
        <v>245120.35</v>
      </c>
      <c r="K16" s="9">
        <v>0</v>
      </c>
      <c r="L16" s="9">
        <v>15</v>
      </c>
      <c r="M16" s="9">
        <v>3968</v>
      </c>
      <c r="N16" s="9"/>
      <c r="O16" s="8">
        <v>44453</v>
      </c>
      <c r="P16" s="9">
        <v>141432.25</v>
      </c>
      <c r="Q16" s="9">
        <v>148520.71</v>
      </c>
      <c r="R16" s="9">
        <v>0</v>
      </c>
      <c r="S16" s="9">
        <v>23</v>
      </c>
      <c r="T16" s="9">
        <v>4351</v>
      </c>
      <c r="W16" s="12" t="s">
        <v>20</v>
      </c>
    </row>
    <row r="17" spans="1:23" x14ac:dyDescent="0.35">
      <c r="A17" s="8">
        <v>44392</v>
      </c>
      <c r="B17" s="5">
        <v>212533</v>
      </c>
      <c r="C17" s="5">
        <v>200243.9</v>
      </c>
      <c r="D17" s="5">
        <v>252.5</v>
      </c>
      <c r="E17" s="5">
        <v>26</v>
      </c>
      <c r="F17" s="5">
        <v>5167</v>
      </c>
      <c r="H17" s="8">
        <v>44423</v>
      </c>
      <c r="I17" s="9">
        <v>71436.350000000006</v>
      </c>
      <c r="J17" s="9">
        <v>70599.199999999997</v>
      </c>
      <c r="K17" s="9">
        <v>0</v>
      </c>
      <c r="L17" s="9">
        <v>7</v>
      </c>
      <c r="M17" s="9">
        <v>2445</v>
      </c>
      <c r="N17" s="9"/>
      <c r="O17" s="8">
        <v>44454</v>
      </c>
      <c r="P17" s="9">
        <v>181934.48</v>
      </c>
      <c r="Q17" s="9">
        <v>165539.54999999999</v>
      </c>
      <c r="R17" s="9">
        <v>4729</v>
      </c>
      <c r="S17" s="9">
        <v>63</v>
      </c>
      <c r="T17" s="9">
        <v>3599</v>
      </c>
      <c r="W17" s="12" t="s">
        <v>17</v>
      </c>
    </row>
    <row r="18" spans="1:23" x14ac:dyDescent="0.35">
      <c r="A18" s="8">
        <v>44393</v>
      </c>
      <c r="B18" s="5">
        <v>264279</v>
      </c>
      <c r="C18" s="5">
        <v>264901.5</v>
      </c>
      <c r="D18" s="5">
        <v>0</v>
      </c>
      <c r="E18" s="5">
        <v>24</v>
      </c>
      <c r="F18" s="5">
        <v>5822</v>
      </c>
      <c r="H18" s="8">
        <v>44424</v>
      </c>
      <c r="I18" s="9">
        <v>161475.1</v>
      </c>
      <c r="J18" s="9">
        <v>183888.7</v>
      </c>
      <c r="K18" s="9">
        <v>0</v>
      </c>
      <c r="L18" s="9">
        <v>10</v>
      </c>
      <c r="M18" s="9">
        <v>3724</v>
      </c>
      <c r="N18" s="9"/>
      <c r="O18" s="8">
        <v>44455</v>
      </c>
      <c r="P18" s="9">
        <v>235059.61</v>
      </c>
      <c r="Q18" s="9">
        <v>231664.2</v>
      </c>
      <c r="R18" s="9">
        <v>20</v>
      </c>
      <c r="S18" s="9">
        <v>32</v>
      </c>
      <c r="T18" s="9">
        <v>4095</v>
      </c>
      <c r="W18" s="12"/>
    </row>
    <row r="19" spans="1:23" x14ac:dyDescent="0.35">
      <c r="A19" s="8">
        <v>44394</v>
      </c>
      <c r="B19" s="5">
        <v>335292.5</v>
      </c>
      <c r="C19" s="5">
        <v>357391</v>
      </c>
      <c r="D19" s="5">
        <v>2080</v>
      </c>
      <c r="E19" s="5">
        <v>48</v>
      </c>
      <c r="F19" s="5">
        <v>3117</v>
      </c>
      <c r="H19" s="8">
        <v>44425</v>
      </c>
      <c r="I19" s="9">
        <v>203361.75</v>
      </c>
      <c r="J19" s="9">
        <v>165947</v>
      </c>
      <c r="K19" s="9">
        <v>0</v>
      </c>
      <c r="L19" s="9">
        <v>17</v>
      </c>
      <c r="M19" s="9">
        <v>4063</v>
      </c>
      <c r="N19" s="9"/>
      <c r="O19" s="8">
        <v>44456</v>
      </c>
      <c r="P19" s="9">
        <v>173606.39999999999</v>
      </c>
      <c r="Q19" s="9">
        <v>156217.5</v>
      </c>
      <c r="R19" s="9">
        <v>0</v>
      </c>
      <c r="S19" s="9">
        <v>22</v>
      </c>
      <c r="T19" s="9">
        <v>3358</v>
      </c>
    </row>
    <row r="20" spans="1:23" x14ac:dyDescent="0.35">
      <c r="A20" s="8">
        <v>44395</v>
      </c>
      <c r="B20" s="5">
        <v>321729.25</v>
      </c>
      <c r="C20" s="5">
        <v>326593.65000000002</v>
      </c>
      <c r="D20" s="5">
        <v>0</v>
      </c>
      <c r="E20" s="5">
        <v>23</v>
      </c>
      <c r="F20" s="5">
        <v>4661</v>
      </c>
      <c r="H20" s="8">
        <v>44426</v>
      </c>
      <c r="I20" s="9">
        <v>59765.5</v>
      </c>
      <c r="J20" s="9">
        <v>79992</v>
      </c>
      <c r="K20" s="9">
        <v>2568</v>
      </c>
      <c r="L20" s="9">
        <v>33</v>
      </c>
      <c r="M20" s="9">
        <v>1251</v>
      </c>
      <c r="N20" s="9"/>
      <c r="O20" s="8">
        <v>44457</v>
      </c>
      <c r="P20" s="9">
        <v>335895.25</v>
      </c>
      <c r="Q20" s="9">
        <v>301900.25</v>
      </c>
      <c r="R20" s="9">
        <v>0</v>
      </c>
      <c r="S20" s="9">
        <v>12</v>
      </c>
      <c r="T20" s="9">
        <v>6828</v>
      </c>
    </row>
    <row r="21" spans="1:23" x14ac:dyDescent="0.35">
      <c r="A21" s="8">
        <v>44396</v>
      </c>
      <c r="B21" s="5">
        <v>786624.68</v>
      </c>
      <c r="C21" s="5">
        <v>922984.75</v>
      </c>
      <c r="D21" s="5">
        <v>0</v>
      </c>
      <c r="E21" s="5">
        <v>32</v>
      </c>
      <c r="F21" s="5">
        <v>9157</v>
      </c>
      <c r="H21" s="8">
        <v>44427</v>
      </c>
      <c r="I21" s="9">
        <v>37713.93</v>
      </c>
      <c r="J21" s="9">
        <v>26141.5</v>
      </c>
      <c r="K21" s="9">
        <v>10</v>
      </c>
      <c r="L21" s="9">
        <v>18</v>
      </c>
      <c r="M21" s="9">
        <v>953</v>
      </c>
      <c r="N21" s="9"/>
      <c r="O21" s="8">
        <v>44458</v>
      </c>
      <c r="P21" s="9">
        <v>254582.7</v>
      </c>
      <c r="Q21" s="9">
        <v>250078.95</v>
      </c>
      <c r="R21" s="9">
        <v>0</v>
      </c>
      <c r="S21" s="9">
        <v>16</v>
      </c>
      <c r="T21" s="9">
        <v>4820</v>
      </c>
    </row>
    <row r="22" spans="1:23" x14ac:dyDescent="0.35">
      <c r="A22" s="8">
        <v>44397</v>
      </c>
      <c r="B22" s="5">
        <v>957820</v>
      </c>
      <c r="C22" s="5">
        <v>833065.95</v>
      </c>
      <c r="D22" s="5">
        <v>0</v>
      </c>
      <c r="E22" s="5">
        <v>26</v>
      </c>
      <c r="F22" s="5">
        <v>5012</v>
      </c>
      <c r="H22" s="8">
        <v>44428</v>
      </c>
      <c r="I22" s="9">
        <v>41570.5</v>
      </c>
      <c r="J22" s="9">
        <v>39553.879999999997</v>
      </c>
      <c r="K22" s="9">
        <v>0</v>
      </c>
      <c r="L22" s="9">
        <v>15</v>
      </c>
      <c r="M22" s="9">
        <v>987</v>
      </c>
      <c r="N22" s="9"/>
      <c r="O22" s="8">
        <v>44459</v>
      </c>
      <c r="P22" s="9">
        <v>123217.3</v>
      </c>
      <c r="Q22" s="9">
        <v>73801.399999999994</v>
      </c>
      <c r="R22" s="9">
        <v>0</v>
      </c>
      <c r="S22" s="9">
        <v>17</v>
      </c>
      <c r="T22" s="9">
        <v>2445</v>
      </c>
    </row>
    <row r="23" spans="1:23" x14ac:dyDescent="0.35">
      <c r="A23" s="8">
        <v>44398</v>
      </c>
      <c r="B23" s="5">
        <v>414094.75</v>
      </c>
      <c r="C23" s="5">
        <v>446045.2</v>
      </c>
      <c r="D23" s="5">
        <v>0</v>
      </c>
      <c r="E23" s="5">
        <v>27</v>
      </c>
      <c r="F23" s="5">
        <v>6033</v>
      </c>
      <c r="H23" s="8">
        <v>44429</v>
      </c>
      <c r="I23" s="9">
        <v>134331.9</v>
      </c>
      <c r="J23" s="9">
        <v>104999.34</v>
      </c>
      <c r="K23" s="9">
        <v>0</v>
      </c>
      <c r="L23" s="9">
        <v>14</v>
      </c>
      <c r="M23" s="9">
        <v>1961</v>
      </c>
      <c r="N23" s="9"/>
      <c r="O23" s="8">
        <v>44460</v>
      </c>
      <c r="P23" s="9">
        <v>260928.88</v>
      </c>
      <c r="Q23" s="9">
        <v>214329.95</v>
      </c>
      <c r="R23" s="9">
        <v>0</v>
      </c>
      <c r="S23" s="9">
        <v>15</v>
      </c>
      <c r="T23" s="9">
        <v>5761</v>
      </c>
    </row>
    <row r="24" spans="1:23" x14ac:dyDescent="0.35">
      <c r="A24" s="8">
        <v>44399</v>
      </c>
      <c r="B24" s="5">
        <v>423233</v>
      </c>
      <c r="C24" s="5">
        <v>310533.5</v>
      </c>
      <c r="D24" s="5">
        <v>150</v>
      </c>
      <c r="E24" s="5">
        <v>25</v>
      </c>
      <c r="F24" s="5">
        <v>5113</v>
      </c>
      <c r="H24" s="8">
        <v>44430</v>
      </c>
      <c r="I24" s="9">
        <v>53580.5</v>
      </c>
      <c r="J24" s="9">
        <v>46517</v>
      </c>
      <c r="K24" s="9">
        <v>0</v>
      </c>
      <c r="L24" s="9">
        <v>14</v>
      </c>
      <c r="M24" s="9">
        <v>829</v>
      </c>
      <c r="N24" s="9"/>
      <c r="O24" s="8">
        <v>44461</v>
      </c>
      <c r="P24" s="9">
        <v>195941</v>
      </c>
      <c r="Q24" s="9">
        <v>175175.75</v>
      </c>
      <c r="R24" s="9">
        <v>0</v>
      </c>
      <c r="S24" s="9">
        <v>16</v>
      </c>
      <c r="T24" s="9">
        <v>7550</v>
      </c>
    </row>
    <row r="25" spans="1:23" x14ac:dyDescent="0.35">
      <c r="A25" s="8">
        <v>44400</v>
      </c>
      <c r="B25" s="5">
        <v>287268.5</v>
      </c>
      <c r="C25" s="5">
        <v>280833.45</v>
      </c>
      <c r="D25" s="5">
        <v>0</v>
      </c>
      <c r="E25" s="5">
        <v>24</v>
      </c>
      <c r="F25" s="5">
        <v>5018</v>
      </c>
      <c r="H25" s="8">
        <v>44431</v>
      </c>
      <c r="I25" s="9">
        <v>134520.70000000001</v>
      </c>
      <c r="J25" s="9">
        <v>131510.9</v>
      </c>
      <c r="K25" s="9">
        <v>0</v>
      </c>
      <c r="L25" s="9">
        <v>11</v>
      </c>
      <c r="M25" s="9">
        <v>3262</v>
      </c>
      <c r="N25" s="9"/>
      <c r="O25" s="8">
        <v>44462</v>
      </c>
      <c r="P25" s="9">
        <v>481745.28</v>
      </c>
      <c r="Q25" s="9">
        <v>572508.75</v>
      </c>
      <c r="R25" s="9">
        <v>4427</v>
      </c>
      <c r="S25" s="9">
        <v>83</v>
      </c>
      <c r="T25" s="9">
        <v>3096</v>
      </c>
    </row>
    <row r="26" spans="1:23" x14ac:dyDescent="0.35">
      <c r="A26" s="8">
        <v>44401</v>
      </c>
      <c r="B26" s="5">
        <v>615618</v>
      </c>
      <c r="C26" s="5">
        <v>588050.64</v>
      </c>
      <c r="D26" s="5">
        <v>956</v>
      </c>
      <c r="E26" s="5">
        <v>36</v>
      </c>
      <c r="F26" s="5">
        <v>2355</v>
      </c>
      <c r="H26" s="8">
        <v>44432</v>
      </c>
      <c r="I26" s="9">
        <v>53230.6</v>
      </c>
      <c r="J26" s="9">
        <v>39628.800000000003</v>
      </c>
      <c r="K26" s="9">
        <v>0</v>
      </c>
      <c r="L26" s="9">
        <v>12</v>
      </c>
      <c r="M26" s="9">
        <v>1664</v>
      </c>
      <c r="N26" s="9"/>
      <c r="O26" s="8">
        <v>44463</v>
      </c>
      <c r="P26" s="9">
        <v>247879.98</v>
      </c>
      <c r="Q26" s="9">
        <v>249913.25</v>
      </c>
      <c r="R26" s="9">
        <v>0</v>
      </c>
      <c r="S26" s="9">
        <v>29</v>
      </c>
      <c r="T26" s="9">
        <v>4322</v>
      </c>
    </row>
    <row r="27" spans="1:23" x14ac:dyDescent="0.35">
      <c r="A27" s="8">
        <v>44402</v>
      </c>
      <c r="B27" s="5">
        <v>217803</v>
      </c>
      <c r="C27" s="5">
        <v>218319.85</v>
      </c>
      <c r="D27" s="5">
        <v>0</v>
      </c>
      <c r="E27" s="5">
        <v>21</v>
      </c>
      <c r="F27" s="5">
        <v>5334</v>
      </c>
      <c r="H27" s="8">
        <v>44433</v>
      </c>
      <c r="I27" s="9">
        <v>247518.5</v>
      </c>
      <c r="J27" s="9">
        <v>223254.15</v>
      </c>
      <c r="K27" s="9">
        <v>1169</v>
      </c>
      <c r="L27" s="9">
        <v>32</v>
      </c>
      <c r="M27" s="9">
        <v>7508</v>
      </c>
      <c r="N27" s="9"/>
      <c r="O27" s="8">
        <v>44464</v>
      </c>
      <c r="P27" s="9">
        <v>209547.5</v>
      </c>
      <c r="Q27" s="9">
        <v>190326.15</v>
      </c>
      <c r="R27" s="9">
        <v>0</v>
      </c>
      <c r="S27" s="9">
        <v>24</v>
      </c>
      <c r="T27" s="9">
        <v>4402</v>
      </c>
    </row>
    <row r="28" spans="1:23" x14ac:dyDescent="0.35">
      <c r="A28" s="8">
        <v>44403</v>
      </c>
      <c r="B28" s="5">
        <v>158805</v>
      </c>
      <c r="C28" s="5">
        <v>138126.6</v>
      </c>
      <c r="D28" s="5">
        <v>0</v>
      </c>
      <c r="E28" s="5">
        <v>25</v>
      </c>
      <c r="F28" s="5">
        <v>4854</v>
      </c>
      <c r="H28" s="8">
        <v>44434</v>
      </c>
      <c r="I28" s="9">
        <v>118656</v>
      </c>
      <c r="J28" s="9">
        <v>109159.15</v>
      </c>
      <c r="K28" s="9">
        <v>0</v>
      </c>
      <c r="L28" s="9">
        <v>16</v>
      </c>
      <c r="M28" s="9">
        <v>4336</v>
      </c>
      <c r="N28" s="9"/>
      <c r="O28" s="8">
        <v>44465</v>
      </c>
      <c r="P28" s="9">
        <v>188053.85</v>
      </c>
      <c r="Q28" s="9">
        <v>166456.25</v>
      </c>
      <c r="R28" s="9">
        <v>0</v>
      </c>
      <c r="S28" s="9">
        <v>18</v>
      </c>
      <c r="T28" s="9">
        <v>4818</v>
      </c>
    </row>
    <row r="29" spans="1:23" x14ac:dyDescent="0.35">
      <c r="A29" s="8">
        <v>44404</v>
      </c>
      <c r="B29" s="5">
        <v>278014</v>
      </c>
      <c r="C29" s="5">
        <v>261206.39999999999</v>
      </c>
      <c r="D29" s="5">
        <v>0</v>
      </c>
      <c r="E29" s="5">
        <v>29</v>
      </c>
      <c r="F29" s="5">
        <v>6987</v>
      </c>
      <c r="H29" s="8">
        <v>44435</v>
      </c>
      <c r="I29" s="9">
        <v>166137</v>
      </c>
      <c r="J29" s="9">
        <v>173410.5</v>
      </c>
      <c r="K29" s="9">
        <v>0</v>
      </c>
      <c r="L29" s="9">
        <v>14</v>
      </c>
      <c r="M29" s="9">
        <v>3636</v>
      </c>
      <c r="N29" s="9"/>
      <c r="O29" s="8">
        <v>44466</v>
      </c>
      <c r="P29" s="9">
        <v>92558.5</v>
      </c>
      <c r="Q29" s="9">
        <v>74413.25</v>
      </c>
      <c r="R29" s="9">
        <v>0</v>
      </c>
      <c r="S29" s="9">
        <v>14</v>
      </c>
      <c r="T29" s="9">
        <v>3380</v>
      </c>
    </row>
    <row r="30" spans="1:23" x14ac:dyDescent="0.35">
      <c r="A30" s="8">
        <v>44405</v>
      </c>
      <c r="B30" s="5">
        <v>149673</v>
      </c>
      <c r="C30" s="5">
        <v>139643.15</v>
      </c>
      <c r="D30" s="5">
        <v>0</v>
      </c>
      <c r="E30" s="5">
        <v>23</v>
      </c>
      <c r="F30" s="5">
        <v>4110</v>
      </c>
      <c r="H30" s="8">
        <v>44436</v>
      </c>
      <c r="I30" s="9">
        <v>194624</v>
      </c>
      <c r="J30" s="9">
        <v>175293</v>
      </c>
      <c r="K30" s="9">
        <v>0</v>
      </c>
      <c r="L30" s="9">
        <v>24</v>
      </c>
      <c r="M30" s="9">
        <v>6419</v>
      </c>
      <c r="N30" s="9"/>
      <c r="O30" s="8">
        <v>44467</v>
      </c>
      <c r="P30" s="9">
        <v>120389.95</v>
      </c>
      <c r="Q30" s="9">
        <v>137277.95000000001</v>
      </c>
      <c r="R30" s="9">
        <v>0</v>
      </c>
      <c r="S30" s="9">
        <v>9</v>
      </c>
      <c r="T30" s="9">
        <v>4494</v>
      </c>
    </row>
    <row r="31" spans="1:23" x14ac:dyDescent="0.35">
      <c r="A31" s="8">
        <v>44406</v>
      </c>
      <c r="B31" s="5">
        <v>786624.68</v>
      </c>
      <c r="C31" s="5">
        <v>922984.75</v>
      </c>
      <c r="D31" s="5">
        <v>0</v>
      </c>
      <c r="E31" s="5">
        <v>32</v>
      </c>
      <c r="F31" s="5">
        <v>9157</v>
      </c>
      <c r="H31" s="8">
        <v>44437</v>
      </c>
      <c r="I31" s="9">
        <v>105393.55</v>
      </c>
      <c r="J31" s="9">
        <v>94526.3</v>
      </c>
      <c r="K31" s="9">
        <v>0</v>
      </c>
      <c r="L31" s="9">
        <v>16</v>
      </c>
      <c r="M31" s="9">
        <v>2826</v>
      </c>
      <c r="N31" s="9"/>
      <c r="O31" s="8">
        <v>44468</v>
      </c>
      <c r="P31" s="9">
        <v>191960.2</v>
      </c>
      <c r="Q31" s="9">
        <v>203007.55</v>
      </c>
      <c r="R31" s="9">
        <v>3812</v>
      </c>
      <c r="S31" s="9">
        <v>79</v>
      </c>
      <c r="T31" s="9">
        <v>8262</v>
      </c>
    </row>
    <row r="32" spans="1:23" x14ac:dyDescent="0.35">
      <c r="A32" s="8">
        <v>44407</v>
      </c>
      <c r="B32" s="9">
        <v>282416.3</v>
      </c>
      <c r="C32" s="9">
        <v>245120.35</v>
      </c>
      <c r="D32" s="9">
        <v>0</v>
      </c>
      <c r="E32" s="9">
        <v>15</v>
      </c>
      <c r="F32" s="9">
        <v>3968</v>
      </c>
      <c r="H32" s="8">
        <v>44438</v>
      </c>
      <c r="I32" s="9">
        <v>220018</v>
      </c>
      <c r="J32" s="9">
        <v>199307</v>
      </c>
      <c r="K32" s="9">
        <v>0</v>
      </c>
      <c r="L32" s="9">
        <v>13</v>
      </c>
      <c r="M32" s="9">
        <v>3245</v>
      </c>
      <c r="N32" s="9"/>
      <c r="O32" s="8">
        <v>44469</v>
      </c>
      <c r="P32" s="9">
        <v>312047.32</v>
      </c>
      <c r="Q32" s="9">
        <v>311440.53999999998</v>
      </c>
      <c r="R32" s="9">
        <v>42</v>
      </c>
      <c r="S32" s="9">
        <v>21</v>
      </c>
      <c r="T32" s="9">
        <v>8775</v>
      </c>
    </row>
    <row r="33" spans="1:16" x14ac:dyDescent="0.35">
      <c r="A33" s="8">
        <v>44408</v>
      </c>
      <c r="B33" s="9">
        <v>123217.3</v>
      </c>
      <c r="C33" s="9">
        <v>73801.399999999994</v>
      </c>
      <c r="D33" s="9">
        <v>0</v>
      </c>
      <c r="E33" s="9">
        <v>17</v>
      </c>
      <c r="F33" s="9">
        <v>2445</v>
      </c>
      <c r="H33" s="8">
        <v>44439</v>
      </c>
      <c r="I33" s="9">
        <v>286861.2</v>
      </c>
      <c r="J33" s="9">
        <v>279923.65000000002</v>
      </c>
      <c r="K33" s="9">
        <v>0</v>
      </c>
      <c r="L33" s="9">
        <v>24</v>
      </c>
      <c r="M33" s="9">
        <v>4094</v>
      </c>
    </row>
    <row r="41" spans="1:16" x14ac:dyDescent="0.35">
      <c r="P41"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3F78-E4B9-4BDC-9DEC-444B0557264A}">
  <dimension ref="A1:H20"/>
  <sheetViews>
    <sheetView topLeftCell="D1" workbookViewId="0">
      <selection activeCell="U8" sqref="U8"/>
    </sheetView>
  </sheetViews>
  <sheetFormatPr defaultRowHeight="14.5" x14ac:dyDescent="0.35"/>
  <cols>
    <col min="1" max="1" width="12" bestFit="1" customWidth="1"/>
    <col min="2" max="2" width="14.08984375" bestFit="1" customWidth="1"/>
    <col min="3" max="3" width="17.6328125" bestFit="1" customWidth="1"/>
    <col min="4" max="4" width="12" bestFit="1" customWidth="1"/>
    <col min="5" max="5" width="38.36328125" bestFit="1" customWidth="1"/>
    <col min="6" max="6" width="20.7265625" bestFit="1" customWidth="1"/>
    <col min="7" max="8" width="14" bestFit="1" customWidth="1"/>
    <col min="9" max="10" width="20.36328125" bestFit="1" customWidth="1"/>
    <col min="11" max="12" width="19.26953125" bestFit="1" customWidth="1"/>
    <col min="13" max="98" width="16.54296875" bestFit="1" customWidth="1"/>
    <col min="99" max="99" width="12" bestFit="1" customWidth="1"/>
  </cols>
  <sheetData>
    <row r="1" spans="1:8" x14ac:dyDescent="0.35">
      <c r="A1" s="38" t="s">
        <v>54</v>
      </c>
      <c r="C1" s="38" t="s">
        <v>64</v>
      </c>
      <c r="E1" s="38" t="s">
        <v>62</v>
      </c>
      <c r="G1" s="38" t="s">
        <v>65</v>
      </c>
    </row>
    <row r="2" spans="1:8" x14ac:dyDescent="0.35">
      <c r="A2" s="38">
        <v>20740502.300000001</v>
      </c>
      <c r="C2" s="40">
        <v>384863</v>
      </c>
      <c r="E2" s="38">
        <v>19899409.779999997</v>
      </c>
      <c r="G2" s="38">
        <v>811667.02000000014</v>
      </c>
    </row>
    <row r="5" spans="1:8" x14ac:dyDescent="0.35">
      <c r="A5" s="39" t="s">
        <v>46</v>
      </c>
      <c r="B5" s="38" t="s">
        <v>54</v>
      </c>
      <c r="D5" s="39" t="s">
        <v>53</v>
      </c>
      <c r="E5" s="38" t="s">
        <v>66</v>
      </c>
      <c r="G5" s="39" t="s">
        <v>46</v>
      </c>
      <c r="H5" s="38" t="s">
        <v>67</v>
      </c>
    </row>
    <row r="6" spans="1:8" x14ac:dyDescent="0.35">
      <c r="A6" s="41" t="s">
        <v>6</v>
      </c>
      <c r="B6" s="38">
        <v>6320163.0799999991</v>
      </c>
      <c r="D6" s="41" t="s">
        <v>58</v>
      </c>
      <c r="E6" s="38">
        <v>259</v>
      </c>
      <c r="G6" s="41" t="s">
        <v>6</v>
      </c>
      <c r="H6" s="38">
        <v>7005</v>
      </c>
    </row>
    <row r="7" spans="1:8" x14ac:dyDescent="0.35">
      <c r="A7" s="41" t="s">
        <v>13</v>
      </c>
      <c r="B7" s="38">
        <v>8940207.660000002</v>
      </c>
      <c r="D7" s="41" t="s">
        <v>59</v>
      </c>
      <c r="E7" s="38">
        <v>250</v>
      </c>
      <c r="G7" s="41" t="s">
        <v>13</v>
      </c>
      <c r="H7" s="38">
        <v>6203.5</v>
      </c>
    </row>
    <row r="8" spans="1:8" x14ac:dyDescent="0.35">
      <c r="A8" s="41" t="s">
        <v>5</v>
      </c>
      <c r="B8" s="38">
        <v>5480131.5600000005</v>
      </c>
      <c r="D8" s="41" t="s">
        <v>60</v>
      </c>
      <c r="E8" s="38">
        <v>254</v>
      </c>
      <c r="G8" s="41" t="s">
        <v>5</v>
      </c>
      <c r="H8" s="38">
        <v>16217</v>
      </c>
    </row>
    <row r="9" spans="1:8" x14ac:dyDescent="0.35">
      <c r="A9" s="41" t="s">
        <v>63</v>
      </c>
      <c r="B9" s="38">
        <v>20740502.300000001</v>
      </c>
      <c r="D9" s="41" t="s">
        <v>61</v>
      </c>
      <c r="E9" s="38">
        <v>480</v>
      </c>
      <c r="G9" s="41" t="s">
        <v>63</v>
      </c>
      <c r="H9" s="38">
        <v>29425.5</v>
      </c>
    </row>
    <row r="10" spans="1:8" x14ac:dyDescent="0.35">
      <c r="D10" s="41" t="s">
        <v>55</v>
      </c>
      <c r="E10" s="38">
        <v>386</v>
      </c>
    </row>
    <row r="11" spans="1:8" x14ac:dyDescent="0.35">
      <c r="D11" s="41" t="s">
        <v>56</v>
      </c>
      <c r="E11" s="38">
        <v>265</v>
      </c>
    </row>
    <row r="12" spans="1:8" x14ac:dyDescent="0.35">
      <c r="A12" s="39" t="s">
        <v>46</v>
      </c>
      <c r="B12" s="38" t="s">
        <v>64</v>
      </c>
      <c r="D12" s="41" t="s">
        <v>57</v>
      </c>
      <c r="E12" s="38">
        <v>334</v>
      </c>
      <c r="G12" s="39" t="s">
        <v>46</v>
      </c>
      <c r="H12" s="38" t="s">
        <v>65</v>
      </c>
    </row>
    <row r="13" spans="1:8" x14ac:dyDescent="0.35">
      <c r="A13" s="41" t="s">
        <v>58</v>
      </c>
      <c r="B13" s="40">
        <v>49683</v>
      </c>
      <c r="D13" s="41" t="s">
        <v>63</v>
      </c>
      <c r="E13" s="38">
        <v>2228</v>
      </c>
      <c r="G13" s="41" t="s">
        <v>13</v>
      </c>
      <c r="H13" s="38">
        <v>109926.32000000011</v>
      </c>
    </row>
    <row r="14" spans="1:8" x14ac:dyDescent="0.35">
      <c r="A14" s="41" t="s">
        <v>59</v>
      </c>
      <c r="B14" s="40">
        <v>53864</v>
      </c>
      <c r="G14" s="41" t="s">
        <v>6</v>
      </c>
      <c r="H14" s="38">
        <v>368560.09</v>
      </c>
    </row>
    <row r="15" spans="1:8" x14ac:dyDescent="0.35">
      <c r="A15" s="41" t="s">
        <v>60</v>
      </c>
      <c r="B15" s="40">
        <v>53972</v>
      </c>
      <c r="D15" s="39" t="s">
        <v>53</v>
      </c>
      <c r="E15" s="38" t="s">
        <v>62</v>
      </c>
      <c r="G15" s="41" t="s">
        <v>5</v>
      </c>
      <c r="H15" s="38">
        <v>333180.61</v>
      </c>
    </row>
    <row r="16" spans="1:8" x14ac:dyDescent="0.35">
      <c r="A16" s="41" t="s">
        <v>61</v>
      </c>
      <c r="B16" s="40">
        <v>62908</v>
      </c>
      <c r="D16" s="41" t="s">
        <v>6</v>
      </c>
      <c r="E16" s="38">
        <v>5944597.9900000012</v>
      </c>
      <c r="G16" s="41" t="s">
        <v>63</v>
      </c>
      <c r="H16" s="38">
        <v>811667.02000000014</v>
      </c>
    </row>
    <row r="17" spans="1:5" x14ac:dyDescent="0.35">
      <c r="A17" s="41" t="s">
        <v>55</v>
      </c>
      <c r="B17" s="40">
        <v>59350</v>
      </c>
      <c r="D17" s="41" t="s">
        <v>13</v>
      </c>
      <c r="E17" s="38">
        <v>8824077.8399999999</v>
      </c>
    </row>
    <row r="18" spans="1:5" x14ac:dyDescent="0.35">
      <c r="A18" s="41" t="s">
        <v>56</v>
      </c>
      <c r="B18" s="40">
        <v>55727</v>
      </c>
      <c r="D18" s="41" t="s">
        <v>5</v>
      </c>
      <c r="E18" s="38">
        <v>5130733.95</v>
      </c>
    </row>
    <row r="19" spans="1:5" x14ac:dyDescent="0.35">
      <c r="A19" s="41" t="s">
        <v>57</v>
      </c>
      <c r="B19" s="40">
        <v>49359</v>
      </c>
      <c r="D19" s="41" t="s">
        <v>63</v>
      </c>
      <c r="E19" s="38">
        <v>19899409.779999997</v>
      </c>
    </row>
    <row r="20" spans="1:5" x14ac:dyDescent="0.35">
      <c r="A20" s="41" t="s">
        <v>63</v>
      </c>
      <c r="B20" s="40">
        <v>384863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EE846-D671-4164-BAD8-FF2BFB0131E0}">
  <dimension ref="A1"/>
  <sheetViews>
    <sheetView tabSelected="1" topLeftCell="A4" zoomScale="88" zoomScaleNormal="88" workbookViewId="0">
      <selection activeCell="S16" sqref="S1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CC8F1-1B39-4410-A04A-95CFE94B5A78}">
  <dimension ref="A1:H94"/>
  <sheetViews>
    <sheetView workbookViewId="0">
      <selection activeCell="H2" sqref="H2"/>
    </sheetView>
  </sheetViews>
  <sheetFormatPr defaultRowHeight="14.5" x14ac:dyDescent="0.35"/>
  <cols>
    <col min="1" max="1" width="9.453125" style="13" bestFit="1" customWidth="1"/>
    <col min="2" max="2" width="9.54296875" style="37" bestFit="1" customWidth="1"/>
    <col min="3" max="3" width="19.81640625" style="37" bestFit="1" customWidth="1"/>
    <col min="4" max="4" width="11.54296875" style="32" bestFit="1" customWidth="1"/>
    <col min="5" max="5" width="13.08984375" bestFit="1" customWidth="1"/>
    <col min="6" max="6" width="10.81640625" bestFit="1" customWidth="1"/>
    <col min="7" max="7" width="9.90625" bestFit="1" customWidth="1"/>
    <col min="8" max="8" width="10.6328125" bestFit="1" customWidth="1"/>
  </cols>
  <sheetData>
    <row r="1" spans="1:8" x14ac:dyDescent="0.35">
      <c r="A1" s="20" t="s">
        <v>40</v>
      </c>
      <c r="B1" s="33" t="s">
        <v>41</v>
      </c>
      <c r="C1" s="33" t="s">
        <v>42</v>
      </c>
      <c r="D1" s="28" t="s">
        <v>43</v>
      </c>
      <c r="E1" s="21" t="s">
        <v>44</v>
      </c>
      <c r="F1" s="21" t="s">
        <v>45</v>
      </c>
      <c r="G1" s="21" t="s">
        <v>46</v>
      </c>
      <c r="H1" s="21" t="s">
        <v>53</v>
      </c>
    </row>
    <row r="2" spans="1:8" x14ac:dyDescent="0.35">
      <c r="A2" s="18" cm="1">
        <f t="array" ref="A2:F93">_xlfn.VSTACK(Casino!A3:F33,Casino!H3:M33,Casino!O3:T32)</f>
        <v>44378</v>
      </c>
      <c r="B2" s="34">
        <v>41487.5</v>
      </c>
      <c r="C2" s="34">
        <v>33084</v>
      </c>
      <c r="D2" s="29">
        <v>0</v>
      </c>
      <c r="E2" s="19">
        <v>29</v>
      </c>
      <c r="F2" s="19">
        <v>1066</v>
      </c>
      <c r="G2" s="19" t="str">
        <f>TEXT(A2,"MMMM")</f>
        <v>July</v>
      </c>
      <c r="H2" t="str">
        <f>TEXT(A2,"DDDD")</f>
        <v>Thursday</v>
      </c>
    </row>
    <row r="3" spans="1:8" x14ac:dyDescent="0.35">
      <c r="A3" s="18">
        <v>44379</v>
      </c>
      <c r="B3" s="34">
        <v>216178.5</v>
      </c>
      <c r="C3" s="34">
        <v>250089.5</v>
      </c>
      <c r="D3" s="29">
        <v>0</v>
      </c>
      <c r="E3" s="19">
        <v>26</v>
      </c>
      <c r="F3" s="19">
        <v>3551</v>
      </c>
      <c r="G3" s="19" t="str">
        <f t="shared" ref="G3:G66" si="0">TEXT(A3,"MMMM")</f>
        <v>July</v>
      </c>
      <c r="H3" t="str">
        <f t="shared" ref="H3:H66" si="1">TEXT(A3,"DDDD")</f>
        <v>Friday</v>
      </c>
    </row>
    <row r="4" spans="1:8" x14ac:dyDescent="0.35">
      <c r="A4" s="14">
        <v>44380</v>
      </c>
      <c r="B4" s="35">
        <v>176566.25</v>
      </c>
      <c r="C4" s="35">
        <v>155595.4</v>
      </c>
      <c r="D4" s="30">
        <v>1881</v>
      </c>
      <c r="E4" s="15">
        <v>36</v>
      </c>
      <c r="F4" s="15">
        <v>4661</v>
      </c>
      <c r="G4" s="15" t="str">
        <f t="shared" si="0"/>
        <v>July</v>
      </c>
      <c r="H4" t="str">
        <f t="shared" si="1"/>
        <v>Saturday</v>
      </c>
    </row>
    <row r="5" spans="1:8" x14ac:dyDescent="0.35">
      <c r="A5" s="14">
        <v>44381</v>
      </c>
      <c r="B5" s="35">
        <v>140882</v>
      </c>
      <c r="C5" s="35">
        <v>149042.54999999999</v>
      </c>
      <c r="D5" s="30">
        <v>14</v>
      </c>
      <c r="E5" s="15">
        <v>30</v>
      </c>
      <c r="F5" s="15">
        <v>2972</v>
      </c>
      <c r="G5" s="15" t="str">
        <f t="shared" si="0"/>
        <v>July</v>
      </c>
      <c r="H5" t="str">
        <f t="shared" si="1"/>
        <v>Sunday</v>
      </c>
    </row>
    <row r="6" spans="1:8" x14ac:dyDescent="0.35">
      <c r="A6" s="18">
        <v>44382</v>
      </c>
      <c r="B6" s="34">
        <v>213833</v>
      </c>
      <c r="C6" s="34">
        <v>227546.05</v>
      </c>
      <c r="D6" s="29">
        <v>0</v>
      </c>
      <c r="E6" s="19">
        <v>27</v>
      </c>
      <c r="F6" s="19">
        <v>4402</v>
      </c>
      <c r="G6" s="19" t="str">
        <f t="shared" si="0"/>
        <v>July</v>
      </c>
      <c r="H6" t="str">
        <f t="shared" si="1"/>
        <v>Monday</v>
      </c>
    </row>
    <row r="7" spans="1:8" x14ac:dyDescent="0.35">
      <c r="A7" s="18">
        <v>44383</v>
      </c>
      <c r="B7" s="34">
        <v>145554</v>
      </c>
      <c r="C7" s="34">
        <v>133153.5</v>
      </c>
      <c r="D7" s="29">
        <v>0</v>
      </c>
      <c r="E7" s="19">
        <v>26</v>
      </c>
      <c r="F7" s="19">
        <v>3996</v>
      </c>
      <c r="G7" s="19" t="str">
        <f t="shared" si="0"/>
        <v>July</v>
      </c>
      <c r="H7" t="str">
        <f t="shared" si="1"/>
        <v>Tuesday</v>
      </c>
    </row>
    <row r="8" spans="1:8" x14ac:dyDescent="0.35">
      <c r="A8" s="14">
        <v>44384</v>
      </c>
      <c r="B8" s="35">
        <v>104962</v>
      </c>
      <c r="C8" s="35">
        <v>81736.5</v>
      </c>
      <c r="D8" s="30">
        <v>0</v>
      </c>
      <c r="E8" s="15">
        <v>26</v>
      </c>
      <c r="F8" s="15">
        <v>2843</v>
      </c>
      <c r="G8" s="15" t="str">
        <f t="shared" si="0"/>
        <v>July</v>
      </c>
      <c r="H8" t="str">
        <f t="shared" si="1"/>
        <v>Wednesday</v>
      </c>
    </row>
    <row r="9" spans="1:8" x14ac:dyDescent="0.35">
      <c r="A9" s="14">
        <v>44385</v>
      </c>
      <c r="B9" s="35">
        <v>170212</v>
      </c>
      <c r="C9" s="35">
        <v>189594</v>
      </c>
      <c r="D9" s="30">
        <v>0</v>
      </c>
      <c r="E9" s="15">
        <v>28</v>
      </c>
      <c r="F9" s="15">
        <v>3767</v>
      </c>
      <c r="G9" s="15" t="str">
        <f t="shared" si="0"/>
        <v>July</v>
      </c>
      <c r="H9" t="str">
        <f t="shared" si="1"/>
        <v>Thursday</v>
      </c>
    </row>
    <row r="10" spans="1:8" x14ac:dyDescent="0.35">
      <c r="A10" s="18">
        <v>44386</v>
      </c>
      <c r="B10" s="34">
        <v>73791.5</v>
      </c>
      <c r="C10" s="34">
        <v>69719.5</v>
      </c>
      <c r="D10" s="29">
        <v>0</v>
      </c>
      <c r="E10" s="19">
        <v>28</v>
      </c>
      <c r="F10" s="19">
        <v>1847</v>
      </c>
      <c r="G10" s="19" t="str">
        <f t="shared" si="0"/>
        <v>July</v>
      </c>
      <c r="H10" t="str">
        <f t="shared" si="1"/>
        <v>Friday</v>
      </c>
    </row>
    <row r="11" spans="1:8" x14ac:dyDescent="0.35">
      <c r="A11" s="18">
        <v>44387</v>
      </c>
      <c r="B11" s="34">
        <v>239674.69</v>
      </c>
      <c r="C11" s="34">
        <v>215213.3</v>
      </c>
      <c r="D11" s="29">
        <v>870</v>
      </c>
      <c r="E11" s="19">
        <v>56</v>
      </c>
      <c r="F11" s="19">
        <v>4187</v>
      </c>
      <c r="G11" s="19" t="str">
        <f t="shared" si="0"/>
        <v>July</v>
      </c>
      <c r="H11" t="str">
        <f t="shared" si="1"/>
        <v>Saturday</v>
      </c>
    </row>
    <row r="12" spans="1:8" x14ac:dyDescent="0.35">
      <c r="A12" s="14">
        <v>44388</v>
      </c>
      <c r="B12" s="35">
        <v>265564.75</v>
      </c>
      <c r="C12" s="35">
        <v>275139.25</v>
      </c>
      <c r="D12" s="30">
        <v>0</v>
      </c>
      <c r="E12" s="15">
        <v>35</v>
      </c>
      <c r="F12" s="15">
        <v>6077</v>
      </c>
      <c r="G12" s="15" t="str">
        <f t="shared" si="0"/>
        <v>July</v>
      </c>
      <c r="H12" t="str">
        <f t="shared" si="1"/>
        <v>Sunday</v>
      </c>
    </row>
    <row r="13" spans="1:8" x14ac:dyDescent="0.35">
      <c r="A13" s="14">
        <v>44389</v>
      </c>
      <c r="B13" s="35">
        <v>76441.75</v>
      </c>
      <c r="C13" s="35">
        <v>51669.1</v>
      </c>
      <c r="D13" s="30">
        <v>0</v>
      </c>
      <c r="E13" s="15">
        <v>23</v>
      </c>
      <c r="F13" s="15">
        <v>2198</v>
      </c>
      <c r="G13" s="15" t="str">
        <f t="shared" si="0"/>
        <v>July</v>
      </c>
      <c r="H13" t="str">
        <f t="shared" si="1"/>
        <v>Monday</v>
      </c>
    </row>
    <row r="14" spans="1:8" x14ac:dyDescent="0.35">
      <c r="A14" s="18">
        <v>44390</v>
      </c>
      <c r="B14" s="34">
        <v>164633.65</v>
      </c>
      <c r="C14" s="34">
        <v>157105.60000000001</v>
      </c>
      <c r="D14" s="29">
        <v>0</v>
      </c>
      <c r="E14" s="19">
        <v>23</v>
      </c>
      <c r="F14" s="19">
        <v>3690</v>
      </c>
      <c r="G14" s="19" t="str">
        <f t="shared" si="0"/>
        <v>July</v>
      </c>
      <c r="H14" t="str">
        <f t="shared" si="1"/>
        <v>Tuesday</v>
      </c>
    </row>
    <row r="15" spans="1:8" x14ac:dyDescent="0.35">
      <c r="A15" s="18">
        <v>44391</v>
      </c>
      <c r="B15" s="34">
        <v>295380.11</v>
      </c>
      <c r="C15" s="34">
        <v>305543.55</v>
      </c>
      <c r="D15" s="29">
        <v>0</v>
      </c>
      <c r="E15" s="19">
        <v>26</v>
      </c>
      <c r="F15" s="19">
        <v>4881</v>
      </c>
      <c r="G15" s="19" t="str">
        <f t="shared" si="0"/>
        <v>July</v>
      </c>
      <c r="H15" t="str">
        <f t="shared" si="1"/>
        <v>Wednesday</v>
      </c>
    </row>
    <row r="16" spans="1:8" x14ac:dyDescent="0.35">
      <c r="A16" s="14">
        <v>44392</v>
      </c>
      <c r="B16" s="35">
        <v>212533</v>
      </c>
      <c r="C16" s="35">
        <v>200243.9</v>
      </c>
      <c r="D16" s="30">
        <v>252.5</v>
      </c>
      <c r="E16" s="15">
        <v>26</v>
      </c>
      <c r="F16" s="15">
        <v>5167</v>
      </c>
      <c r="G16" s="15" t="str">
        <f t="shared" si="0"/>
        <v>July</v>
      </c>
      <c r="H16" t="str">
        <f t="shared" si="1"/>
        <v>Thursday</v>
      </c>
    </row>
    <row r="17" spans="1:8" x14ac:dyDescent="0.35">
      <c r="A17" s="14">
        <v>44393</v>
      </c>
      <c r="B17" s="35">
        <v>264279</v>
      </c>
      <c r="C17" s="35">
        <v>264901.5</v>
      </c>
      <c r="D17" s="30">
        <v>0</v>
      </c>
      <c r="E17" s="15">
        <v>24</v>
      </c>
      <c r="F17" s="15">
        <v>5822</v>
      </c>
      <c r="G17" s="15" t="str">
        <f t="shared" si="0"/>
        <v>July</v>
      </c>
      <c r="H17" t="str">
        <f t="shared" si="1"/>
        <v>Friday</v>
      </c>
    </row>
    <row r="18" spans="1:8" x14ac:dyDescent="0.35">
      <c r="A18" s="18">
        <v>44394</v>
      </c>
      <c r="B18" s="34">
        <v>335292.5</v>
      </c>
      <c r="C18" s="34">
        <v>357391</v>
      </c>
      <c r="D18" s="29">
        <v>2080</v>
      </c>
      <c r="E18" s="19">
        <v>48</v>
      </c>
      <c r="F18" s="19">
        <v>3117</v>
      </c>
      <c r="G18" s="19" t="str">
        <f t="shared" si="0"/>
        <v>July</v>
      </c>
      <c r="H18" t="str">
        <f t="shared" si="1"/>
        <v>Saturday</v>
      </c>
    </row>
    <row r="19" spans="1:8" x14ac:dyDescent="0.35">
      <c r="A19" s="18">
        <v>44395</v>
      </c>
      <c r="B19" s="34">
        <v>321729.25</v>
      </c>
      <c r="C19" s="34">
        <v>326593.65000000002</v>
      </c>
      <c r="D19" s="29">
        <v>0</v>
      </c>
      <c r="E19" s="19">
        <v>23</v>
      </c>
      <c r="F19" s="19">
        <v>4661</v>
      </c>
      <c r="G19" s="19" t="str">
        <f t="shared" si="0"/>
        <v>July</v>
      </c>
      <c r="H19" t="str">
        <f t="shared" si="1"/>
        <v>Sunday</v>
      </c>
    </row>
    <row r="20" spans="1:8" x14ac:dyDescent="0.35">
      <c r="A20" s="14">
        <v>44396</v>
      </c>
      <c r="B20" s="35">
        <v>786624.68</v>
      </c>
      <c r="C20" s="35">
        <v>922984.75</v>
      </c>
      <c r="D20" s="30">
        <v>0</v>
      </c>
      <c r="E20" s="15">
        <v>32</v>
      </c>
      <c r="F20" s="15">
        <v>9157</v>
      </c>
      <c r="G20" s="15" t="str">
        <f t="shared" si="0"/>
        <v>July</v>
      </c>
      <c r="H20" t="str">
        <f t="shared" si="1"/>
        <v>Monday</v>
      </c>
    </row>
    <row r="21" spans="1:8" x14ac:dyDescent="0.35">
      <c r="A21" s="14">
        <v>44397</v>
      </c>
      <c r="B21" s="35">
        <v>957820</v>
      </c>
      <c r="C21" s="35">
        <v>833065.95</v>
      </c>
      <c r="D21" s="30">
        <v>0</v>
      </c>
      <c r="E21" s="15">
        <v>26</v>
      </c>
      <c r="F21" s="15">
        <v>5012</v>
      </c>
      <c r="G21" s="15" t="str">
        <f t="shared" si="0"/>
        <v>July</v>
      </c>
      <c r="H21" t="str">
        <f t="shared" si="1"/>
        <v>Tuesday</v>
      </c>
    </row>
    <row r="22" spans="1:8" x14ac:dyDescent="0.35">
      <c r="A22" s="18">
        <v>44398</v>
      </c>
      <c r="B22" s="34">
        <v>414094.75</v>
      </c>
      <c r="C22" s="34">
        <v>446045.2</v>
      </c>
      <c r="D22" s="29">
        <v>0</v>
      </c>
      <c r="E22" s="19">
        <v>27</v>
      </c>
      <c r="F22" s="19">
        <v>6033</v>
      </c>
      <c r="G22" s="19" t="str">
        <f t="shared" si="0"/>
        <v>July</v>
      </c>
      <c r="H22" t="str">
        <f t="shared" si="1"/>
        <v>Wednesday</v>
      </c>
    </row>
    <row r="23" spans="1:8" x14ac:dyDescent="0.35">
      <c r="A23" s="18">
        <v>44399</v>
      </c>
      <c r="B23" s="34">
        <v>423233</v>
      </c>
      <c r="C23" s="34">
        <v>310533.5</v>
      </c>
      <c r="D23" s="29">
        <v>150</v>
      </c>
      <c r="E23" s="19">
        <v>25</v>
      </c>
      <c r="F23" s="19">
        <v>5113</v>
      </c>
      <c r="G23" s="19" t="str">
        <f t="shared" si="0"/>
        <v>July</v>
      </c>
      <c r="H23" t="str">
        <f t="shared" si="1"/>
        <v>Thursday</v>
      </c>
    </row>
    <row r="24" spans="1:8" x14ac:dyDescent="0.35">
      <c r="A24" s="14">
        <v>44400</v>
      </c>
      <c r="B24" s="35">
        <v>287268.5</v>
      </c>
      <c r="C24" s="35">
        <v>280833.45</v>
      </c>
      <c r="D24" s="30">
        <v>0</v>
      </c>
      <c r="E24" s="15">
        <v>24</v>
      </c>
      <c r="F24" s="15">
        <v>5018</v>
      </c>
      <c r="G24" s="15" t="str">
        <f t="shared" si="0"/>
        <v>July</v>
      </c>
      <c r="H24" t="str">
        <f t="shared" si="1"/>
        <v>Friday</v>
      </c>
    </row>
    <row r="25" spans="1:8" x14ac:dyDescent="0.35">
      <c r="A25" s="14">
        <v>44401</v>
      </c>
      <c r="B25" s="35">
        <v>615618</v>
      </c>
      <c r="C25" s="35">
        <v>588050.64</v>
      </c>
      <c r="D25" s="30">
        <v>956</v>
      </c>
      <c r="E25" s="15">
        <v>36</v>
      </c>
      <c r="F25" s="15">
        <v>2355</v>
      </c>
      <c r="G25" s="15" t="str">
        <f t="shared" si="0"/>
        <v>July</v>
      </c>
      <c r="H25" t="str">
        <f t="shared" si="1"/>
        <v>Saturday</v>
      </c>
    </row>
    <row r="26" spans="1:8" x14ac:dyDescent="0.35">
      <c r="A26" s="18">
        <v>44402</v>
      </c>
      <c r="B26" s="34">
        <v>217803</v>
      </c>
      <c r="C26" s="34">
        <v>218319.85</v>
      </c>
      <c r="D26" s="29">
        <v>0</v>
      </c>
      <c r="E26" s="19">
        <v>21</v>
      </c>
      <c r="F26" s="19">
        <v>5334</v>
      </c>
      <c r="G26" s="19" t="str">
        <f t="shared" si="0"/>
        <v>July</v>
      </c>
      <c r="H26" t="str">
        <f t="shared" si="1"/>
        <v>Sunday</v>
      </c>
    </row>
    <row r="27" spans="1:8" x14ac:dyDescent="0.35">
      <c r="A27" s="18">
        <v>44403</v>
      </c>
      <c r="B27" s="34">
        <v>158805</v>
      </c>
      <c r="C27" s="34">
        <v>138126.6</v>
      </c>
      <c r="D27" s="29">
        <v>0</v>
      </c>
      <c r="E27" s="19">
        <v>25</v>
      </c>
      <c r="F27" s="19">
        <v>4854</v>
      </c>
      <c r="G27" s="19" t="str">
        <f t="shared" si="0"/>
        <v>July</v>
      </c>
      <c r="H27" t="str">
        <f t="shared" si="1"/>
        <v>Monday</v>
      </c>
    </row>
    <row r="28" spans="1:8" x14ac:dyDescent="0.35">
      <c r="A28" s="14">
        <v>44404</v>
      </c>
      <c r="B28" s="35">
        <v>278014</v>
      </c>
      <c r="C28" s="35">
        <v>261206.39999999999</v>
      </c>
      <c r="D28" s="30">
        <v>0</v>
      </c>
      <c r="E28" s="15">
        <v>29</v>
      </c>
      <c r="F28" s="15">
        <v>6987</v>
      </c>
      <c r="G28" s="15" t="str">
        <f t="shared" si="0"/>
        <v>July</v>
      </c>
      <c r="H28" t="str">
        <f t="shared" si="1"/>
        <v>Tuesday</v>
      </c>
    </row>
    <row r="29" spans="1:8" x14ac:dyDescent="0.35">
      <c r="A29" s="14">
        <v>44405</v>
      </c>
      <c r="B29" s="35">
        <v>149673</v>
      </c>
      <c r="C29" s="35">
        <v>139643.15</v>
      </c>
      <c r="D29" s="30">
        <v>0</v>
      </c>
      <c r="E29" s="15">
        <v>23</v>
      </c>
      <c r="F29" s="15">
        <v>4110</v>
      </c>
      <c r="G29" s="15" t="str">
        <f t="shared" si="0"/>
        <v>July</v>
      </c>
      <c r="H29" t="str">
        <f t="shared" si="1"/>
        <v>Wednesday</v>
      </c>
    </row>
    <row r="30" spans="1:8" x14ac:dyDescent="0.35">
      <c r="A30" s="18">
        <v>44406</v>
      </c>
      <c r="B30" s="34">
        <v>786624.68</v>
      </c>
      <c r="C30" s="34">
        <v>922984.75</v>
      </c>
      <c r="D30" s="29">
        <v>0</v>
      </c>
      <c r="E30" s="19">
        <v>32</v>
      </c>
      <c r="F30" s="19">
        <v>9157</v>
      </c>
      <c r="G30" s="19" t="str">
        <f t="shared" si="0"/>
        <v>July</v>
      </c>
      <c r="H30" t="str">
        <f t="shared" si="1"/>
        <v>Thursday</v>
      </c>
    </row>
    <row r="31" spans="1:8" x14ac:dyDescent="0.35">
      <c r="A31" s="18">
        <v>44407</v>
      </c>
      <c r="B31" s="34">
        <v>282416.3</v>
      </c>
      <c r="C31" s="34">
        <v>245120.35</v>
      </c>
      <c r="D31" s="29">
        <v>0</v>
      </c>
      <c r="E31" s="19">
        <v>15</v>
      </c>
      <c r="F31" s="19">
        <v>3968</v>
      </c>
      <c r="G31" s="19" t="str">
        <f t="shared" si="0"/>
        <v>July</v>
      </c>
      <c r="H31" t="str">
        <f t="shared" si="1"/>
        <v>Friday</v>
      </c>
    </row>
    <row r="32" spans="1:8" x14ac:dyDescent="0.35">
      <c r="A32" s="14">
        <v>44408</v>
      </c>
      <c r="B32" s="35">
        <v>123217.3</v>
      </c>
      <c r="C32" s="35">
        <v>73801.399999999994</v>
      </c>
      <c r="D32" s="30">
        <v>0</v>
      </c>
      <c r="E32" s="15">
        <v>17</v>
      </c>
      <c r="F32" s="15">
        <v>2445</v>
      </c>
      <c r="G32" s="15" t="str">
        <f t="shared" si="0"/>
        <v>July</v>
      </c>
      <c r="H32" t="str">
        <f t="shared" si="1"/>
        <v>Saturday</v>
      </c>
    </row>
    <row r="33" spans="1:8" x14ac:dyDescent="0.35">
      <c r="A33" s="14">
        <v>44409</v>
      </c>
      <c r="B33" s="35">
        <v>288375</v>
      </c>
      <c r="C33" s="35">
        <v>256465.85</v>
      </c>
      <c r="D33" s="30">
        <v>0</v>
      </c>
      <c r="E33" s="15">
        <v>29</v>
      </c>
      <c r="F33" s="15">
        <v>2265</v>
      </c>
      <c r="G33" s="15" t="str">
        <f t="shared" si="0"/>
        <v>August</v>
      </c>
      <c r="H33" t="str">
        <f t="shared" si="1"/>
        <v>Sunday</v>
      </c>
    </row>
    <row r="34" spans="1:8" x14ac:dyDescent="0.35">
      <c r="A34" s="18">
        <v>44410</v>
      </c>
      <c r="B34" s="34">
        <v>258393.5</v>
      </c>
      <c r="C34" s="34">
        <v>240492</v>
      </c>
      <c r="D34" s="29">
        <v>0</v>
      </c>
      <c r="E34" s="19">
        <v>27</v>
      </c>
      <c r="F34" s="19">
        <v>3426</v>
      </c>
      <c r="G34" s="19" t="str">
        <f t="shared" si="0"/>
        <v>August</v>
      </c>
      <c r="H34" t="str">
        <f t="shared" si="1"/>
        <v>Monday</v>
      </c>
    </row>
    <row r="35" spans="1:8" x14ac:dyDescent="0.35">
      <c r="A35" s="18">
        <v>44411</v>
      </c>
      <c r="B35" s="34">
        <v>328807.5</v>
      </c>
      <c r="C35" s="34">
        <v>334293.7</v>
      </c>
      <c r="D35" s="29">
        <v>198</v>
      </c>
      <c r="E35" s="19">
        <v>18</v>
      </c>
      <c r="F35" s="19">
        <v>5857</v>
      </c>
      <c r="G35" s="19" t="str">
        <f t="shared" si="0"/>
        <v>August</v>
      </c>
      <c r="H35" t="str">
        <f t="shared" si="1"/>
        <v>Tuesday</v>
      </c>
    </row>
    <row r="36" spans="1:8" x14ac:dyDescent="0.35">
      <c r="A36" s="14">
        <v>44412</v>
      </c>
      <c r="B36" s="35">
        <v>455257.75</v>
      </c>
      <c r="C36" s="35">
        <v>458660</v>
      </c>
      <c r="D36" s="30">
        <v>374</v>
      </c>
      <c r="E36" s="15">
        <v>16</v>
      </c>
      <c r="F36" s="15">
        <v>4794</v>
      </c>
      <c r="G36" s="15" t="str">
        <f t="shared" si="0"/>
        <v>August</v>
      </c>
      <c r="H36" t="str">
        <f t="shared" si="1"/>
        <v>Wednesday</v>
      </c>
    </row>
    <row r="37" spans="1:8" x14ac:dyDescent="0.35">
      <c r="A37" s="14">
        <v>44413</v>
      </c>
      <c r="B37" s="35">
        <v>409934</v>
      </c>
      <c r="C37" s="35">
        <v>387503.85</v>
      </c>
      <c r="D37" s="30">
        <v>0</v>
      </c>
      <c r="E37" s="15">
        <v>16</v>
      </c>
      <c r="F37" s="15">
        <v>5119</v>
      </c>
      <c r="G37" s="15" t="str">
        <f t="shared" si="0"/>
        <v>August</v>
      </c>
      <c r="H37" t="str">
        <f t="shared" si="1"/>
        <v>Thursday</v>
      </c>
    </row>
    <row r="38" spans="1:8" x14ac:dyDescent="0.35">
      <c r="A38" s="18">
        <v>44414</v>
      </c>
      <c r="B38" s="34">
        <v>141714.5</v>
      </c>
      <c r="C38" s="34">
        <v>125624.75</v>
      </c>
      <c r="D38" s="29">
        <v>0</v>
      </c>
      <c r="E38" s="19">
        <v>11</v>
      </c>
      <c r="F38" s="19">
        <v>1613</v>
      </c>
      <c r="G38" s="19" t="str">
        <f t="shared" si="0"/>
        <v>August</v>
      </c>
      <c r="H38" t="str">
        <f t="shared" si="1"/>
        <v>Friday</v>
      </c>
    </row>
    <row r="39" spans="1:8" x14ac:dyDescent="0.35">
      <c r="A39" s="18">
        <v>44415</v>
      </c>
      <c r="B39" s="34">
        <v>140829</v>
      </c>
      <c r="C39" s="34">
        <v>142995.5</v>
      </c>
      <c r="D39" s="29">
        <v>0</v>
      </c>
      <c r="E39" s="19">
        <v>14</v>
      </c>
      <c r="F39" s="19">
        <v>2418</v>
      </c>
      <c r="G39" s="19" t="str">
        <f t="shared" si="0"/>
        <v>August</v>
      </c>
      <c r="H39" t="str">
        <f t="shared" si="1"/>
        <v>Saturday</v>
      </c>
    </row>
    <row r="40" spans="1:8" x14ac:dyDescent="0.35">
      <c r="A40" s="14">
        <v>44416</v>
      </c>
      <c r="B40" s="35">
        <v>211436</v>
      </c>
      <c r="C40" s="35">
        <v>194494.97</v>
      </c>
      <c r="D40" s="30">
        <v>0</v>
      </c>
      <c r="E40" s="15">
        <v>11</v>
      </c>
      <c r="F40" s="15">
        <v>4943</v>
      </c>
      <c r="G40" s="15" t="str">
        <f t="shared" si="0"/>
        <v>August</v>
      </c>
      <c r="H40" t="str">
        <f t="shared" si="1"/>
        <v>Sunday</v>
      </c>
    </row>
    <row r="41" spans="1:8" x14ac:dyDescent="0.35">
      <c r="A41" s="14">
        <v>44417</v>
      </c>
      <c r="B41" s="35">
        <v>439505.22</v>
      </c>
      <c r="C41" s="35">
        <v>396785.75</v>
      </c>
      <c r="D41" s="30">
        <v>0</v>
      </c>
      <c r="E41" s="15">
        <v>11</v>
      </c>
      <c r="F41" s="15">
        <v>4346</v>
      </c>
      <c r="G41" s="15" t="str">
        <f t="shared" si="0"/>
        <v>August</v>
      </c>
      <c r="H41" t="str">
        <f t="shared" si="1"/>
        <v>Monday</v>
      </c>
    </row>
    <row r="42" spans="1:8" x14ac:dyDescent="0.35">
      <c r="A42" s="18">
        <v>44418</v>
      </c>
      <c r="B42" s="34">
        <v>216561.5</v>
      </c>
      <c r="C42" s="34">
        <v>210484.5</v>
      </c>
      <c r="D42" s="29">
        <v>0</v>
      </c>
      <c r="E42" s="19">
        <v>12</v>
      </c>
      <c r="F42" s="19">
        <v>1931</v>
      </c>
      <c r="G42" s="19" t="str">
        <f t="shared" si="0"/>
        <v>August</v>
      </c>
      <c r="H42" t="str">
        <f t="shared" si="1"/>
        <v>Tuesday</v>
      </c>
    </row>
    <row r="43" spans="1:8" x14ac:dyDescent="0.35">
      <c r="A43" s="18">
        <v>44419</v>
      </c>
      <c r="B43" s="34">
        <v>215854</v>
      </c>
      <c r="C43" s="34">
        <v>182082.5</v>
      </c>
      <c r="D43" s="29">
        <v>2560</v>
      </c>
      <c r="E43" s="19">
        <v>55</v>
      </c>
      <c r="F43" s="19">
        <v>5777</v>
      </c>
      <c r="G43" s="19" t="str">
        <f t="shared" si="0"/>
        <v>August</v>
      </c>
      <c r="H43" t="str">
        <f t="shared" si="1"/>
        <v>Wednesday</v>
      </c>
    </row>
    <row r="44" spans="1:8" x14ac:dyDescent="0.35">
      <c r="A44" s="14">
        <v>44420</v>
      </c>
      <c r="B44" s="35">
        <v>130514.1</v>
      </c>
      <c r="C44" s="35">
        <v>109682.65</v>
      </c>
      <c r="D44" s="30">
        <v>3</v>
      </c>
      <c r="E44" s="15">
        <v>23</v>
      </c>
      <c r="F44" s="15">
        <v>4371</v>
      </c>
      <c r="G44" s="15" t="str">
        <f t="shared" si="0"/>
        <v>August</v>
      </c>
      <c r="H44" t="str">
        <f t="shared" si="1"/>
        <v>Thursday</v>
      </c>
    </row>
    <row r="45" spans="1:8" x14ac:dyDescent="0.35">
      <c r="A45" s="14">
        <v>44421</v>
      </c>
      <c r="B45" s="35">
        <v>510369.63</v>
      </c>
      <c r="C45" s="35">
        <v>516259.55</v>
      </c>
      <c r="D45" s="30">
        <v>123</v>
      </c>
      <c r="E45" s="15">
        <v>15</v>
      </c>
      <c r="F45" s="15">
        <v>10046</v>
      </c>
      <c r="G45" s="15" t="str">
        <f t="shared" si="0"/>
        <v>August</v>
      </c>
      <c r="H45" t="str">
        <f t="shared" si="1"/>
        <v>Friday</v>
      </c>
    </row>
    <row r="46" spans="1:8" x14ac:dyDescent="0.35">
      <c r="A46" s="18">
        <v>44422</v>
      </c>
      <c r="B46" s="34">
        <v>282416.3</v>
      </c>
      <c r="C46" s="34">
        <v>245120.35</v>
      </c>
      <c r="D46" s="29">
        <v>0</v>
      </c>
      <c r="E46" s="19">
        <v>15</v>
      </c>
      <c r="F46" s="19">
        <v>3968</v>
      </c>
      <c r="G46" s="19" t="str">
        <f t="shared" si="0"/>
        <v>August</v>
      </c>
      <c r="H46" t="str">
        <f t="shared" si="1"/>
        <v>Saturday</v>
      </c>
    </row>
    <row r="47" spans="1:8" x14ac:dyDescent="0.35">
      <c r="A47" s="18">
        <v>44423</v>
      </c>
      <c r="B47" s="34">
        <v>71436.350000000006</v>
      </c>
      <c r="C47" s="34">
        <v>70599.199999999997</v>
      </c>
      <c r="D47" s="29">
        <v>0</v>
      </c>
      <c r="E47" s="19">
        <v>7</v>
      </c>
      <c r="F47" s="19">
        <v>2445</v>
      </c>
      <c r="G47" s="19" t="str">
        <f t="shared" si="0"/>
        <v>August</v>
      </c>
      <c r="H47" t="str">
        <f t="shared" si="1"/>
        <v>Sunday</v>
      </c>
    </row>
    <row r="48" spans="1:8" x14ac:dyDescent="0.35">
      <c r="A48" s="14">
        <v>44424</v>
      </c>
      <c r="B48" s="35">
        <v>161475.1</v>
      </c>
      <c r="C48" s="35">
        <v>183888.7</v>
      </c>
      <c r="D48" s="30">
        <v>0</v>
      </c>
      <c r="E48" s="15">
        <v>10</v>
      </c>
      <c r="F48" s="15">
        <v>3724</v>
      </c>
      <c r="G48" s="15" t="str">
        <f t="shared" si="0"/>
        <v>August</v>
      </c>
      <c r="H48" t="str">
        <f t="shared" si="1"/>
        <v>Monday</v>
      </c>
    </row>
    <row r="49" spans="1:8" x14ac:dyDescent="0.35">
      <c r="A49" s="14">
        <v>44425</v>
      </c>
      <c r="B49" s="35">
        <v>203361.75</v>
      </c>
      <c r="C49" s="35">
        <v>165947</v>
      </c>
      <c r="D49" s="30">
        <v>0</v>
      </c>
      <c r="E49" s="15">
        <v>17</v>
      </c>
      <c r="F49" s="15">
        <v>4063</v>
      </c>
      <c r="G49" s="15" t="str">
        <f t="shared" si="0"/>
        <v>August</v>
      </c>
      <c r="H49" t="str">
        <f t="shared" si="1"/>
        <v>Tuesday</v>
      </c>
    </row>
    <row r="50" spans="1:8" x14ac:dyDescent="0.35">
      <c r="A50" s="18">
        <v>44426</v>
      </c>
      <c r="B50" s="34">
        <v>59765.5</v>
      </c>
      <c r="C50" s="34">
        <v>79992</v>
      </c>
      <c r="D50" s="29">
        <v>2568</v>
      </c>
      <c r="E50" s="19">
        <v>33</v>
      </c>
      <c r="F50" s="19">
        <v>1251</v>
      </c>
      <c r="G50" s="19" t="str">
        <f t="shared" si="0"/>
        <v>August</v>
      </c>
      <c r="H50" t="str">
        <f t="shared" si="1"/>
        <v>Wednesday</v>
      </c>
    </row>
    <row r="51" spans="1:8" x14ac:dyDescent="0.35">
      <c r="A51" s="18">
        <v>44427</v>
      </c>
      <c r="B51" s="34">
        <v>37713.93</v>
      </c>
      <c r="C51" s="34">
        <v>26141.5</v>
      </c>
      <c r="D51" s="29">
        <v>10</v>
      </c>
      <c r="E51" s="19">
        <v>18</v>
      </c>
      <c r="F51" s="19">
        <v>953</v>
      </c>
      <c r="G51" s="19" t="str">
        <f t="shared" si="0"/>
        <v>August</v>
      </c>
      <c r="H51" t="str">
        <f t="shared" si="1"/>
        <v>Thursday</v>
      </c>
    </row>
    <row r="52" spans="1:8" x14ac:dyDescent="0.35">
      <c r="A52" s="14">
        <v>44428</v>
      </c>
      <c r="B52" s="35">
        <v>41570.5</v>
      </c>
      <c r="C52" s="35">
        <v>39553.879999999997</v>
      </c>
      <c r="D52" s="30">
        <v>0</v>
      </c>
      <c r="E52" s="15">
        <v>15</v>
      </c>
      <c r="F52" s="15">
        <v>987</v>
      </c>
      <c r="G52" s="15" t="str">
        <f t="shared" si="0"/>
        <v>August</v>
      </c>
      <c r="H52" t="str">
        <f t="shared" si="1"/>
        <v>Friday</v>
      </c>
    </row>
    <row r="53" spans="1:8" x14ac:dyDescent="0.35">
      <c r="A53" s="14">
        <v>44429</v>
      </c>
      <c r="B53" s="35">
        <v>134331.9</v>
      </c>
      <c r="C53" s="35">
        <v>104999.34</v>
      </c>
      <c r="D53" s="30">
        <v>0</v>
      </c>
      <c r="E53" s="15">
        <v>14</v>
      </c>
      <c r="F53" s="15">
        <v>1961</v>
      </c>
      <c r="G53" s="15" t="str">
        <f t="shared" si="0"/>
        <v>August</v>
      </c>
      <c r="H53" t="str">
        <f t="shared" si="1"/>
        <v>Saturday</v>
      </c>
    </row>
    <row r="54" spans="1:8" x14ac:dyDescent="0.35">
      <c r="A54" s="18">
        <v>44430</v>
      </c>
      <c r="B54" s="34">
        <v>53580.5</v>
      </c>
      <c r="C54" s="34">
        <v>46517</v>
      </c>
      <c r="D54" s="29">
        <v>0</v>
      </c>
      <c r="E54" s="19">
        <v>14</v>
      </c>
      <c r="F54" s="19">
        <v>829</v>
      </c>
      <c r="G54" s="19" t="str">
        <f t="shared" si="0"/>
        <v>August</v>
      </c>
      <c r="H54" t="str">
        <f t="shared" si="1"/>
        <v>Sunday</v>
      </c>
    </row>
    <row r="55" spans="1:8" x14ac:dyDescent="0.35">
      <c r="A55" s="18">
        <v>44431</v>
      </c>
      <c r="B55" s="34">
        <v>134520.70000000001</v>
      </c>
      <c r="C55" s="34">
        <v>131510.9</v>
      </c>
      <c r="D55" s="29">
        <v>0</v>
      </c>
      <c r="E55" s="19">
        <v>11</v>
      </c>
      <c r="F55" s="19">
        <v>3262</v>
      </c>
      <c r="G55" s="19" t="str">
        <f t="shared" si="0"/>
        <v>August</v>
      </c>
      <c r="H55" t="str">
        <f t="shared" si="1"/>
        <v>Monday</v>
      </c>
    </row>
    <row r="56" spans="1:8" x14ac:dyDescent="0.35">
      <c r="A56" s="14">
        <v>44432</v>
      </c>
      <c r="B56" s="35">
        <v>53230.6</v>
      </c>
      <c r="C56" s="35">
        <v>39628.800000000003</v>
      </c>
      <c r="D56" s="30">
        <v>0</v>
      </c>
      <c r="E56" s="15">
        <v>12</v>
      </c>
      <c r="F56" s="15">
        <v>1664</v>
      </c>
      <c r="G56" s="15" t="str">
        <f t="shared" si="0"/>
        <v>August</v>
      </c>
      <c r="H56" t="str">
        <f t="shared" si="1"/>
        <v>Tuesday</v>
      </c>
    </row>
    <row r="57" spans="1:8" x14ac:dyDescent="0.35">
      <c r="A57" s="14">
        <v>44433</v>
      </c>
      <c r="B57" s="35">
        <v>247518.5</v>
      </c>
      <c r="C57" s="35">
        <v>223254.15</v>
      </c>
      <c r="D57" s="30">
        <v>1169</v>
      </c>
      <c r="E57" s="15">
        <v>32</v>
      </c>
      <c r="F57" s="15">
        <v>7508</v>
      </c>
      <c r="G57" s="15" t="str">
        <f t="shared" si="0"/>
        <v>August</v>
      </c>
      <c r="H57" t="str">
        <f t="shared" si="1"/>
        <v>Wednesday</v>
      </c>
    </row>
    <row r="58" spans="1:8" x14ac:dyDescent="0.35">
      <c r="A58" s="18">
        <v>44434</v>
      </c>
      <c r="B58" s="34">
        <v>118656</v>
      </c>
      <c r="C58" s="34">
        <v>109159.15</v>
      </c>
      <c r="D58" s="29">
        <v>0</v>
      </c>
      <c r="E58" s="19">
        <v>16</v>
      </c>
      <c r="F58" s="19">
        <v>4336</v>
      </c>
      <c r="G58" s="19" t="str">
        <f t="shared" si="0"/>
        <v>August</v>
      </c>
      <c r="H58" t="str">
        <f t="shared" si="1"/>
        <v>Thursday</v>
      </c>
    </row>
    <row r="59" spans="1:8" x14ac:dyDescent="0.35">
      <c r="A59" s="18">
        <v>44435</v>
      </c>
      <c r="B59" s="34">
        <v>166137</v>
      </c>
      <c r="C59" s="34">
        <v>173410.5</v>
      </c>
      <c r="D59" s="29">
        <v>0</v>
      </c>
      <c r="E59" s="19">
        <v>14</v>
      </c>
      <c r="F59" s="19">
        <v>3636</v>
      </c>
      <c r="G59" s="19" t="str">
        <f t="shared" si="0"/>
        <v>August</v>
      </c>
      <c r="H59" t="str">
        <f t="shared" si="1"/>
        <v>Friday</v>
      </c>
    </row>
    <row r="60" spans="1:8" x14ac:dyDescent="0.35">
      <c r="A60" s="14">
        <v>44436</v>
      </c>
      <c r="B60" s="35">
        <v>194624</v>
      </c>
      <c r="C60" s="35">
        <v>175293</v>
      </c>
      <c r="D60" s="30">
        <v>0</v>
      </c>
      <c r="E60" s="15">
        <v>24</v>
      </c>
      <c r="F60" s="15">
        <v>6419</v>
      </c>
      <c r="G60" s="15" t="str">
        <f t="shared" si="0"/>
        <v>August</v>
      </c>
      <c r="H60" t="str">
        <f t="shared" si="1"/>
        <v>Saturday</v>
      </c>
    </row>
    <row r="61" spans="1:8" x14ac:dyDescent="0.35">
      <c r="A61" s="14">
        <v>44437</v>
      </c>
      <c r="B61" s="35">
        <v>105393.55</v>
      </c>
      <c r="C61" s="35">
        <v>94526.3</v>
      </c>
      <c r="D61" s="30">
        <v>0</v>
      </c>
      <c r="E61" s="15">
        <v>16</v>
      </c>
      <c r="F61" s="15">
        <v>2826</v>
      </c>
      <c r="G61" s="15" t="str">
        <f t="shared" si="0"/>
        <v>August</v>
      </c>
      <c r="H61" t="str">
        <f t="shared" si="1"/>
        <v>Sunday</v>
      </c>
    </row>
    <row r="62" spans="1:8" x14ac:dyDescent="0.35">
      <c r="A62" s="18">
        <v>44438</v>
      </c>
      <c r="B62" s="34">
        <v>220018</v>
      </c>
      <c r="C62" s="34">
        <v>199307</v>
      </c>
      <c r="D62" s="29">
        <v>0</v>
      </c>
      <c r="E62" s="19">
        <v>13</v>
      </c>
      <c r="F62" s="19">
        <v>3245</v>
      </c>
      <c r="G62" s="19" t="str">
        <f t="shared" si="0"/>
        <v>August</v>
      </c>
      <c r="H62" t="str">
        <f t="shared" si="1"/>
        <v>Monday</v>
      </c>
    </row>
    <row r="63" spans="1:8" x14ac:dyDescent="0.35">
      <c r="A63" s="18">
        <v>44439</v>
      </c>
      <c r="B63" s="34">
        <v>286861.2</v>
      </c>
      <c r="C63" s="34">
        <v>279923.65000000002</v>
      </c>
      <c r="D63" s="29">
        <v>0</v>
      </c>
      <c r="E63" s="19">
        <v>24</v>
      </c>
      <c r="F63" s="19">
        <v>4094</v>
      </c>
      <c r="G63" s="19" t="str">
        <f t="shared" si="0"/>
        <v>August</v>
      </c>
      <c r="H63" t="str">
        <f t="shared" si="1"/>
        <v>Tuesday</v>
      </c>
    </row>
    <row r="64" spans="1:8" x14ac:dyDescent="0.35">
      <c r="A64" s="14">
        <v>44440</v>
      </c>
      <c r="B64" s="35">
        <v>276815.51</v>
      </c>
      <c r="C64" s="35">
        <v>245181.9</v>
      </c>
      <c r="D64" s="30">
        <v>1995</v>
      </c>
      <c r="E64" s="15">
        <v>43</v>
      </c>
      <c r="F64" s="15">
        <v>4279</v>
      </c>
      <c r="G64" s="15" t="str">
        <f t="shared" si="0"/>
        <v>September</v>
      </c>
      <c r="H64" t="str">
        <f t="shared" si="1"/>
        <v>Wednesday</v>
      </c>
    </row>
    <row r="65" spans="1:8" x14ac:dyDescent="0.35">
      <c r="A65" s="14">
        <v>44441</v>
      </c>
      <c r="B65" s="35">
        <v>109305</v>
      </c>
      <c r="C65" s="35">
        <v>105857.18</v>
      </c>
      <c r="D65" s="30">
        <v>0</v>
      </c>
      <c r="E65" s="15">
        <v>17</v>
      </c>
      <c r="F65" s="15">
        <v>3232</v>
      </c>
      <c r="G65" s="15" t="str">
        <f t="shared" si="0"/>
        <v>September</v>
      </c>
      <c r="H65" t="str">
        <f t="shared" si="1"/>
        <v>Thursday</v>
      </c>
    </row>
    <row r="66" spans="1:8" x14ac:dyDescent="0.35">
      <c r="A66" s="18">
        <v>44442</v>
      </c>
      <c r="B66" s="34">
        <v>216452.75</v>
      </c>
      <c r="C66" s="34">
        <v>180312.25</v>
      </c>
      <c r="D66" s="29">
        <v>0</v>
      </c>
      <c r="E66" s="19">
        <v>19</v>
      </c>
      <c r="F66" s="19">
        <v>5600</v>
      </c>
      <c r="G66" s="19" t="str">
        <f t="shared" si="0"/>
        <v>September</v>
      </c>
      <c r="H66" t="str">
        <f t="shared" si="1"/>
        <v>Friday</v>
      </c>
    </row>
    <row r="67" spans="1:8" x14ac:dyDescent="0.35">
      <c r="A67" s="18">
        <v>44443</v>
      </c>
      <c r="B67" s="34">
        <v>193936.7</v>
      </c>
      <c r="C67" s="34">
        <v>157734.98000000001</v>
      </c>
      <c r="D67" s="29">
        <v>0</v>
      </c>
      <c r="E67" s="19">
        <v>16</v>
      </c>
      <c r="F67" s="19">
        <v>5064</v>
      </c>
      <c r="G67" s="19" t="str">
        <f t="shared" ref="G67:G93" si="2">TEXT(A67,"MMMM")</f>
        <v>September</v>
      </c>
      <c r="H67" t="str">
        <f t="shared" ref="H67:H93" si="3">TEXT(A67,"DDDD")</f>
        <v>Saturday</v>
      </c>
    </row>
    <row r="68" spans="1:8" x14ac:dyDescent="0.35">
      <c r="A68" s="14">
        <v>44444</v>
      </c>
      <c r="B68" s="35">
        <v>208703.4</v>
      </c>
      <c r="C68" s="35">
        <v>182131.03</v>
      </c>
      <c r="D68" s="30">
        <v>0</v>
      </c>
      <c r="E68" s="15">
        <v>15</v>
      </c>
      <c r="F68" s="15">
        <v>5304</v>
      </c>
      <c r="G68" s="15" t="str">
        <f t="shared" si="2"/>
        <v>September</v>
      </c>
      <c r="H68" t="str">
        <f t="shared" si="3"/>
        <v>Sunday</v>
      </c>
    </row>
    <row r="69" spans="1:8" x14ac:dyDescent="0.35">
      <c r="A69" s="14">
        <v>44445</v>
      </c>
      <c r="B69" s="35">
        <v>111458.1</v>
      </c>
      <c r="C69" s="35">
        <v>91321</v>
      </c>
      <c r="D69" s="30">
        <v>0</v>
      </c>
      <c r="E69" s="15">
        <v>14</v>
      </c>
      <c r="F69" s="15">
        <v>4281</v>
      </c>
      <c r="G69" s="15" t="str">
        <f t="shared" si="2"/>
        <v>September</v>
      </c>
      <c r="H69" t="str">
        <f t="shared" si="3"/>
        <v>Monday</v>
      </c>
    </row>
    <row r="70" spans="1:8" x14ac:dyDescent="0.35">
      <c r="A70" s="18">
        <v>44446</v>
      </c>
      <c r="B70" s="34">
        <v>85836.5</v>
      </c>
      <c r="C70" s="34">
        <v>75097.490000000005</v>
      </c>
      <c r="D70" s="29">
        <v>0</v>
      </c>
      <c r="E70" s="19">
        <v>20</v>
      </c>
      <c r="F70" s="19">
        <v>2072</v>
      </c>
      <c r="G70" s="19" t="str">
        <f t="shared" si="2"/>
        <v>September</v>
      </c>
      <c r="H70" t="str">
        <f t="shared" si="3"/>
        <v>Tuesday</v>
      </c>
    </row>
    <row r="71" spans="1:8" x14ac:dyDescent="0.35">
      <c r="A71" s="18">
        <v>44447</v>
      </c>
      <c r="B71" s="34">
        <v>55858.8</v>
      </c>
      <c r="C71" s="34">
        <v>38972.69</v>
      </c>
      <c r="D71" s="29">
        <v>1152</v>
      </c>
      <c r="E71" s="19">
        <v>41</v>
      </c>
      <c r="F71" s="19">
        <v>2021</v>
      </c>
      <c r="G71" s="19" t="str">
        <f t="shared" si="2"/>
        <v>September</v>
      </c>
      <c r="H71" t="str">
        <f t="shared" si="3"/>
        <v>Wednesday</v>
      </c>
    </row>
    <row r="72" spans="1:8" x14ac:dyDescent="0.35">
      <c r="A72" s="14">
        <v>44448</v>
      </c>
      <c r="B72" s="35">
        <v>26167</v>
      </c>
      <c r="C72" s="35">
        <v>24346.94</v>
      </c>
      <c r="D72" s="30">
        <v>40</v>
      </c>
      <c r="E72" s="15">
        <v>20</v>
      </c>
      <c r="F72" s="15">
        <v>1103</v>
      </c>
      <c r="G72" s="15" t="str">
        <f t="shared" si="2"/>
        <v>September</v>
      </c>
      <c r="H72" t="str">
        <f t="shared" si="3"/>
        <v>Thursday</v>
      </c>
    </row>
    <row r="73" spans="1:8" x14ac:dyDescent="0.35">
      <c r="A73" s="14">
        <v>44449</v>
      </c>
      <c r="B73" s="35">
        <v>184763.9</v>
      </c>
      <c r="C73" s="35">
        <v>166206.89000000001</v>
      </c>
      <c r="D73" s="30">
        <v>0</v>
      </c>
      <c r="E73" s="15">
        <v>23</v>
      </c>
      <c r="F73" s="15">
        <v>5959</v>
      </c>
      <c r="G73" s="15" t="str">
        <f t="shared" si="2"/>
        <v>September</v>
      </c>
      <c r="H73" t="str">
        <f t="shared" si="3"/>
        <v>Friday</v>
      </c>
    </row>
    <row r="74" spans="1:8" x14ac:dyDescent="0.35">
      <c r="A74" s="18">
        <v>44450</v>
      </c>
      <c r="B74" s="34">
        <v>50829.35</v>
      </c>
      <c r="C74" s="34">
        <v>39508.85</v>
      </c>
      <c r="D74" s="29">
        <v>0</v>
      </c>
      <c r="E74" s="19">
        <v>22</v>
      </c>
      <c r="F74" s="19">
        <v>1534</v>
      </c>
      <c r="G74" s="19" t="str">
        <f t="shared" si="2"/>
        <v>September</v>
      </c>
      <c r="H74" t="str">
        <f t="shared" si="3"/>
        <v>Saturday</v>
      </c>
    </row>
    <row r="75" spans="1:8" x14ac:dyDescent="0.35">
      <c r="A75" s="18">
        <v>44451</v>
      </c>
      <c r="B75" s="34">
        <v>78388.399999999994</v>
      </c>
      <c r="C75" s="34">
        <v>51985.1</v>
      </c>
      <c r="D75" s="29">
        <v>0</v>
      </c>
      <c r="E75" s="19">
        <v>24</v>
      </c>
      <c r="F75" s="19">
        <v>2389</v>
      </c>
      <c r="G75" s="19" t="str">
        <f t="shared" si="2"/>
        <v>September</v>
      </c>
      <c r="H75" t="str">
        <f t="shared" si="3"/>
        <v>Sunday</v>
      </c>
    </row>
    <row r="76" spans="1:8" x14ac:dyDescent="0.35">
      <c r="A76" s="14">
        <v>44452</v>
      </c>
      <c r="B76" s="35">
        <v>134835.70000000001</v>
      </c>
      <c r="C76" s="35">
        <v>149505.70000000001</v>
      </c>
      <c r="D76" s="30">
        <v>0</v>
      </c>
      <c r="E76" s="15">
        <v>26</v>
      </c>
      <c r="F76" s="15">
        <v>5144</v>
      </c>
      <c r="G76" s="15" t="str">
        <f t="shared" si="2"/>
        <v>September</v>
      </c>
      <c r="H76" t="str">
        <f t="shared" si="3"/>
        <v>Monday</v>
      </c>
    </row>
    <row r="77" spans="1:8" x14ac:dyDescent="0.35">
      <c r="A77" s="14">
        <v>44453</v>
      </c>
      <c r="B77" s="35">
        <v>141432.25</v>
      </c>
      <c r="C77" s="35">
        <v>148520.71</v>
      </c>
      <c r="D77" s="30">
        <v>0</v>
      </c>
      <c r="E77" s="15">
        <v>23</v>
      </c>
      <c r="F77" s="15">
        <v>4351</v>
      </c>
      <c r="G77" s="15" t="str">
        <f t="shared" si="2"/>
        <v>September</v>
      </c>
      <c r="H77" t="str">
        <f t="shared" si="3"/>
        <v>Tuesday</v>
      </c>
    </row>
    <row r="78" spans="1:8" x14ac:dyDescent="0.35">
      <c r="A78" s="18">
        <v>44454</v>
      </c>
      <c r="B78" s="34">
        <v>181934.48</v>
      </c>
      <c r="C78" s="34">
        <v>165539.54999999999</v>
      </c>
      <c r="D78" s="29">
        <v>4729</v>
      </c>
      <c r="E78" s="19">
        <v>63</v>
      </c>
      <c r="F78" s="19">
        <v>3599</v>
      </c>
      <c r="G78" s="19" t="str">
        <f t="shared" si="2"/>
        <v>September</v>
      </c>
      <c r="H78" t="str">
        <f t="shared" si="3"/>
        <v>Wednesday</v>
      </c>
    </row>
    <row r="79" spans="1:8" x14ac:dyDescent="0.35">
      <c r="A79" s="18">
        <v>44455</v>
      </c>
      <c r="B79" s="34">
        <v>235059.61</v>
      </c>
      <c r="C79" s="34">
        <v>231664.2</v>
      </c>
      <c r="D79" s="29">
        <v>20</v>
      </c>
      <c r="E79" s="19">
        <v>32</v>
      </c>
      <c r="F79" s="19">
        <v>4095</v>
      </c>
      <c r="G79" s="19" t="str">
        <f t="shared" si="2"/>
        <v>September</v>
      </c>
      <c r="H79" t="str">
        <f t="shared" si="3"/>
        <v>Thursday</v>
      </c>
    </row>
    <row r="80" spans="1:8" x14ac:dyDescent="0.35">
      <c r="A80" s="14">
        <v>44456</v>
      </c>
      <c r="B80" s="35">
        <v>173606.39999999999</v>
      </c>
      <c r="C80" s="35">
        <v>156217.5</v>
      </c>
      <c r="D80" s="30">
        <v>0</v>
      </c>
      <c r="E80" s="15">
        <v>22</v>
      </c>
      <c r="F80" s="15">
        <v>3358</v>
      </c>
      <c r="G80" s="15" t="str">
        <f t="shared" si="2"/>
        <v>September</v>
      </c>
      <c r="H80" t="str">
        <f t="shared" si="3"/>
        <v>Friday</v>
      </c>
    </row>
    <row r="81" spans="1:8" x14ac:dyDescent="0.35">
      <c r="A81" s="14">
        <v>44457</v>
      </c>
      <c r="B81" s="35">
        <v>335895.25</v>
      </c>
      <c r="C81" s="35">
        <v>301900.25</v>
      </c>
      <c r="D81" s="30">
        <v>0</v>
      </c>
      <c r="E81" s="15">
        <v>12</v>
      </c>
      <c r="F81" s="15">
        <v>6828</v>
      </c>
      <c r="G81" s="15" t="str">
        <f t="shared" si="2"/>
        <v>September</v>
      </c>
      <c r="H81" t="str">
        <f t="shared" si="3"/>
        <v>Saturday</v>
      </c>
    </row>
    <row r="82" spans="1:8" x14ac:dyDescent="0.35">
      <c r="A82" s="18">
        <v>44458</v>
      </c>
      <c r="B82" s="34">
        <v>254582.7</v>
      </c>
      <c r="C82" s="34">
        <v>250078.95</v>
      </c>
      <c r="D82" s="29">
        <v>0</v>
      </c>
      <c r="E82" s="19">
        <v>16</v>
      </c>
      <c r="F82" s="19">
        <v>4820</v>
      </c>
      <c r="G82" s="19" t="str">
        <f t="shared" si="2"/>
        <v>September</v>
      </c>
      <c r="H82" t="str">
        <f t="shared" si="3"/>
        <v>Sunday</v>
      </c>
    </row>
    <row r="83" spans="1:8" x14ac:dyDescent="0.35">
      <c r="A83" s="18">
        <v>44459</v>
      </c>
      <c r="B83" s="34">
        <v>123217.3</v>
      </c>
      <c r="C83" s="34">
        <v>73801.399999999994</v>
      </c>
      <c r="D83" s="29">
        <v>0</v>
      </c>
      <c r="E83" s="19">
        <v>17</v>
      </c>
      <c r="F83" s="19">
        <v>2445</v>
      </c>
      <c r="G83" s="19" t="str">
        <f t="shared" si="2"/>
        <v>September</v>
      </c>
      <c r="H83" t="str">
        <f t="shared" si="3"/>
        <v>Monday</v>
      </c>
    </row>
    <row r="84" spans="1:8" x14ac:dyDescent="0.35">
      <c r="A84" s="14">
        <v>44460</v>
      </c>
      <c r="B84" s="35">
        <v>260928.88</v>
      </c>
      <c r="C84" s="35">
        <v>214329.95</v>
      </c>
      <c r="D84" s="30">
        <v>0</v>
      </c>
      <c r="E84" s="15">
        <v>15</v>
      </c>
      <c r="F84" s="15">
        <v>5761</v>
      </c>
      <c r="G84" s="15" t="str">
        <f t="shared" si="2"/>
        <v>September</v>
      </c>
      <c r="H84" t="str">
        <f t="shared" si="3"/>
        <v>Tuesday</v>
      </c>
    </row>
    <row r="85" spans="1:8" x14ac:dyDescent="0.35">
      <c r="A85" s="14">
        <v>44461</v>
      </c>
      <c r="B85" s="35">
        <v>195941</v>
      </c>
      <c r="C85" s="35">
        <v>175175.75</v>
      </c>
      <c r="D85" s="30">
        <v>0</v>
      </c>
      <c r="E85" s="15">
        <v>16</v>
      </c>
      <c r="F85" s="15">
        <v>7550</v>
      </c>
      <c r="G85" s="15" t="str">
        <f t="shared" si="2"/>
        <v>September</v>
      </c>
      <c r="H85" t="str">
        <f t="shared" si="3"/>
        <v>Wednesday</v>
      </c>
    </row>
    <row r="86" spans="1:8" x14ac:dyDescent="0.35">
      <c r="A86" s="18">
        <v>44462</v>
      </c>
      <c r="B86" s="34">
        <v>481745.28</v>
      </c>
      <c r="C86" s="34">
        <v>572508.75</v>
      </c>
      <c r="D86" s="29">
        <v>4427</v>
      </c>
      <c r="E86" s="19">
        <v>83</v>
      </c>
      <c r="F86" s="19">
        <v>3096</v>
      </c>
      <c r="G86" s="19" t="str">
        <f t="shared" si="2"/>
        <v>September</v>
      </c>
      <c r="H86" t="str">
        <f t="shared" si="3"/>
        <v>Thursday</v>
      </c>
    </row>
    <row r="87" spans="1:8" x14ac:dyDescent="0.35">
      <c r="A87" s="18">
        <v>44463</v>
      </c>
      <c r="B87" s="34">
        <v>247879.98</v>
      </c>
      <c r="C87" s="34">
        <v>249913.25</v>
      </c>
      <c r="D87" s="29">
        <v>0</v>
      </c>
      <c r="E87" s="19">
        <v>29</v>
      </c>
      <c r="F87" s="19">
        <v>4322</v>
      </c>
      <c r="G87" s="19" t="str">
        <f t="shared" si="2"/>
        <v>September</v>
      </c>
      <c r="H87" t="str">
        <f t="shared" si="3"/>
        <v>Friday</v>
      </c>
    </row>
    <row r="88" spans="1:8" x14ac:dyDescent="0.35">
      <c r="A88" s="14">
        <v>44464</v>
      </c>
      <c r="B88" s="35">
        <v>209547.5</v>
      </c>
      <c r="C88" s="35">
        <v>190326.15</v>
      </c>
      <c r="D88" s="30">
        <v>0</v>
      </c>
      <c r="E88" s="15">
        <v>24</v>
      </c>
      <c r="F88" s="15">
        <v>4402</v>
      </c>
      <c r="G88" s="15" t="str">
        <f t="shared" si="2"/>
        <v>September</v>
      </c>
      <c r="H88" t="str">
        <f t="shared" si="3"/>
        <v>Saturday</v>
      </c>
    </row>
    <row r="89" spans="1:8" x14ac:dyDescent="0.35">
      <c r="A89" s="14">
        <v>44465</v>
      </c>
      <c r="B89" s="35">
        <v>188053.85</v>
      </c>
      <c r="C89" s="35">
        <v>166456.25</v>
      </c>
      <c r="D89" s="30">
        <v>0</v>
      </c>
      <c r="E89" s="15">
        <v>18</v>
      </c>
      <c r="F89" s="15">
        <v>4818</v>
      </c>
      <c r="G89" s="15" t="str">
        <f t="shared" si="2"/>
        <v>September</v>
      </c>
      <c r="H89" t="str">
        <f t="shared" si="3"/>
        <v>Sunday</v>
      </c>
    </row>
    <row r="90" spans="1:8" x14ac:dyDescent="0.35">
      <c r="A90" s="18">
        <v>44466</v>
      </c>
      <c r="B90" s="34">
        <v>92558.5</v>
      </c>
      <c r="C90" s="34">
        <v>74413.25</v>
      </c>
      <c r="D90" s="29">
        <v>0</v>
      </c>
      <c r="E90" s="19">
        <v>14</v>
      </c>
      <c r="F90" s="19">
        <v>3380</v>
      </c>
      <c r="G90" s="19" t="str">
        <f t="shared" si="2"/>
        <v>September</v>
      </c>
      <c r="H90" t="str">
        <f t="shared" si="3"/>
        <v>Monday</v>
      </c>
    </row>
    <row r="91" spans="1:8" x14ac:dyDescent="0.35">
      <c r="A91" s="18">
        <v>44467</v>
      </c>
      <c r="B91" s="34">
        <v>120389.95</v>
      </c>
      <c r="C91" s="34">
        <v>137277.95000000001</v>
      </c>
      <c r="D91" s="29">
        <v>0</v>
      </c>
      <c r="E91" s="19">
        <v>9</v>
      </c>
      <c r="F91" s="19">
        <v>4494</v>
      </c>
      <c r="G91" s="19" t="str">
        <f t="shared" si="2"/>
        <v>September</v>
      </c>
      <c r="H91" t="str">
        <f t="shared" si="3"/>
        <v>Tuesday</v>
      </c>
    </row>
    <row r="92" spans="1:8" x14ac:dyDescent="0.35">
      <c r="A92" s="14">
        <v>44468</v>
      </c>
      <c r="B92" s="35">
        <v>191960.2</v>
      </c>
      <c r="C92" s="35">
        <v>203007.55</v>
      </c>
      <c r="D92" s="30">
        <v>3812</v>
      </c>
      <c r="E92" s="15">
        <v>79</v>
      </c>
      <c r="F92" s="15">
        <v>8262</v>
      </c>
      <c r="G92" s="15" t="str">
        <f t="shared" si="2"/>
        <v>September</v>
      </c>
      <c r="H92" t="str">
        <f t="shared" si="3"/>
        <v>Wednesday</v>
      </c>
    </row>
    <row r="93" spans="1:8" ht="15" thickBot="1" x14ac:dyDescent="0.4">
      <c r="A93" s="16">
        <v>44469</v>
      </c>
      <c r="B93" s="36">
        <v>312047.32</v>
      </c>
      <c r="C93" s="36">
        <v>311440.53999999998</v>
      </c>
      <c r="D93" s="31">
        <v>42</v>
      </c>
      <c r="E93" s="17">
        <v>21</v>
      </c>
      <c r="F93" s="17">
        <v>8775</v>
      </c>
      <c r="G93" s="17" t="str">
        <f t="shared" si="2"/>
        <v>September</v>
      </c>
      <c r="H93" t="str">
        <f t="shared" si="3"/>
        <v>Thursday</v>
      </c>
    </row>
    <row r="94" spans="1:8" ht="15" thickTop="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B3EFC809-2907-46AB-8E19-BDFB91C25EDA}">
  <ds:schemaRefs/>
</ds:datastoreItem>
</file>

<file path=customXml/itemProps2.xml><?xml version="1.0" encoding="utf-8"?>
<ds:datastoreItem xmlns:ds="http://schemas.openxmlformats.org/officeDocument/2006/customXml" ds:itemID="{72AB3661-863D-4156-8273-D3095820996D}">
  <ds:schemaRefs/>
</ds:datastoreItem>
</file>

<file path=customXml/itemProps3.xml><?xml version="1.0" encoding="utf-8"?>
<ds:datastoreItem xmlns:ds="http://schemas.openxmlformats.org/officeDocument/2006/customXml" ds:itemID="{861E632B-3CC2-4527-A038-0F5CFD9F914F}">
  <ds:schemaRefs/>
</ds:datastoreItem>
</file>

<file path=customXml/itemProps4.xml><?xml version="1.0" encoding="utf-8"?>
<ds:datastoreItem xmlns:ds="http://schemas.openxmlformats.org/officeDocument/2006/customXml" ds:itemID="{0CD2D863-83CA-4CC3-9C33-149B88DF3653}">
  <ds:schemaRefs/>
</ds:datastoreItem>
</file>

<file path=customXml/itemProps5.xml><?xml version="1.0" encoding="utf-8"?>
<ds:datastoreItem xmlns:ds="http://schemas.openxmlformats.org/officeDocument/2006/customXml" ds:itemID="{B5FB2905-B04F-4A62-B467-83C1A1C320BF}">
  <ds:schemaRefs/>
</ds:datastoreItem>
</file>

<file path=customXml/itemProps6.xml><?xml version="1.0" encoding="utf-8"?>
<ds:datastoreItem xmlns:ds="http://schemas.openxmlformats.org/officeDocument/2006/customXml" ds:itemID="{9498B6BD-F53A-40C0-8F93-9B95D3892E47}">
  <ds:schemaRefs/>
</ds:datastoreItem>
</file>

<file path=customXml/itemProps7.xml><?xml version="1.0" encoding="utf-8"?>
<ds:datastoreItem xmlns:ds="http://schemas.openxmlformats.org/officeDocument/2006/customXml" ds:itemID="{27A689F1-1CBD-4BCC-9396-22DAE3FAEFFD}">
  <ds:schemaRefs/>
</ds:datastoreItem>
</file>

<file path=customXml/itemProps8.xml><?xml version="1.0" encoding="utf-8"?>
<ds:datastoreItem xmlns:ds="http://schemas.openxmlformats.org/officeDocument/2006/customXml" ds:itemID="{373A6413-08C8-4D9E-9AC0-80358B33F7C3}">
  <ds:schemaRefs/>
</ds:datastoreItem>
</file>

<file path=customXml/itemProps9.xml><?xml version="1.0" encoding="utf-8"?>
<ds:datastoreItem xmlns:ds="http://schemas.openxmlformats.org/officeDocument/2006/customXml" ds:itemID="{BD701E12-5A57-40DC-BB30-B9D1DAFB8D62}">
  <ds:schemaRefs/>
</ds:datastoreItem>
</file>

<file path=customXml/itemProps10.xml><?xml version="1.0" encoding="utf-8"?>
<ds:datastoreItem xmlns:ds="http://schemas.openxmlformats.org/officeDocument/2006/customXml" ds:itemID="{9E5FC928-732F-4356-B1E6-9D2296F0EE48}">
  <ds:schemaRefs/>
</ds:datastoreItem>
</file>

<file path=customXml/itemProps11.xml><?xml version="1.0" encoding="utf-8"?>
<ds:datastoreItem xmlns:ds="http://schemas.openxmlformats.org/officeDocument/2006/customXml" ds:itemID="{48590B32-5220-495C-8511-4468B0E697A3}">
  <ds:schemaRefs/>
</ds:datastoreItem>
</file>

<file path=customXml/itemProps12.xml><?xml version="1.0" encoding="utf-8"?>
<ds:datastoreItem xmlns:ds="http://schemas.openxmlformats.org/officeDocument/2006/customXml" ds:itemID="{885D6F3D-62FB-4943-AC92-702589B31D1C}">
  <ds:schemaRefs/>
</ds:datastoreItem>
</file>

<file path=customXml/itemProps13.xml><?xml version="1.0" encoding="utf-8"?>
<ds:datastoreItem xmlns:ds="http://schemas.openxmlformats.org/officeDocument/2006/customXml" ds:itemID="{AE1D7F34-22AF-4F0C-8822-526724AE4756}">
  <ds:schemaRefs/>
</ds:datastoreItem>
</file>

<file path=customXml/itemProps14.xml><?xml version="1.0" encoding="utf-8"?>
<ds:datastoreItem xmlns:ds="http://schemas.openxmlformats.org/officeDocument/2006/customXml" ds:itemID="{C8AED586-EC26-442E-90D4-23185DA9BA30}">
  <ds:schemaRefs/>
</ds:datastoreItem>
</file>

<file path=customXml/itemProps15.xml><?xml version="1.0" encoding="utf-8"?>
<ds:datastoreItem xmlns:ds="http://schemas.openxmlformats.org/officeDocument/2006/customXml" ds:itemID="{32B39775-DD87-41F1-BDD3-A52C4133D5E8}">
  <ds:schemaRefs/>
</ds:datastoreItem>
</file>

<file path=customXml/itemProps16.xml><?xml version="1.0" encoding="utf-8"?>
<ds:datastoreItem xmlns:ds="http://schemas.openxmlformats.org/officeDocument/2006/customXml" ds:itemID="{32F3F732-2F4C-47AB-8046-4D240E897B1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Profitability</vt:lpstr>
      <vt:lpstr>Casino</vt:lpstr>
      <vt:lpstr>PIVOT TABLE</vt:lpstr>
      <vt:lpstr>DASHBOARD</vt:lpstr>
      <vt:lpstr>V-STACK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Gatis Licitis</dc:creator>
  <cp:lastModifiedBy>HomePC</cp:lastModifiedBy>
  <dcterms:created xsi:type="dcterms:W3CDTF">2021-05-05T09:11:04Z</dcterms:created>
  <dcterms:modified xsi:type="dcterms:W3CDTF">2025-07-01T16:37:21Z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17.2.14.0</vt:lpwstr>
  </property>
</Properties>
</file>