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6"/>
  <workbookPr filterPrivacy="1" codeName="ThisWorkbook"/>
  <xr:revisionPtr revIDLastSave="12" documentId="8_{F7DD3F74-8FA0-4BDD-996A-E75FF8BC0A20}" xr6:coauthVersionLast="36" xr6:coauthVersionMax="36" xr10:uidLastSave="{23527626-5C92-44B3-A86E-8B672FC2D56C}"/>
  <bookViews>
    <workbookView xWindow="-120" yWindow="-120" windowWidth="38640" windowHeight="1599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0" i="11" l="1"/>
  <c r="H5" i="11" s="1"/>
  <c r="F38" i="11"/>
  <c r="F36" i="11"/>
  <c r="E36" i="11"/>
  <c r="I5" i="11"/>
  <c r="E39" i="11" l="1"/>
  <c r="E35" i="11" l="1"/>
  <c r="F39" i="11"/>
  <c r="F35" i="11" s="1"/>
  <c r="H7" i="11"/>
  <c r="E42" i="11" l="1"/>
  <c r="F42" i="11" s="1"/>
  <c r="F9" i="11"/>
  <c r="H43" i="11"/>
  <c r="E10" i="11" l="1"/>
  <c r="I6" i="11"/>
  <c r="E11" i="11" l="1"/>
  <c r="J5" i="11"/>
  <c r="K5" i="11" s="1"/>
  <c r="L5" i="11" s="1"/>
  <c r="M5" i="11" s="1"/>
  <c r="N5" i="11" s="1"/>
  <c r="O5" i="11" s="1"/>
  <c r="P5" i="11" s="1"/>
  <c r="I4" i="11"/>
  <c r="P6" i="11" l="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K5" i="11" s="1"/>
  <c r="AD4" i="11"/>
  <c r="L6" i="11"/>
  <c r="M6" i="11" l="1"/>
  <c r="AL5" i="11" l="1"/>
  <c r="AM5" i="11" s="1"/>
  <c r="AN5" i="11" s="1"/>
  <c r="AK4" i="11"/>
  <c r="N6" i="11"/>
  <c r="AO5" i="11" l="1"/>
  <c r="AP5" i="11" s="1"/>
  <c r="AQ5" i="11" s="1"/>
  <c r="AR5" i="11" s="1"/>
  <c r="AN6" i="11"/>
  <c r="O6" i="11"/>
  <c r="AS5" i="11" l="1"/>
  <c r="AR4" i="11" l="1"/>
  <c r="AS6" i="11"/>
  <c r="AT5" i="11"/>
  <c r="AT6" i="11" s="1"/>
  <c r="Q6" i="11"/>
  <c r="AU5" i="11" l="1"/>
  <c r="AV5" i="11" s="1"/>
  <c r="AV6" i="11" s="1"/>
  <c r="R6" i="11"/>
  <c r="AW5" i="11" l="1"/>
  <c r="AW6" i="11" s="1"/>
  <c r="AU6" i="11"/>
  <c r="S6" i="11"/>
  <c r="AX5" i="11" l="1"/>
  <c r="T6" i="11"/>
  <c r="AY5" i="11" l="1"/>
  <c r="AY4" i="11" s="1"/>
  <c r="AX6" i="11"/>
  <c r="U6" i="11"/>
  <c r="AY6" i="11" l="1"/>
  <c r="AZ5" i="11"/>
  <c r="BA5" i="11" s="1"/>
  <c r="BA6" i="11" s="1"/>
  <c r="BB5" i="11"/>
  <c r="V6" i="11"/>
  <c r="AZ6" i="11" l="1"/>
  <c r="BB6" i="11"/>
  <c r="BC5" i="11"/>
  <c r="W6" i="11"/>
  <c r="BC6" i="11" l="1"/>
  <c r="BD5" i="11"/>
  <c r="X6" i="11"/>
  <c r="BE5" i="11" l="1"/>
  <c r="BF5" i="11" s="1"/>
  <c r="BD6" i="11"/>
  <c r="Y6" i="11"/>
  <c r="BE6" i="11" l="1"/>
  <c r="Z6" i="11"/>
  <c r="BF6" i="11" l="1"/>
  <c r="BG5" i="11"/>
  <c r="BF4" i="11"/>
  <c r="AA6" i="11"/>
  <c r="BG6" i="11" l="1"/>
  <c r="BH5" i="11"/>
  <c r="AB6" i="11"/>
  <c r="BI5" i="11" l="1"/>
  <c r="BH6" i="11"/>
  <c r="AC6" i="11"/>
  <c r="BJ5" i="11" l="1"/>
  <c r="BI6" i="11"/>
  <c r="AD6" i="11"/>
  <c r="BK5" i="11" l="1"/>
  <c r="BJ6" i="11"/>
  <c r="AE6" i="11"/>
  <c r="BL5" i="11" l="1"/>
  <c r="BM5" i="11" s="1"/>
  <c r="BK6" i="11"/>
  <c r="AF6" i="11"/>
  <c r="BM6" i="11" l="1"/>
  <c r="BN5" i="11"/>
  <c r="BM4" i="11"/>
  <c r="BL6" i="11"/>
  <c r="AG6" i="11"/>
  <c r="BO5" i="11" l="1"/>
  <c r="BN6" i="11"/>
  <c r="AH6" i="11"/>
  <c r="BO6" i="11" l="1"/>
  <c r="BP5" i="11"/>
  <c r="AI6" i="11"/>
  <c r="BP6" i="11" l="1"/>
  <c r="BQ5" i="11"/>
  <c r="AJ6" i="11"/>
  <c r="BQ6" i="11" l="1"/>
  <c r="BR5" i="11"/>
  <c r="AK6" i="11"/>
  <c r="BS5" i="11" l="1"/>
  <c r="BR6" i="11"/>
  <c r="AL6" i="11"/>
  <c r="BS6" i="11" l="1"/>
  <c r="BT5" i="11"/>
  <c r="AM6" i="11"/>
  <c r="BT4" i="11" l="1"/>
  <c r="BT6" i="11"/>
  <c r="BU5" i="11"/>
  <c r="BV5" i="11" l="1"/>
  <c r="BU6" i="11"/>
  <c r="AO6" i="11"/>
  <c r="BW5" i="11" l="1"/>
  <c r="BV6" i="11"/>
  <c r="AP6" i="11"/>
  <c r="BX5" i="11" l="1"/>
  <c r="BW6" i="11"/>
  <c r="AQ6" i="11"/>
  <c r="BY5" i="11" l="1"/>
  <c r="BX6" i="11"/>
  <c r="AR6" i="11"/>
  <c r="BZ5" i="11" l="1"/>
  <c r="BY6" i="11"/>
  <c r="BZ6" i="11" l="1"/>
  <c r="CA5" i="11"/>
  <c r="CA6" i="11" l="1"/>
  <c r="CA4" i="11"/>
  <c r="CB5" i="11"/>
  <c r="F10" i="11"/>
  <c r="CC5" i="11" l="1"/>
  <c r="CB6" i="11"/>
  <c r="F11" i="11"/>
  <c r="E12" i="11" s="1"/>
  <c r="CC6" i="11" l="1"/>
  <c r="CD5" i="11"/>
  <c r="F12" i="11"/>
  <c r="E15" i="11"/>
  <c r="E17" i="11" s="1"/>
  <c r="F17" i="11" s="1"/>
  <c r="E16" i="11"/>
  <c r="CE5" i="11" l="1"/>
  <c r="CD6" i="11"/>
  <c r="E20" i="11"/>
  <c r="E18" i="11"/>
  <c r="F18" i="11" s="1"/>
  <c r="E24" i="11" s="1"/>
  <c r="E13" i="11"/>
  <c r="E8" i="11" s="1"/>
  <c r="F16" i="11"/>
  <c r="E14" i="11"/>
  <c r="F13" i="11"/>
  <c r="F8" i="11" s="1"/>
  <c r="F15" i="11"/>
  <c r="F14" i="11" s="1"/>
  <c r="CF5" i="11" l="1"/>
  <c r="CE6" i="11"/>
  <c r="H14" i="11"/>
  <c r="H8" i="11"/>
  <c r="F20" i="11"/>
  <c r="E21" i="11" s="1"/>
  <c r="CG5" i="11" l="1"/>
  <c r="CF6" i="11"/>
  <c r="E22" i="11"/>
  <c r="F22" i="11" s="1"/>
  <c r="E19" i="11"/>
  <c r="F21" i="11"/>
  <c r="CG6" i="11" l="1"/>
  <c r="CH5" i="11"/>
  <c r="F19" i="11"/>
  <c r="CI5" i="11" l="1"/>
  <c r="CH6" i="11"/>
  <c r="CH4" i="11"/>
  <c r="H19" i="11"/>
  <c r="CI6" i="11" l="1"/>
  <c r="CJ5" i="11"/>
  <c r="CJ6" i="11" l="1"/>
  <c r="CK5" i="11"/>
  <c r="CK6" i="11" l="1"/>
  <c r="CL5" i="11"/>
  <c r="CL6" i="11" l="1"/>
  <c r="CM5" i="11"/>
  <c r="CM6" i="11" l="1"/>
  <c r="CN5" i="11"/>
  <c r="CN6" i="11" l="1"/>
  <c r="CO5" i="11"/>
  <c r="CO6" i="11" l="1"/>
  <c r="CO4" i="11"/>
  <c r="CP5" i="11"/>
  <c r="CQ5" i="11" l="1"/>
  <c r="CP6" i="11"/>
  <c r="CR5" i="11" l="1"/>
  <c r="CQ6" i="11"/>
  <c r="CR6" i="11" l="1"/>
  <c r="CS5" i="11"/>
  <c r="CS6" i="11" l="1"/>
  <c r="CT5" i="11"/>
  <c r="CT6" i="11" l="1"/>
  <c r="CU5" i="11"/>
  <c r="CU6" i="11" l="1"/>
  <c r="CV5" i="11"/>
  <c r="CV6" i="11" l="1"/>
  <c r="CV4" i="11"/>
  <c r="CW5" i="11"/>
  <c r="CW6" i="11" l="1"/>
  <c r="CX5" i="11"/>
  <c r="CY5" i="11" l="1"/>
  <c r="CX6" i="11"/>
  <c r="CZ5" i="11" l="1"/>
  <c r="CY6" i="11"/>
  <c r="DA5" i="11" l="1"/>
  <c r="CZ6" i="11"/>
  <c r="DB5" i="11" l="1"/>
  <c r="DA6" i="11"/>
  <c r="DB6" i="11" l="1"/>
  <c r="DC5" i="11"/>
  <c r="DC6" i="11" l="1"/>
  <c r="DD5" i="11"/>
  <c r="DC4" i="11"/>
  <c r="DE5" i="11" l="1"/>
  <c r="DD6" i="11"/>
  <c r="DE6" i="11" l="1"/>
  <c r="DF5" i="11"/>
  <c r="DG5" i="11" l="1"/>
  <c r="DF6" i="11"/>
  <c r="DH5" i="11" l="1"/>
  <c r="DG6" i="11"/>
  <c r="DH6" i="11" l="1"/>
  <c r="DI5" i="11"/>
  <c r="DI6" i="11" l="1"/>
  <c r="DJ5" i="11"/>
  <c r="DJ6" i="11" l="1"/>
  <c r="DK5" i="11"/>
  <c r="DJ4" i="11"/>
  <c r="DK6" i="11" l="1"/>
  <c r="DL5" i="11"/>
  <c r="DL6" i="11" l="1"/>
  <c r="DM5" i="11"/>
  <c r="DN5" i="11" l="1"/>
  <c r="DM6" i="11"/>
  <c r="DN6" i="11" l="1"/>
  <c r="DO5" i="11"/>
  <c r="DO6" i="11" l="1"/>
  <c r="DP5" i="11"/>
  <c r="DP6" i="11" l="1"/>
  <c r="DQ5" i="11"/>
  <c r="DQ6" i="11" l="1"/>
  <c r="DR5" i="11"/>
  <c r="DQ4" i="11"/>
  <c r="DS5" i="11" l="1"/>
  <c r="DR6" i="11"/>
  <c r="DS6" i="11" l="1"/>
  <c r="DT5" i="11"/>
  <c r="DU5" i="11" l="1"/>
  <c r="DT6" i="11"/>
  <c r="DV5" i="11" l="1"/>
  <c r="DU6" i="11"/>
  <c r="DW5" i="11" l="1"/>
  <c r="DV6" i="11"/>
  <c r="DW6" i="11" l="1"/>
  <c r="DX5" i="11"/>
  <c r="DX4" i="11" l="1"/>
  <c r="DY5" i="11"/>
  <c r="DX6" i="11"/>
  <c r="DY6" i="11" l="1"/>
  <c r="DZ5" i="11"/>
  <c r="DZ6" i="11" l="1"/>
  <c r="EA5" i="11"/>
  <c r="EA6" i="11" l="1"/>
  <c r="EB5" i="11"/>
  <c r="EB6" i="11" l="1"/>
  <c r="EC5" i="11"/>
  <c r="ED5" i="11" l="1"/>
  <c r="EC6" i="11"/>
  <c r="ED6" i="11" l="1"/>
  <c r="EE5" i="11"/>
  <c r="EE6" i="11" l="1"/>
  <c r="EE4" i="11"/>
  <c r="EF5" i="11"/>
  <c r="EG5" i="11" l="1"/>
  <c r="EF6" i="11"/>
  <c r="EG6" i="11" l="1"/>
  <c r="EH5" i="11"/>
  <c r="EH6" i="11" l="1"/>
  <c r="EI5" i="11"/>
  <c r="EI6" i="11" l="1"/>
  <c r="EJ5" i="11"/>
  <c r="EJ6" i="11" l="1"/>
  <c r="EK5" i="11"/>
  <c r="EK6" i="11" l="1"/>
  <c r="EL5" i="11"/>
  <c r="EL6" i="11" l="1"/>
  <c r="EL4" i="11"/>
  <c r="EM5" i="11"/>
  <c r="EN5" i="11" l="1"/>
  <c r="EM6" i="11"/>
  <c r="EO5" i="11" l="1"/>
  <c r="EN6" i="11"/>
  <c r="EP5" i="11" l="1"/>
  <c r="EO6" i="11"/>
  <c r="EQ5" i="11" l="1"/>
  <c r="EP6" i="11"/>
  <c r="ER5" i="11" l="1"/>
  <c r="ER6" i="11" s="1"/>
  <c r="EQ6" i="11"/>
  <c r="F24" i="11"/>
  <c r="E25" i="11" s="1"/>
  <c r="E27" i="11" s="1"/>
  <c r="E29" i="11" s="1"/>
  <c r="F27" i="11" l="1"/>
  <c r="E28" i="11" s="1"/>
  <c r="F25" i="11"/>
  <c r="E26" i="11" s="1"/>
  <c r="F26" i="11" l="1"/>
  <c r="E23" i="11"/>
  <c r="F28" i="11" l="1"/>
  <c r="F29" i="11" s="1"/>
  <c r="F23" i="11" l="1"/>
  <c r="H23" i="11" l="1"/>
  <c r="E31" i="11"/>
  <c r="F31" i="11" l="1"/>
  <c r="E32" i="11" s="1"/>
  <c r="F32" i="11" s="1"/>
  <c r="E33" i="11" s="1"/>
  <c r="F33" i="11" s="1"/>
  <c r="E34" i="11" s="1"/>
  <c r="F34" i="11" l="1"/>
  <c r="F30" i="11" s="1"/>
  <c r="E30" i="11"/>
  <c r="H35" i="11" l="1"/>
</calcChain>
</file>

<file path=xl/sharedStrings.xml><?xml version="1.0" encoding="utf-8"?>
<sst xmlns="http://schemas.openxmlformats.org/spreadsheetml/2006/main" count="118" uniqueCount="88">
  <si>
    <t>Insert new rows ABOVE this one</t>
  </si>
  <si>
    <t>Project Start:</t>
  </si>
  <si>
    <t>PROGRESS</t>
  </si>
  <si>
    <t>ASSIGNED
TO</t>
  </si>
  <si>
    <t>PROJECT TITLE</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</si>
  <si>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</si>
  <si>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</si>
  <si>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</si>
  <si>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</si>
  <si>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</si>
  <si>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</si>
  <si>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</si>
  <si>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</si>
  <si>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</si>
  <si>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</si>
  <si>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</si>
  <si>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</si>
  <si>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</si>
  <si>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</si>
  <si>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</si>
  <si>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</si>
  <si>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</si>
  <si>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</si>
  <si>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</si>
  <si>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</si>
  <si>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</si>
  <si>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</si>
  <si>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</si>
  <si>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</si>
  <si>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</si>
  <si>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</si>
  <si>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</si>
  <si>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</si>
  <si>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</si>
  <si>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</si>
  <si>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</si>
  <si>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</si>
  <si>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</si>
  <si>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</si>
  <si>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</si>
  <si>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Srok</t>
  </si>
  <si>
    <t>VIDISH, ZHANG, VEDHA, ANANDAN</t>
  </si>
  <si>
    <t>Project Initiation</t>
  </si>
  <si>
    <t>Brain Storming Ideas</t>
  </si>
  <si>
    <t>Research</t>
  </si>
  <si>
    <t>Identify the Scope</t>
  </si>
  <si>
    <t>Identify the Tools &amp; Softwares</t>
  </si>
  <si>
    <t>Define Project Deliverables &amp; Milestones</t>
  </si>
  <si>
    <t>Hardware &amp; Software Setup</t>
  </si>
  <si>
    <t>DevOps Tools &amp; Project Setup</t>
  </si>
  <si>
    <t>Software Delivery Management Setup</t>
  </si>
  <si>
    <t>VIDISH, VEDHA</t>
  </si>
  <si>
    <t>VEDHA, ANANDAN</t>
  </si>
  <si>
    <t>VIDISH, ZHANG</t>
  </si>
  <si>
    <t>Development &amp; Testing of Indoor Navigation Module</t>
  </si>
  <si>
    <t>ROS &amp; SLAM development</t>
  </si>
  <si>
    <t xml:space="preserve">ROS &amp; SLAM Unit Testing </t>
  </si>
  <si>
    <t>ZHANG</t>
  </si>
  <si>
    <t>High Level Design &amp; Architecture</t>
  </si>
  <si>
    <t>Indoor Navigation Detail Design</t>
  </si>
  <si>
    <t>Finalize the Design</t>
  </si>
  <si>
    <t>v</t>
  </si>
  <si>
    <t>Development &amp; Testing of Outdoor Navigation Module</t>
  </si>
  <si>
    <t>OutdoorNavigation Detail Design</t>
  </si>
  <si>
    <t>VIDISH</t>
  </si>
  <si>
    <t>ZHANG, VIDISH</t>
  </si>
  <si>
    <t>DeepQ Network Program Development</t>
  </si>
  <si>
    <t>DQN Training</t>
  </si>
  <si>
    <t>Object Detection Development</t>
  </si>
  <si>
    <t>Object Detection Image / Video Sourcing</t>
  </si>
  <si>
    <t>ANANDAN</t>
  </si>
  <si>
    <t>Object Detection Image Training</t>
  </si>
  <si>
    <t>Development &amp; Testing (User Interface, OCR, TextToVoice) &amp; Integration</t>
  </si>
  <si>
    <t>Development of UI</t>
  </si>
  <si>
    <t>Development of OCR &amp; Interface</t>
  </si>
  <si>
    <t>Integration</t>
  </si>
  <si>
    <t>VIDISH, ANANDAN</t>
  </si>
  <si>
    <t>Project Report, Presentation &amp; Documentation</t>
  </si>
  <si>
    <t>Prepare Mid-Year Presentation</t>
  </si>
  <si>
    <t>Present Mid-Year Presentation</t>
  </si>
  <si>
    <t>Integrtion Testing &amp; Tuning</t>
  </si>
  <si>
    <t>Prepare Project Report &amp; Final PPT (&amp; Audio)</t>
  </si>
  <si>
    <t>Final Presentation PPT &amp; Audi</t>
  </si>
  <si>
    <t>COMNPLETION : PROJECT SUBMITION</t>
  </si>
  <si>
    <t>VIDISH, VEDHA, ANANDAN, ZHANG</t>
  </si>
  <si>
    <t>ANANDAN, VEDHA</t>
  </si>
  <si>
    <t>VEDHA, VIDISH, ANANDAN, ZHANG</t>
  </si>
  <si>
    <t>VIDISH VEDHA, ANANDAN, ZHANG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</si>
</sst>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3"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color theme="0"/>
      <name val="Calibri"/>
      <family val="2"/>
      <scheme val="minor"/>
    </font>
    <font>
      <b/>
      <sz val="10"/>
      <color theme="1"/>
      <name val="Calibri"/>
      <family val="2"/>
      <scheme val="minor"/>
    </font>
    <font>
      <sz val="10"/>
      <color theme="1"/>
      <name val="Calibri"/>
      <family val="2"/>
      <scheme val="minor"/>
    </font>
    <font>
      <sz val="10"/>
      <color theme="4" tint="-0.249977111117893"/>
      <name val="Calibri"/>
      <family val="2"/>
      <scheme val="minor"/>
    </font>
    <font>
      <b/>
      <sz val="10"/>
      <color theme="1" tint="0.34998626667073579"/>
      <name val="Calibri"/>
      <family val="2"/>
      <scheme val="minor"/>
    </font>
    <font>
      <b/>
      <sz val="10"/>
      <color theme="4" tint="-0.249977111117893"/>
      <name val="Calibri"/>
      <family val="2"/>
      <scheme val="minor"/>
    </font>
    <font>
      <b/>
      <sz val="10"/>
      <color theme="1" tint="0.499984740745262"/>
      <name val="Calibri"/>
      <family val="2"/>
      <scheme val="minor"/>
    </font>
    <font>
      <b/>
      <sz val="10"/>
      <color theme="0"/>
      <name val="Calibri"/>
      <family val="2"/>
      <scheme val="minor"/>
    </font>
    <font>
      <i/>
      <sz val="10"/>
      <color theme="1"/>
      <name val="Calibri"/>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bgColor indexed="64"/>
      </patternFill>
    </fill>
    <fill>
      <patternFill patternType="solid">
        <fgColor rgb="FF00B050"/>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right style="thin">
        <color theme="7" tint="0.39997558519241921"/>
      </right>
      <top style="medium">
        <color theme="0" tint="-0.14996795556505021"/>
      </top>
      <bottom style="medium">
        <color theme="0" tint="-0.14996795556505021"/>
      </bottom>
      <diagonal/>
    </border>
    <border>
      <left style="thin">
        <color theme="0" tint="-0.14993743705557422"/>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64" fontId="4" fillId="0" borderId="3"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3">
      <alignment horizontal="center" vertical="center"/>
    </xf>
    <xf numFmtId="165" fontId="4" fillId="0" borderId="2" applyFill="0">
      <alignment horizontal="center" vertical="center"/>
    </xf>
    <xf numFmtId="0" fontId="4" fillId="0" borderId="2" applyFill="0">
      <alignment horizontal="center" vertical="center"/>
    </xf>
    <xf numFmtId="0" fontId="4" fillId="0" borderId="2" applyFill="0">
      <alignment horizontal="left" vertical="center" indent="2"/>
    </xf>
  </cellStyleXfs>
  <cellXfs count="93">
    <xf numFmtId="0" fontId="0" fillId="0" borderId="0" xfId="0"/>
    <xf numFmtId="0" fontId="1" fillId="0" borderId="0" xfId="0" applyFont="1"/>
    <xf numFmtId="0" fontId="1" fillId="0" borderId="0" xfId="0" applyFont="1" applyAlignment="1">
      <alignment horizontal="center"/>
    </xf>
    <xf numFmtId="165" fontId="3" fillId="2" borderId="2" xfId="0" applyNumberFormat="1" applyFont="1" applyFill="1" applyBorder="1" applyAlignment="1">
      <alignment horizontal="left" vertical="center"/>
    </xf>
    <xf numFmtId="0" fontId="1" fillId="0" borderId="0" xfId="0" applyFont="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2" fillId="0" borderId="0" xfId="0" applyFont="1" applyAlignment="1">
      <alignment vertical="center"/>
    </xf>
    <xf numFmtId="0" fontId="11" fillId="0" borderId="0" xfId="0" applyFont="1" applyAlignment="1">
      <alignment horizontal="left" vertical="top" wrapText="1" indent="1"/>
    </xf>
    <xf numFmtId="0" fontId="1" fillId="0" borderId="0" xfId="0" applyFont="1" applyAlignment="1">
      <alignment horizontal="left" vertical="top"/>
    </xf>
    <xf numFmtId="0" fontId="9"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4" fillId="0" borderId="0" xfId="3" applyFont="1" applyAlignment="1">
      <alignment wrapText="1"/>
    </xf>
    <xf numFmtId="0" fontId="15" fillId="7" borderId="2" xfId="0" applyFont="1" applyFill="1" applyBorder="1" applyAlignment="1">
      <alignment horizontal="left" vertical="center" wrapText="1"/>
    </xf>
    <xf numFmtId="0" fontId="1" fillId="0" borderId="2" xfId="0" applyFont="1" applyBorder="1" applyAlignment="1">
      <alignment horizontal="center" vertical="center"/>
    </xf>
    <xf numFmtId="0" fontId="16" fillId="0" borderId="9" xfId="0" applyFont="1" applyBorder="1" applyAlignment="1">
      <alignment vertical="center"/>
    </xf>
    <xf numFmtId="0" fontId="16" fillId="0" borderId="0" xfId="0" applyFont="1" applyAlignment="1">
      <alignment vertical="center"/>
    </xf>
    <xf numFmtId="0" fontId="16" fillId="3" borderId="12" xfId="12" applyFont="1" applyFill="1" applyBorder="1" applyAlignment="1">
      <alignment horizontal="left" vertical="center" wrapText="1"/>
    </xf>
    <xf numFmtId="0" fontId="16" fillId="3" borderId="2" xfId="11" applyFont="1" applyFill="1">
      <alignment horizontal="center" vertical="center"/>
    </xf>
    <xf numFmtId="9" fontId="1" fillId="3" borderId="2" xfId="2" applyFont="1" applyFill="1" applyBorder="1" applyAlignment="1">
      <alignment horizontal="center" vertical="center"/>
    </xf>
    <xf numFmtId="165" fontId="16" fillId="3" borderId="2" xfId="10" applyFont="1" applyFill="1">
      <alignment horizontal="center" vertical="center"/>
    </xf>
    <xf numFmtId="0" fontId="16" fillId="0" borderId="9" xfId="0" applyFont="1" applyBorder="1" applyAlignment="1">
      <alignment horizontal="right" vertical="center"/>
    </xf>
    <xf numFmtId="0" fontId="14" fillId="0" borderId="0" xfId="3" applyFont="1"/>
    <xf numFmtId="0" fontId="16" fillId="0" borderId="15" xfId="0" applyFont="1" applyBorder="1" applyAlignment="1">
      <alignment vertical="center"/>
    </xf>
    <xf numFmtId="0" fontId="16" fillId="0" borderId="13" xfId="0" applyFont="1" applyBorder="1" applyAlignment="1">
      <alignment vertical="center"/>
    </xf>
    <xf numFmtId="0" fontId="16" fillId="0" borderId="14" xfId="0" applyFont="1" applyBorder="1" applyAlignment="1">
      <alignment vertical="center"/>
    </xf>
    <xf numFmtId="0" fontId="16" fillId="0" borderId="16" xfId="0" applyFont="1" applyBorder="1" applyAlignment="1">
      <alignment vertical="center"/>
    </xf>
    <xf numFmtId="0" fontId="16" fillId="4" borderId="12" xfId="12" applyFont="1" applyFill="1" applyBorder="1" applyAlignment="1">
      <alignment horizontal="left" vertical="center" wrapText="1"/>
    </xf>
    <xf numFmtId="0" fontId="16" fillId="4" borderId="2" xfId="11" applyFont="1" applyFill="1" applyAlignment="1">
      <alignment horizontal="left" vertical="center"/>
    </xf>
    <xf numFmtId="9" fontId="1" fillId="4" borderId="2" xfId="2" applyFont="1" applyFill="1" applyBorder="1" applyAlignment="1">
      <alignment horizontal="center" vertical="center"/>
    </xf>
    <xf numFmtId="165" fontId="16" fillId="4" borderId="2" xfId="10" applyFont="1" applyFill="1">
      <alignment horizontal="center" vertical="center"/>
    </xf>
    <xf numFmtId="0" fontId="15" fillId="5" borderId="2" xfId="0" applyFont="1" applyFill="1" applyBorder="1" applyAlignment="1">
      <alignment horizontal="left" vertical="center" wrapText="1"/>
    </xf>
    <xf numFmtId="0" fontId="16" fillId="10" borderId="12" xfId="12" applyFont="1" applyFill="1" applyBorder="1" applyAlignment="1">
      <alignment horizontal="left" vertical="center" wrapText="1"/>
    </xf>
    <xf numFmtId="0" fontId="16" fillId="10" borderId="2" xfId="11" applyFont="1" applyFill="1" applyAlignment="1">
      <alignment horizontal="left" vertical="center"/>
    </xf>
    <xf numFmtId="9" fontId="1" fillId="10" borderId="2" xfId="2" applyFont="1" applyFill="1" applyBorder="1" applyAlignment="1">
      <alignment horizontal="center" vertical="center"/>
    </xf>
    <xf numFmtId="165" fontId="16" fillId="10" borderId="2" xfId="10" applyFont="1" applyFill="1">
      <alignment horizontal="center" vertical="center"/>
    </xf>
    <xf numFmtId="9" fontId="1" fillId="9" borderId="2" xfId="2" applyFont="1" applyFill="1" applyBorder="1" applyAlignment="1">
      <alignment horizontal="center" vertical="center"/>
    </xf>
    <xf numFmtId="9" fontId="17" fillId="8" borderId="2" xfId="2" applyFont="1" applyFill="1" applyBorder="1" applyAlignment="1">
      <alignment horizontal="center" vertical="center"/>
    </xf>
    <xf numFmtId="165" fontId="17" fillId="8" borderId="2" xfId="0" applyNumberFormat="1" applyFont="1" applyFill="1" applyBorder="1" applyAlignment="1">
      <alignment horizontal="center" vertical="center"/>
    </xf>
    <xf numFmtId="9" fontId="17" fillId="7" borderId="2" xfId="2" applyFont="1" applyFill="1" applyBorder="1" applyAlignment="1">
      <alignment horizontal="center" vertical="center"/>
    </xf>
    <xf numFmtId="165" fontId="17" fillId="7" borderId="2" xfId="0" applyNumberFormat="1" applyFont="1" applyFill="1" applyBorder="1" applyAlignment="1">
      <alignment horizontal="center" vertical="center"/>
    </xf>
    <xf numFmtId="9" fontId="17" fillId="5" borderId="2" xfId="2" applyFont="1" applyFill="1" applyBorder="1" applyAlignment="1">
      <alignment horizontal="center" vertical="center"/>
    </xf>
    <xf numFmtId="165" fontId="17" fillId="5" borderId="2" xfId="0" applyNumberFormat="1" applyFont="1" applyFill="1" applyBorder="1" applyAlignment="1">
      <alignment horizontal="center" vertical="center"/>
    </xf>
    <xf numFmtId="0" fontId="3" fillId="0" borderId="0" xfId="1" applyFont="1" applyProtection="1">
      <alignment vertical="top"/>
    </xf>
    <xf numFmtId="0" fontId="3" fillId="0" borderId="0" xfId="1" applyFont="1" applyAlignment="1" applyProtection="1"/>
    <xf numFmtId="0" fontId="18" fillId="0" borderId="0" xfId="5" applyFont="1" applyAlignment="1">
      <alignment horizontal="left" wrapText="1"/>
    </xf>
    <xf numFmtId="0" fontId="19" fillId="0" borderId="0" xfId="0" applyFont="1" applyAlignment="1">
      <alignment horizontal="left"/>
    </xf>
    <xf numFmtId="0" fontId="16" fillId="0" borderId="0" xfId="0" applyFont="1"/>
    <xf numFmtId="0" fontId="20" fillId="0" borderId="0" xfId="0" applyFont="1"/>
    <xf numFmtId="0" fontId="16" fillId="0" borderId="0" xfId="6" applyFont="1" applyAlignment="1">
      <alignment wrapText="1"/>
    </xf>
    <xf numFmtId="0" fontId="16" fillId="0" borderId="0" xfId="0" applyFont="1" applyAlignment="1">
      <alignment horizontal="center"/>
    </xf>
    <xf numFmtId="0" fontId="16" fillId="0" borderId="0" xfId="7" applyFont="1" applyAlignment="1">
      <alignment vertical="top" wrapText="1"/>
    </xf>
    <xf numFmtId="0" fontId="16" fillId="0" borderId="0" xfId="8" applyFont="1">
      <alignment horizontal="right" indent="1"/>
    </xf>
    <xf numFmtId="0" fontId="16" fillId="0" borderId="7" xfId="8" applyFont="1" applyBorder="1">
      <alignment horizontal="right" indent="1"/>
    </xf>
    <xf numFmtId="166" fontId="16" fillId="0" borderId="11" xfId="9" applyFont="1" applyBorder="1">
      <alignment horizontal="center" vertical="center"/>
    </xf>
    <xf numFmtId="0" fontId="14" fillId="13" borderId="0" xfId="0" applyFont="1" applyFill="1" applyBorder="1" applyAlignment="1">
      <alignment wrapText="1"/>
    </xf>
    <xf numFmtId="0" fontId="14" fillId="13" borderId="0" xfId="8" applyFont="1" applyFill="1" applyBorder="1">
      <alignment horizontal="right" indent="1"/>
    </xf>
    <xf numFmtId="0" fontId="14" fillId="13" borderId="0" xfId="0" applyFont="1" applyFill="1" applyBorder="1" applyAlignment="1">
      <alignment horizontal="center" vertical="center"/>
    </xf>
    <xf numFmtId="0" fontId="14" fillId="13" borderId="0" xfId="0" applyFont="1" applyFill="1" applyBorder="1"/>
    <xf numFmtId="0" fontId="14" fillId="0" borderId="0" xfId="0" applyFont="1"/>
    <xf numFmtId="167" fontId="16" fillId="6" borderId="4" xfId="0" applyNumberFormat="1" applyFont="1" applyFill="1" applyBorder="1" applyAlignment="1">
      <alignment horizontal="left" vertical="center" wrapText="1" indent="1"/>
    </xf>
    <xf numFmtId="167" fontId="16" fillId="6" borderId="1" xfId="0" applyNumberFormat="1" applyFont="1" applyFill="1" applyBorder="1" applyAlignment="1">
      <alignment horizontal="left" vertical="center" wrapText="1" indent="1"/>
    </xf>
    <xf numFmtId="167" fontId="16" fillId="6" borderId="5" xfId="0" applyNumberFormat="1" applyFont="1" applyFill="1" applyBorder="1" applyAlignment="1">
      <alignment horizontal="left" vertical="center" wrapText="1" indent="1"/>
    </xf>
    <xf numFmtId="0" fontId="14" fillId="0" borderId="10" xfId="0" applyFont="1" applyBorder="1"/>
    <xf numFmtId="168" fontId="1" fillId="6" borderId="6" xfId="0" applyNumberFormat="1" applyFont="1" applyFill="1" applyBorder="1" applyAlignment="1">
      <alignment horizontal="center" vertical="center"/>
    </xf>
    <xf numFmtId="168" fontId="1" fillId="6" borderId="0" xfId="0" applyNumberFormat="1" applyFont="1" applyFill="1" applyAlignment="1">
      <alignment horizontal="center" vertical="center"/>
    </xf>
    <xf numFmtId="168" fontId="1" fillId="6" borderId="7" xfId="0" applyNumberFormat="1" applyFont="1" applyFill="1" applyBorder="1" applyAlignment="1">
      <alignment horizontal="center" vertical="center"/>
    </xf>
    <xf numFmtId="0" fontId="21" fillId="12" borderId="1" xfId="0" applyFont="1" applyFill="1" applyBorder="1" applyAlignment="1">
      <alignment horizontal="left" vertical="center" wrapText="1"/>
    </xf>
    <xf numFmtId="0" fontId="21" fillId="12" borderId="1" xfId="0" applyFont="1" applyFill="1" applyBorder="1" applyAlignment="1">
      <alignment horizontal="center" vertical="center" wrapText="1"/>
    </xf>
    <xf numFmtId="0" fontId="14" fillId="11" borderId="8" xfId="0" applyFont="1" applyFill="1" applyBorder="1" applyAlignment="1">
      <alignment horizontal="center" vertical="center" shrinkToFit="1"/>
    </xf>
    <xf numFmtId="0" fontId="16" fillId="0" borderId="0" xfId="0" applyFont="1" applyAlignment="1">
      <alignment wrapText="1"/>
    </xf>
    <xf numFmtId="0" fontId="22" fillId="2" borderId="2" xfId="0" applyFont="1" applyFill="1" applyBorder="1" applyAlignment="1">
      <alignment horizontal="left" vertical="center" wrapText="1"/>
    </xf>
    <xf numFmtId="0" fontId="22" fillId="2" borderId="2" xfId="0" applyFont="1" applyFill="1" applyBorder="1" applyAlignment="1">
      <alignment horizontal="center" vertical="center"/>
    </xf>
    <xf numFmtId="9" fontId="1" fillId="2" borderId="2" xfId="2" applyFont="1" applyFill="1" applyBorder="1" applyAlignment="1">
      <alignment horizontal="center" vertical="center"/>
    </xf>
    <xf numFmtId="165" fontId="1" fillId="2" borderId="2" xfId="0" applyNumberFormat="1" applyFont="1" applyFill="1" applyBorder="1" applyAlignment="1">
      <alignment horizontal="center" vertical="center"/>
    </xf>
    <xf numFmtId="0" fontId="1" fillId="2" borderId="2" xfId="0" applyFont="1" applyFill="1" applyBorder="1" applyAlignment="1">
      <alignment horizontal="center" vertical="center"/>
    </xf>
    <xf numFmtId="0" fontId="16" fillId="2" borderId="9" xfId="0" applyFont="1" applyFill="1" applyBorder="1" applyAlignment="1">
      <alignment vertical="center"/>
    </xf>
    <xf numFmtId="0" fontId="16" fillId="0" borderId="0" xfId="0" applyFont="1" applyAlignment="1">
      <alignment horizontal="right" vertical="center"/>
    </xf>
    <xf numFmtId="0" fontId="14" fillId="0" borderId="0" xfId="0" applyFont="1" applyAlignment="1">
      <alignment horizontal="center"/>
    </xf>
    <xf numFmtId="0" fontId="16" fillId="3" borderId="12" xfId="12" applyFont="1" applyFill="1" applyBorder="1" applyAlignment="1">
      <alignment vertical="center" wrapText="1"/>
    </xf>
    <xf numFmtId="0" fontId="16" fillId="3" borderId="2" xfId="11" applyFont="1" applyFill="1" applyAlignment="1">
      <alignment vertical="center"/>
    </xf>
    <xf numFmtId="9" fontId="1" fillId="3" borderId="2" xfId="2" applyFont="1" applyFill="1" applyBorder="1" applyAlignment="1">
      <alignment vertical="center"/>
    </xf>
    <xf numFmtId="165" fontId="16" fillId="3" borderId="2" xfId="10" applyFont="1" applyFill="1" applyAlignment="1">
      <alignment vertical="center"/>
    </xf>
    <xf numFmtId="0" fontId="15" fillId="8" borderId="2" xfId="12" applyFont="1" applyFill="1" applyBorder="1" applyAlignment="1">
      <alignment horizontal="left" vertical="center" wrapText="1"/>
    </xf>
    <xf numFmtId="0" fontId="14" fillId="14" borderId="12" xfId="12" applyFont="1" applyFill="1" applyBorder="1" applyAlignment="1">
      <alignment horizontal="left" vertical="center" wrapText="1"/>
    </xf>
    <xf numFmtId="0" fontId="14" fillId="14" borderId="2" xfId="11" applyFont="1" applyFill="1" applyAlignment="1">
      <alignment horizontal="left" vertical="center"/>
    </xf>
    <xf numFmtId="9" fontId="14" fillId="14" borderId="2" xfId="2" applyFont="1" applyFill="1" applyBorder="1" applyAlignment="1">
      <alignment horizontal="center" vertical="center"/>
    </xf>
    <xf numFmtId="165" fontId="14" fillId="14" borderId="2" xfId="10" applyFont="1" applyFill="1">
      <alignment horizontal="center" vertical="center"/>
    </xf>
    <xf numFmtId="0" fontId="14" fillId="14" borderId="2" xfId="0" applyFont="1" applyFill="1" applyBorder="1" applyAlignment="1">
      <alignment horizontal="center" vertical="center"/>
    </xf>
    <xf numFmtId="0" fontId="16" fillId="14" borderId="9"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7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74"/>
      <tableStyleElement type="headerRow" dxfId="73"/>
      <tableStyleElement type="totalRow" dxfId="72"/>
      <tableStyleElement type="firstColumn" dxfId="71"/>
      <tableStyleElement type="lastColumn" dxfId="70"/>
      <tableStyleElement type="firstRowStripe" dxfId="69"/>
      <tableStyleElement type="secondRowStripe" dxfId="68"/>
      <tableStyleElement type="firstColumnStripe" dxfId="67"/>
      <tableStyleElement type="secondColumnStripe" dxfId="6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R46"/>
  <sheetViews>
    <sheetView showGridLines="0" tabSelected="1" showRuler="0" zoomScale="70" zoomScaleNormal="70" zoomScalePageLayoutView="70" workbookViewId="0">
      <pane ySplit="6" topLeftCell="A7" activePane="bottomLeft" state="frozen"/>
      <selection pane="bottomLeft" activeCell="BF40" sqref="BF40"/>
    </sheetView>
  </sheetViews>
  <sheetFormatPr defaultRowHeight="30" customHeight="1" x14ac:dyDescent="0.2"/>
  <cols>
    <col min="1" max="1" width="11.7109375" style="25" customWidth="1"/>
    <col min="2" max="2" width="36.140625" style="73" customWidth="1"/>
    <col min="3" max="3" width="32.5703125" style="50" bestFit="1" customWidth="1"/>
    <col min="4" max="4" width="8.7109375" style="50" bestFit="1" customWidth="1"/>
    <col min="5" max="5" width="10" style="53" customWidth="1"/>
    <col min="6" max="6" width="10" style="50" customWidth="1"/>
    <col min="7" max="7" width="2.7109375" style="50" customWidth="1"/>
    <col min="8" max="8" width="8.42578125" style="50" bestFit="1" customWidth="1"/>
    <col min="9" max="148" width="3.140625" style="50" customWidth="1"/>
    <col min="149" max="16384" width="9.140625" style="50"/>
  </cols>
  <sheetData>
    <row r="1" spans="1:148" ht="30" hidden="1" customHeight="1" x14ac:dyDescent="0.2">
      <c r="A1" s="15" t="s">
        <v>31</v>
      </c>
      <c r="B1" s="48" t="s">
        <v>4</v>
      </c>
      <c r="C1" s="49"/>
      <c r="D1" s="1"/>
      <c r="E1" s="2"/>
      <c r="F1" s="4"/>
      <c r="H1" s="1"/>
      <c r="I1" s="51" t="s">
        <v>13</v>
      </c>
      <c r="BZ1" s="50" t="s">
        <v>61</v>
      </c>
      <c r="CG1" s="50" t="s">
        <v>61</v>
      </c>
      <c r="CN1" s="50" t="s">
        <v>61</v>
      </c>
      <c r="CU1" s="50" t="s">
        <v>61</v>
      </c>
      <c r="DB1" s="50" t="s">
        <v>61</v>
      </c>
      <c r="DI1" s="50" t="s">
        <v>61</v>
      </c>
      <c r="DP1" s="50" t="s">
        <v>61</v>
      </c>
      <c r="DW1" s="50" t="s">
        <v>61</v>
      </c>
      <c r="ED1" s="50" t="s">
        <v>61</v>
      </c>
      <c r="EK1" s="50" t="s">
        <v>61</v>
      </c>
      <c r="ER1" s="50" t="s">
        <v>61</v>
      </c>
    </row>
    <row r="2" spans="1:148" ht="30" hidden="1" customHeight="1" x14ac:dyDescent="0.2">
      <c r="A2" s="25" t="s">
        <v>27</v>
      </c>
      <c r="B2" s="52" t="s">
        <v>23</v>
      </c>
      <c r="I2" s="46" t="s">
        <v>18</v>
      </c>
      <c r="Z2" s="50" t="s">
        <v>40</v>
      </c>
    </row>
    <row r="3" spans="1:148" ht="30" hidden="1" customHeight="1" x14ac:dyDescent="0.2">
      <c r="A3" s="25" t="s">
        <v>32</v>
      </c>
      <c r="B3" s="54" t="s">
        <v>24</v>
      </c>
      <c r="C3" s="55" t="s">
        <v>1</v>
      </c>
      <c r="D3" s="56"/>
      <c r="E3" s="57">
        <v>43988</v>
      </c>
      <c r="F3" s="57"/>
    </row>
    <row r="4" spans="1:148" ht="13.5" customHeight="1" x14ac:dyDescent="0.2">
      <c r="A4" s="15" t="s">
        <v>33</v>
      </c>
      <c r="B4" s="58"/>
      <c r="C4" s="59" t="s">
        <v>9</v>
      </c>
      <c r="D4" s="59"/>
      <c r="E4" s="60">
        <v>1</v>
      </c>
      <c r="F4" s="61"/>
      <c r="G4" s="62"/>
      <c r="H4" s="62"/>
      <c r="I4" s="63">
        <f>I5</f>
        <v>44008</v>
      </c>
      <c r="J4" s="64"/>
      <c r="K4" s="64"/>
      <c r="L4" s="64"/>
      <c r="M4" s="64"/>
      <c r="N4" s="64"/>
      <c r="O4" s="65"/>
      <c r="P4" s="63">
        <f>P5</f>
        <v>44028</v>
      </c>
      <c r="Q4" s="64"/>
      <c r="R4" s="64"/>
      <c r="S4" s="64"/>
      <c r="T4" s="64"/>
      <c r="U4" s="64"/>
      <c r="V4" s="65"/>
      <c r="W4" s="63">
        <f>W5</f>
        <v>44048</v>
      </c>
      <c r="X4" s="64"/>
      <c r="Y4" s="64"/>
      <c r="Z4" s="64"/>
      <c r="AA4" s="64"/>
      <c r="AB4" s="64"/>
      <c r="AC4" s="65"/>
      <c r="AD4" s="63">
        <f>AD5</f>
        <v>44068</v>
      </c>
      <c r="AE4" s="64"/>
      <c r="AF4" s="64"/>
      <c r="AG4" s="64"/>
      <c r="AH4" s="64"/>
      <c r="AI4" s="64"/>
      <c r="AJ4" s="65"/>
      <c r="AK4" s="63">
        <f>AK5</f>
        <v>44088</v>
      </c>
      <c r="AL4" s="64"/>
      <c r="AM4" s="64"/>
      <c r="AN4" s="64"/>
      <c r="AO4" s="64"/>
      <c r="AP4" s="64"/>
      <c r="AQ4" s="65"/>
      <c r="AR4" s="63">
        <f>AR5</f>
        <v>44108</v>
      </c>
      <c r="AS4" s="64"/>
      <c r="AT4" s="64"/>
      <c r="AU4" s="64"/>
      <c r="AV4" s="64"/>
      <c r="AW4" s="64"/>
      <c r="AX4" s="65"/>
      <c r="AY4" s="63">
        <f>AY5</f>
        <v>44128</v>
      </c>
      <c r="AZ4" s="64"/>
      <c r="BA4" s="64"/>
      <c r="BB4" s="64"/>
      <c r="BC4" s="64"/>
      <c r="BD4" s="64"/>
      <c r="BE4" s="65"/>
      <c r="BF4" s="63">
        <f>BF5</f>
        <v>44148</v>
      </c>
      <c r="BG4" s="64"/>
      <c r="BH4" s="64"/>
      <c r="BI4" s="64"/>
      <c r="BJ4" s="64"/>
      <c r="BK4" s="64"/>
      <c r="BL4" s="65"/>
      <c r="BM4" s="63">
        <f>BM5</f>
        <v>44155</v>
      </c>
      <c r="BN4" s="64"/>
      <c r="BO4" s="64"/>
      <c r="BP4" s="64"/>
      <c r="BQ4" s="64"/>
      <c r="BR4" s="64"/>
      <c r="BS4" s="65"/>
      <c r="BT4" s="63">
        <f>BT5</f>
        <v>44162</v>
      </c>
      <c r="BU4" s="64"/>
      <c r="BV4" s="64"/>
      <c r="BW4" s="64"/>
      <c r="BX4" s="64"/>
      <c r="BY4" s="64"/>
      <c r="BZ4" s="65"/>
      <c r="CA4" s="63">
        <f>CA5</f>
        <v>44169</v>
      </c>
      <c r="CB4" s="64"/>
      <c r="CC4" s="64"/>
      <c r="CD4" s="64"/>
      <c r="CE4" s="64"/>
      <c r="CF4" s="64"/>
      <c r="CG4" s="65"/>
      <c r="CH4" s="63">
        <f>CH5</f>
        <v>44176</v>
      </c>
      <c r="CI4" s="64"/>
      <c r="CJ4" s="64"/>
      <c r="CK4" s="64"/>
      <c r="CL4" s="64"/>
      <c r="CM4" s="64"/>
      <c r="CN4" s="65"/>
      <c r="CO4" s="63">
        <f>CO5</f>
        <v>44183</v>
      </c>
      <c r="CP4" s="64"/>
      <c r="CQ4" s="64"/>
      <c r="CR4" s="64"/>
      <c r="CS4" s="64"/>
      <c r="CT4" s="64"/>
      <c r="CU4" s="65"/>
      <c r="CV4" s="63">
        <f>CV5</f>
        <v>44190</v>
      </c>
      <c r="CW4" s="64"/>
      <c r="CX4" s="64"/>
      <c r="CY4" s="64"/>
      <c r="CZ4" s="64"/>
      <c r="DA4" s="64"/>
      <c r="DB4" s="65"/>
      <c r="DC4" s="63">
        <f>DC5</f>
        <v>44197</v>
      </c>
      <c r="DD4" s="64"/>
      <c r="DE4" s="64"/>
      <c r="DF4" s="64"/>
      <c r="DG4" s="64"/>
      <c r="DH4" s="64"/>
      <c r="DI4" s="65"/>
      <c r="DJ4" s="63">
        <f>DJ5</f>
        <v>44204</v>
      </c>
      <c r="DK4" s="64"/>
      <c r="DL4" s="64"/>
      <c r="DM4" s="64"/>
      <c r="DN4" s="64"/>
      <c r="DO4" s="64"/>
      <c r="DP4" s="65"/>
      <c r="DQ4" s="63">
        <f>DQ5</f>
        <v>44211</v>
      </c>
      <c r="DR4" s="64"/>
      <c r="DS4" s="64"/>
      <c r="DT4" s="64"/>
      <c r="DU4" s="64"/>
      <c r="DV4" s="64"/>
      <c r="DW4" s="65"/>
      <c r="DX4" s="63">
        <f>DX5</f>
        <v>44218</v>
      </c>
      <c r="DY4" s="64"/>
      <c r="DZ4" s="64"/>
      <c r="EA4" s="64"/>
      <c r="EB4" s="64"/>
      <c r="EC4" s="64"/>
      <c r="ED4" s="65"/>
      <c r="EE4" s="63">
        <f>EE5</f>
        <v>44225</v>
      </c>
      <c r="EF4" s="64"/>
      <c r="EG4" s="64"/>
      <c r="EH4" s="64"/>
      <c r="EI4" s="64"/>
      <c r="EJ4" s="64"/>
      <c r="EK4" s="65"/>
      <c r="EL4" s="63">
        <f>EL5</f>
        <v>44232</v>
      </c>
      <c r="EM4" s="64"/>
      <c r="EN4" s="64"/>
      <c r="EO4" s="64"/>
      <c r="EP4" s="64"/>
      <c r="EQ4" s="64"/>
      <c r="ER4" s="65"/>
    </row>
    <row r="5" spans="1:148" ht="15" customHeight="1" x14ac:dyDescent="0.2">
      <c r="A5" s="15" t="s">
        <v>34</v>
      </c>
      <c r="B5" s="66"/>
      <c r="C5" s="66"/>
      <c r="D5" s="66"/>
      <c r="E5" s="66"/>
      <c r="F5" s="66"/>
      <c r="G5" s="66"/>
      <c r="H5" s="50">
        <f>SUM(H8,H14,H19,H23,H35,H30,H40)</f>
        <v>196</v>
      </c>
      <c r="I5" s="67">
        <f>E9-WEEKDAY(Project_Start,1)+2+7*(Display_Week-1)</f>
        <v>44008</v>
      </c>
      <c r="J5" s="68">
        <f>I5+1</f>
        <v>44009</v>
      </c>
      <c r="K5" s="68">
        <f t="shared" ref="K5:AX5" si="0">J5+1</f>
        <v>44010</v>
      </c>
      <c r="L5" s="68">
        <f t="shared" si="0"/>
        <v>44011</v>
      </c>
      <c r="M5" s="68">
        <f t="shared" si="0"/>
        <v>44012</v>
      </c>
      <c r="N5" s="68">
        <f t="shared" si="0"/>
        <v>44013</v>
      </c>
      <c r="O5" s="69">
        <f t="shared" si="0"/>
        <v>44014</v>
      </c>
      <c r="P5" s="67">
        <f>O5+14</f>
        <v>44028</v>
      </c>
      <c r="Q5" s="68">
        <f>P5+1</f>
        <v>44029</v>
      </c>
      <c r="R5" s="68">
        <f t="shared" si="0"/>
        <v>44030</v>
      </c>
      <c r="S5" s="68">
        <f t="shared" si="0"/>
        <v>44031</v>
      </c>
      <c r="T5" s="68">
        <f t="shared" si="0"/>
        <v>44032</v>
      </c>
      <c r="U5" s="68">
        <f t="shared" si="0"/>
        <v>44033</v>
      </c>
      <c r="V5" s="69">
        <f t="shared" si="0"/>
        <v>44034</v>
      </c>
      <c r="W5" s="67">
        <f>V5+14</f>
        <v>44048</v>
      </c>
      <c r="X5" s="68">
        <f>W5+1</f>
        <v>44049</v>
      </c>
      <c r="Y5" s="68">
        <f t="shared" si="0"/>
        <v>44050</v>
      </c>
      <c r="Z5" s="68">
        <f t="shared" si="0"/>
        <v>44051</v>
      </c>
      <c r="AA5" s="68">
        <f t="shared" si="0"/>
        <v>44052</v>
      </c>
      <c r="AB5" s="68">
        <f t="shared" si="0"/>
        <v>44053</v>
      </c>
      <c r="AC5" s="69">
        <f t="shared" si="0"/>
        <v>44054</v>
      </c>
      <c r="AD5" s="67">
        <f>AC5+14</f>
        <v>44068</v>
      </c>
      <c r="AE5" s="68">
        <f>AD5+1</f>
        <v>44069</v>
      </c>
      <c r="AF5" s="68">
        <f t="shared" si="0"/>
        <v>44070</v>
      </c>
      <c r="AG5" s="68">
        <f t="shared" si="0"/>
        <v>44071</v>
      </c>
      <c r="AH5" s="68">
        <f t="shared" si="0"/>
        <v>44072</v>
      </c>
      <c r="AI5" s="68">
        <f t="shared" si="0"/>
        <v>44073</v>
      </c>
      <c r="AJ5" s="69">
        <f t="shared" si="0"/>
        <v>44074</v>
      </c>
      <c r="AK5" s="67">
        <f>AJ5+14</f>
        <v>44088</v>
      </c>
      <c r="AL5" s="68">
        <f>AK5+1</f>
        <v>44089</v>
      </c>
      <c r="AM5" s="68">
        <f t="shared" si="0"/>
        <v>44090</v>
      </c>
      <c r="AN5" s="68">
        <f t="shared" si="0"/>
        <v>44091</v>
      </c>
      <c r="AO5" s="68">
        <f t="shared" si="0"/>
        <v>44092</v>
      </c>
      <c r="AP5" s="68">
        <f t="shared" si="0"/>
        <v>44093</v>
      </c>
      <c r="AQ5" s="69">
        <f t="shared" si="0"/>
        <v>44094</v>
      </c>
      <c r="AR5" s="67">
        <f>AQ5+14</f>
        <v>44108</v>
      </c>
      <c r="AS5" s="68">
        <f>AR5+1</f>
        <v>44109</v>
      </c>
      <c r="AT5" s="68">
        <f t="shared" si="0"/>
        <v>44110</v>
      </c>
      <c r="AU5" s="68">
        <f t="shared" si="0"/>
        <v>44111</v>
      </c>
      <c r="AV5" s="68">
        <f t="shared" si="0"/>
        <v>44112</v>
      </c>
      <c r="AW5" s="68">
        <f t="shared" si="0"/>
        <v>44113</v>
      </c>
      <c r="AX5" s="69">
        <f t="shared" si="0"/>
        <v>44114</v>
      </c>
      <c r="AY5" s="67">
        <f>AX5+14</f>
        <v>44128</v>
      </c>
      <c r="AZ5" s="68">
        <f>AY5+1</f>
        <v>44129</v>
      </c>
      <c r="BA5" s="68">
        <f t="shared" ref="BA5:BE5" si="1">AZ5+1</f>
        <v>44130</v>
      </c>
      <c r="BB5" s="68">
        <f t="shared" si="1"/>
        <v>44131</v>
      </c>
      <c r="BC5" s="68">
        <f t="shared" si="1"/>
        <v>44132</v>
      </c>
      <c r="BD5" s="68">
        <f t="shared" si="1"/>
        <v>44133</v>
      </c>
      <c r="BE5" s="69">
        <f t="shared" si="1"/>
        <v>44134</v>
      </c>
      <c r="BF5" s="67">
        <f>BE5+14</f>
        <v>44148</v>
      </c>
      <c r="BG5" s="68">
        <f>BF5+1</f>
        <v>44149</v>
      </c>
      <c r="BH5" s="68">
        <f t="shared" ref="BH5:BL5" si="2">BG5+1</f>
        <v>44150</v>
      </c>
      <c r="BI5" s="68">
        <f t="shared" si="2"/>
        <v>44151</v>
      </c>
      <c r="BJ5" s="68">
        <f t="shared" si="2"/>
        <v>44152</v>
      </c>
      <c r="BK5" s="68">
        <f t="shared" si="2"/>
        <v>44153</v>
      </c>
      <c r="BL5" s="69">
        <f t="shared" si="2"/>
        <v>44154</v>
      </c>
      <c r="BM5" s="67">
        <f>BL5+1</f>
        <v>44155</v>
      </c>
      <c r="BN5" s="68">
        <f>BM5+1</f>
        <v>44156</v>
      </c>
      <c r="BO5" s="68">
        <f t="shared" ref="BO5" si="3">BN5+1</f>
        <v>44157</v>
      </c>
      <c r="BP5" s="68">
        <f t="shared" ref="BP5" si="4">BO5+1</f>
        <v>44158</v>
      </c>
      <c r="BQ5" s="68">
        <f t="shared" ref="BQ5" si="5">BP5+1</f>
        <v>44159</v>
      </c>
      <c r="BR5" s="68">
        <f t="shared" ref="BR5" si="6">BQ5+1</f>
        <v>44160</v>
      </c>
      <c r="BS5" s="69">
        <f t="shared" ref="BS5" si="7">BR5+1</f>
        <v>44161</v>
      </c>
      <c r="BT5" s="67">
        <f>BS5+1</f>
        <v>44162</v>
      </c>
      <c r="BU5" s="68">
        <f>BT5+1</f>
        <v>44163</v>
      </c>
      <c r="BV5" s="68">
        <f t="shared" ref="BV5" si="8">BU5+1</f>
        <v>44164</v>
      </c>
      <c r="BW5" s="68">
        <f t="shared" ref="BW5" si="9">BV5+1</f>
        <v>44165</v>
      </c>
      <c r="BX5" s="68">
        <f t="shared" ref="BX5" si="10">BW5+1</f>
        <v>44166</v>
      </c>
      <c r="BY5" s="68">
        <f t="shared" ref="BY5" si="11">BX5+1</f>
        <v>44167</v>
      </c>
      <c r="BZ5" s="69">
        <f t="shared" ref="BZ5" si="12">BY5+1</f>
        <v>44168</v>
      </c>
      <c r="CA5" s="67">
        <f>BZ5+1</f>
        <v>44169</v>
      </c>
      <c r="CB5" s="68">
        <f>CA5+1</f>
        <v>44170</v>
      </c>
      <c r="CC5" s="68">
        <f t="shared" ref="CC5" si="13">CB5+1</f>
        <v>44171</v>
      </c>
      <c r="CD5" s="68">
        <f t="shared" ref="CD5" si="14">CC5+1</f>
        <v>44172</v>
      </c>
      <c r="CE5" s="68">
        <f t="shared" ref="CE5" si="15">CD5+1</f>
        <v>44173</v>
      </c>
      <c r="CF5" s="68">
        <f t="shared" ref="CF5" si="16">CE5+1</f>
        <v>44174</v>
      </c>
      <c r="CG5" s="69">
        <f t="shared" ref="CG5" si="17">CF5+1</f>
        <v>44175</v>
      </c>
      <c r="CH5" s="67">
        <f>CG5+1</f>
        <v>44176</v>
      </c>
      <c r="CI5" s="68">
        <f>CH5+1</f>
        <v>44177</v>
      </c>
      <c r="CJ5" s="68">
        <f t="shared" ref="CJ5" si="18">CI5+1</f>
        <v>44178</v>
      </c>
      <c r="CK5" s="68">
        <f t="shared" ref="CK5" si="19">CJ5+1</f>
        <v>44179</v>
      </c>
      <c r="CL5" s="68">
        <f t="shared" ref="CL5" si="20">CK5+1</f>
        <v>44180</v>
      </c>
      <c r="CM5" s="68">
        <f t="shared" ref="CM5" si="21">CL5+1</f>
        <v>44181</v>
      </c>
      <c r="CN5" s="69">
        <f t="shared" ref="CN5" si="22">CM5+1</f>
        <v>44182</v>
      </c>
      <c r="CO5" s="67">
        <f>CN5+1</f>
        <v>44183</v>
      </c>
      <c r="CP5" s="68">
        <f>CO5+1</f>
        <v>44184</v>
      </c>
      <c r="CQ5" s="68">
        <f t="shared" ref="CQ5" si="23">CP5+1</f>
        <v>44185</v>
      </c>
      <c r="CR5" s="68">
        <f t="shared" ref="CR5" si="24">CQ5+1</f>
        <v>44186</v>
      </c>
      <c r="CS5" s="68">
        <f t="shared" ref="CS5" si="25">CR5+1</f>
        <v>44187</v>
      </c>
      <c r="CT5" s="68">
        <f t="shared" ref="CT5" si="26">CS5+1</f>
        <v>44188</v>
      </c>
      <c r="CU5" s="69">
        <f t="shared" ref="CU5" si="27">CT5+1</f>
        <v>44189</v>
      </c>
      <c r="CV5" s="67">
        <f>CU5+1</f>
        <v>44190</v>
      </c>
      <c r="CW5" s="68">
        <f>CV5+1</f>
        <v>44191</v>
      </c>
      <c r="CX5" s="68">
        <f t="shared" ref="CX5" si="28">CW5+1</f>
        <v>44192</v>
      </c>
      <c r="CY5" s="68">
        <f t="shared" ref="CY5" si="29">CX5+1</f>
        <v>44193</v>
      </c>
      <c r="CZ5" s="68">
        <f t="shared" ref="CZ5" si="30">CY5+1</f>
        <v>44194</v>
      </c>
      <c r="DA5" s="68">
        <f t="shared" ref="DA5" si="31">CZ5+1</f>
        <v>44195</v>
      </c>
      <c r="DB5" s="69">
        <f t="shared" ref="DB5" si="32">DA5+1</f>
        <v>44196</v>
      </c>
      <c r="DC5" s="67">
        <f>DB5+1</f>
        <v>44197</v>
      </c>
      <c r="DD5" s="68">
        <f>DC5+1</f>
        <v>44198</v>
      </c>
      <c r="DE5" s="68">
        <f t="shared" ref="DE5" si="33">DD5+1</f>
        <v>44199</v>
      </c>
      <c r="DF5" s="68">
        <f t="shared" ref="DF5" si="34">DE5+1</f>
        <v>44200</v>
      </c>
      <c r="DG5" s="68">
        <f t="shared" ref="DG5" si="35">DF5+1</f>
        <v>44201</v>
      </c>
      <c r="DH5" s="68">
        <f t="shared" ref="DH5" si="36">DG5+1</f>
        <v>44202</v>
      </c>
      <c r="DI5" s="69">
        <f t="shared" ref="DI5" si="37">DH5+1</f>
        <v>44203</v>
      </c>
      <c r="DJ5" s="67">
        <f>DI5+1</f>
        <v>44204</v>
      </c>
      <c r="DK5" s="68">
        <f>DJ5+1</f>
        <v>44205</v>
      </c>
      <c r="DL5" s="68">
        <f t="shared" ref="DL5" si="38">DK5+1</f>
        <v>44206</v>
      </c>
      <c r="DM5" s="68">
        <f t="shared" ref="DM5" si="39">DL5+1</f>
        <v>44207</v>
      </c>
      <c r="DN5" s="68">
        <f t="shared" ref="DN5" si="40">DM5+1</f>
        <v>44208</v>
      </c>
      <c r="DO5" s="68">
        <f t="shared" ref="DO5" si="41">DN5+1</f>
        <v>44209</v>
      </c>
      <c r="DP5" s="69">
        <f t="shared" ref="DP5" si="42">DO5+1</f>
        <v>44210</v>
      </c>
      <c r="DQ5" s="67">
        <f>DP5+1</f>
        <v>44211</v>
      </c>
      <c r="DR5" s="68">
        <f>DQ5+1</f>
        <v>44212</v>
      </c>
      <c r="DS5" s="68">
        <f t="shared" ref="DS5" si="43">DR5+1</f>
        <v>44213</v>
      </c>
      <c r="DT5" s="68">
        <f t="shared" ref="DT5" si="44">DS5+1</f>
        <v>44214</v>
      </c>
      <c r="DU5" s="68">
        <f t="shared" ref="DU5" si="45">DT5+1</f>
        <v>44215</v>
      </c>
      <c r="DV5" s="68">
        <f t="shared" ref="DV5" si="46">DU5+1</f>
        <v>44216</v>
      </c>
      <c r="DW5" s="69">
        <f t="shared" ref="DW5" si="47">DV5+1</f>
        <v>44217</v>
      </c>
      <c r="DX5" s="67">
        <f>DW5+1</f>
        <v>44218</v>
      </c>
      <c r="DY5" s="68">
        <f>DX5+1</f>
        <v>44219</v>
      </c>
      <c r="DZ5" s="68">
        <f t="shared" ref="DZ5" si="48">DY5+1</f>
        <v>44220</v>
      </c>
      <c r="EA5" s="68">
        <f t="shared" ref="EA5" si="49">DZ5+1</f>
        <v>44221</v>
      </c>
      <c r="EB5" s="68">
        <f t="shared" ref="EB5" si="50">EA5+1</f>
        <v>44222</v>
      </c>
      <c r="EC5" s="68">
        <f t="shared" ref="EC5" si="51">EB5+1</f>
        <v>44223</v>
      </c>
      <c r="ED5" s="69">
        <f t="shared" ref="ED5" si="52">EC5+1</f>
        <v>44224</v>
      </c>
      <c r="EE5" s="67">
        <f>ED5+1</f>
        <v>44225</v>
      </c>
      <c r="EF5" s="68">
        <f>EE5+1</f>
        <v>44226</v>
      </c>
      <c r="EG5" s="68">
        <f t="shared" ref="EG5" si="53">EF5+1</f>
        <v>44227</v>
      </c>
      <c r="EH5" s="68">
        <f t="shared" ref="EH5" si="54">EG5+1</f>
        <v>44228</v>
      </c>
      <c r="EI5" s="68">
        <f t="shared" ref="EI5" si="55">EH5+1</f>
        <v>44229</v>
      </c>
      <c r="EJ5" s="68">
        <f t="shared" ref="EJ5" si="56">EI5+1</f>
        <v>44230</v>
      </c>
      <c r="EK5" s="69">
        <f t="shared" ref="EK5" si="57">EJ5+1</f>
        <v>44231</v>
      </c>
      <c r="EL5" s="67">
        <f>EK5+1</f>
        <v>44232</v>
      </c>
      <c r="EM5" s="68">
        <f>EL5+1</f>
        <v>44233</v>
      </c>
      <c r="EN5" s="68">
        <f t="shared" ref="EN5" si="58">EM5+1</f>
        <v>44234</v>
      </c>
      <c r="EO5" s="68">
        <f t="shared" ref="EO5" si="59">EN5+1</f>
        <v>44235</v>
      </c>
      <c r="EP5" s="68">
        <f t="shared" ref="EP5" si="60">EO5+1</f>
        <v>44236</v>
      </c>
      <c r="EQ5" s="68">
        <f t="shared" ref="EQ5" si="61">EP5+1</f>
        <v>44237</v>
      </c>
      <c r="ER5" s="69">
        <f t="shared" ref="ER5" si="62">EQ5+1</f>
        <v>44238</v>
      </c>
    </row>
    <row r="6" spans="1:148" ht="30" customHeight="1" thickBot="1" x14ac:dyDescent="0.25">
      <c r="A6" s="15" t="s">
        <v>35</v>
      </c>
      <c r="B6" s="70" t="s">
        <v>10</v>
      </c>
      <c r="C6" s="71" t="s">
        <v>3</v>
      </c>
      <c r="D6" s="71" t="s">
        <v>2</v>
      </c>
      <c r="E6" s="71" t="s">
        <v>6</v>
      </c>
      <c r="F6" s="71" t="s">
        <v>7</v>
      </c>
      <c r="G6" s="71"/>
      <c r="H6" s="71" t="s">
        <v>8</v>
      </c>
      <c r="I6" s="72" t="str">
        <f t="shared" ref="I6" si="63">LEFT(TEXT(I5,"ddd"),1)</f>
        <v>F</v>
      </c>
      <c r="J6" s="72" t="str">
        <f t="shared" ref="J6:AR6" si="64">LEFT(TEXT(J5,"ddd"),1)</f>
        <v>S</v>
      </c>
      <c r="K6" s="72" t="str">
        <f t="shared" si="64"/>
        <v>S</v>
      </c>
      <c r="L6" s="72" t="str">
        <f t="shared" si="64"/>
        <v>M</v>
      </c>
      <c r="M6" s="72" t="str">
        <f t="shared" si="64"/>
        <v>T</v>
      </c>
      <c r="N6" s="72" t="str">
        <f t="shared" si="64"/>
        <v>W</v>
      </c>
      <c r="O6" s="72" t="str">
        <f t="shared" si="64"/>
        <v>T</v>
      </c>
      <c r="P6" s="72" t="str">
        <f>LEFT(TEXT(P5,"ddd"),1)</f>
        <v>T</v>
      </c>
      <c r="Q6" s="72" t="str">
        <f t="shared" si="64"/>
        <v>F</v>
      </c>
      <c r="R6" s="72" t="str">
        <f t="shared" si="64"/>
        <v>S</v>
      </c>
      <c r="S6" s="72" t="str">
        <f t="shared" si="64"/>
        <v>S</v>
      </c>
      <c r="T6" s="72" t="str">
        <f t="shared" si="64"/>
        <v>M</v>
      </c>
      <c r="U6" s="72" t="str">
        <f t="shared" si="64"/>
        <v>T</v>
      </c>
      <c r="V6" s="72" t="str">
        <f t="shared" si="64"/>
        <v>W</v>
      </c>
      <c r="W6" s="72" t="str">
        <f t="shared" si="64"/>
        <v>W</v>
      </c>
      <c r="X6" s="72" t="str">
        <f t="shared" si="64"/>
        <v>T</v>
      </c>
      <c r="Y6" s="72" t="str">
        <f t="shared" si="64"/>
        <v>F</v>
      </c>
      <c r="Z6" s="72" t="str">
        <f t="shared" si="64"/>
        <v>S</v>
      </c>
      <c r="AA6" s="72" t="str">
        <f t="shared" si="64"/>
        <v>S</v>
      </c>
      <c r="AB6" s="72" t="str">
        <f t="shared" si="64"/>
        <v>M</v>
      </c>
      <c r="AC6" s="72" t="str">
        <f t="shared" si="64"/>
        <v>T</v>
      </c>
      <c r="AD6" s="72" t="str">
        <f t="shared" si="64"/>
        <v>T</v>
      </c>
      <c r="AE6" s="72" t="str">
        <f t="shared" si="64"/>
        <v>W</v>
      </c>
      <c r="AF6" s="72" t="str">
        <f t="shared" si="64"/>
        <v>T</v>
      </c>
      <c r="AG6" s="72" t="str">
        <f t="shared" si="64"/>
        <v>F</v>
      </c>
      <c r="AH6" s="72" t="str">
        <f t="shared" si="64"/>
        <v>S</v>
      </c>
      <c r="AI6" s="72" t="str">
        <f t="shared" si="64"/>
        <v>S</v>
      </c>
      <c r="AJ6" s="72" t="str">
        <f t="shared" si="64"/>
        <v>M</v>
      </c>
      <c r="AK6" s="72" t="str">
        <f t="shared" si="64"/>
        <v>M</v>
      </c>
      <c r="AL6" s="72" t="str">
        <f t="shared" si="64"/>
        <v>T</v>
      </c>
      <c r="AM6" s="72" t="str">
        <f t="shared" si="64"/>
        <v>W</v>
      </c>
      <c r="AN6" s="72" t="str">
        <f>LEFT(TEXT(AN5,"ddd"),1)</f>
        <v>T</v>
      </c>
      <c r="AO6" s="72" t="str">
        <f t="shared" si="64"/>
        <v>F</v>
      </c>
      <c r="AP6" s="72" t="str">
        <f t="shared" si="64"/>
        <v>S</v>
      </c>
      <c r="AQ6" s="72" t="str">
        <f t="shared" si="64"/>
        <v>S</v>
      </c>
      <c r="AR6" s="72" t="str">
        <f t="shared" si="64"/>
        <v>S</v>
      </c>
      <c r="AS6" s="72" t="str">
        <f t="shared" ref="AS6:BL6" si="65">LEFT(TEXT(AS5,"ddd"),1)</f>
        <v>M</v>
      </c>
      <c r="AT6" s="72" t="str">
        <f t="shared" si="65"/>
        <v>T</v>
      </c>
      <c r="AU6" s="72" t="str">
        <f t="shared" si="65"/>
        <v>W</v>
      </c>
      <c r="AV6" s="72" t="str">
        <f t="shared" si="65"/>
        <v>T</v>
      </c>
      <c r="AW6" s="72" t="str">
        <f t="shared" si="65"/>
        <v>F</v>
      </c>
      <c r="AX6" s="72" t="str">
        <f t="shared" si="65"/>
        <v>S</v>
      </c>
      <c r="AY6" s="72" t="str">
        <f t="shared" si="65"/>
        <v>S</v>
      </c>
      <c r="AZ6" s="72" t="str">
        <f t="shared" si="65"/>
        <v>S</v>
      </c>
      <c r="BA6" s="72" t="str">
        <f t="shared" si="65"/>
        <v>M</v>
      </c>
      <c r="BB6" s="72" t="str">
        <f t="shared" si="65"/>
        <v>T</v>
      </c>
      <c r="BC6" s="72" t="str">
        <f t="shared" si="65"/>
        <v>W</v>
      </c>
      <c r="BD6" s="72" t="str">
        <f t="shared" si="65"/>
        <v>T</v>
      </c>
      <c r="BE6" s="72" t="str">
        <f t="shared" si="65"/>
        <v>F</v>
      </c>
      <c r="BF6" s="72" t="str">
        <f t="shared" si="65"/>
        <v>F</v>
      </c>
      <c r="BG6" s="72" t="str">
        <f t="shared" si="65"/>
        <v>S</v>
      </c>
      <c r="BH6" s="72" t="str">
        <f t="shared" si="65"/>
        <v>S</v>
      </c>
      <c r="BI6" s="72" t="str">
        <f t="shared" si="65"/>
        <v>M</v>
      </c>
      <c r="BJ6" s="72" t="str">
        <f t="shared" si="65"/>
        <v>T</v>
      </c>
      <c r="BK6" s="72" t="str">
        <f t="shared" si="65"/>
        <v>W</v>
      </c>
      <c r="BL6" s="72" t="str">
        <f t="shared" si="65"/>
        <v>T</v>
      </c>
      <c r="BM6" s="72" t="str">
        <f t="shared" ref="BM6:BS6" si="66">LEFT(TEXT(BM5,"ddd"),1)</f>
        <v>F</v>
      </c>
      <c r="BN6" s="72" t="str">
        <f t="shared" si="66"/>
        <v>S</v>
      </c>
      <c r="BO6" s="72" t="str">
        <f t="shared" si="66"/>
        <v>S</v>
      </c>
      <c r="BP6" s="72" t="str">
        <f t="shared" si="66"/>
        <v>M</v>
      </c>
      <c r="BQ6" s="72" t="str">
        <f t="shared" si="66"/>
        <v>T</v>
      </c>
      <c r="BR6" s="72" t="str">
        <f t="shared" si="66"/>
        <v>W</v>
      </c>
      <c r="BS6" s="72" t="str">
        <f t="shared" si="66"/>
        <v>T</v>
      </c>
      <c r="BT6" s="72" t="str">
        <f t="shared" ref="BT6:BZ6" si="67">LEFT(TEXT(BT5,"ddd"),1)</f>
        <v>F</v>
      </c>
      <c r="BU6" s="72" t="str">
        <f t="shared" si="67"/>
        <v>S</v>
      </c>
      <c r="BV6" s="72" t="str">
        <f t="shared" si="67"/>
        <v>S</v>
      </c>
      <c r="BW6" s="72" t="str">
        <f t="shared" si="67"/>
        <v>M</v>
      </c>
      <c r="BX6" s="72" t="str">
        <f t="shared" si="67"/>
        <v>T</v>
      </c>
      <c r="BY6" s="72" t="str">
        <f t="shared" si="67"/>
        <v>W</v>
      </c>
      <c r="BZ6" s="72" t="str">
        <f t="shared" si="67"/>
        <v>T</v>
      </c>
      <c r="CA6" s="72" t="str">
        <f t="shared" ref="CA6:CG6" si="68">LEFT(TEXT(CA5,"ddd"),1)</f>
        <v>F</v>
      </c>
      <c r="CB6" s="72" t="str">
        <f t="shared" si="68"/>
        <v>S</v>
      </c>
      <c r="CC6" s="72" t="str">
        <f t="shared" si="68"/>
        <v>S</v>
      </c>
      <c r="CD6" s="72" t="str">
        <f t="shared" si="68"/>
        <v>M</v>
      </c>
      <c r="CE6" s="72" t="str">
        <f t="shared" si="68"/>
        <v>T</v>
      </c>
      <c r="CF6" s="72" t="str">
        <f t="shared" si="68"/>
        <v>W</v>
      </c>
      <c r="CG6" s="72" t="str">
        <f t="shared" si="68"/>
        <v>T</v>
      </c>
      <c r="CH6" s="72" t="str">
        <f t="shared" ref="CH6:CN6" si="69">LEFT(TEXT(CH5,"ddd"),1)</f>
        <v>F</v>
      </c>
      <c r="CI6" s="72" t="str">
        <f t="shared" si="69"/>
        <v>S</v>
      </c>
      <c r="CJ6" s="72" t="str">
        <f t="shared" si="69"/>
        <v>S</v>
      </c>
      <c r="CK6" s="72" t="str">
        <f t="shared" si="69"/>
        <v>M</v>
      </c>
      <c r="CL6" s="72" t="str">
        <f t="shared" si="69"/>
        <v>T</v>
      </c>
      <c r="CM6" s="72" t="str">
        <f t="shared" si="69"/>
        <v>W</v>
      </c>
      <c r="CN6" s="72" t="str">
        <f t="shared" si="69"/>
        <v>T</v>
      </c>
      <c r="CO6" s="72" t="str">
        <f t="shared" ref="CO6:CU6" si="70">LEFT(TEXT(CO5,"ddd"),1)</f>
        <v>F</v>
      </c>
      <c r="CP6" s="72" t="str">
        <f t="shared" si="70"/>
        <v>S</v>
      </c>
      <c r="CQ6" s="72" t="str">
        <f t="shared" si="70"/>
        <v>S</v>
      </c>
      <c r="CR6" s="72" t="str">
        <f t="shared" si="70"/>
        <v>M</v>
      </c>
      <c r="CS6" s="72" t="str">
        <f t="shared" si="70"/>
        <v>T</v>
      </c>
      <c r="CT6" s="72" t="str">
        <f t="shared" si="70"/>
        <v>W</v>
      </c>
      <c r="CU6" s="72" t="str">
        <f t="shared" si="70"/>
        <v>T</v>
      </c>
      <c r="CV6" s="72" t="str">
        <f t="shared" ref="CV6:DB6" si="71">LEFT(TEXT(CV5,"ddd"),1)</f>
        <v>F</v>
      </c>
      <c r="CW6" s="72" t="str">
        <f t="shared" si="71"/>
        <v>S</v>
      </c>
      <c r="CX6" s="72" t="str">
        <f t="shared" si="71"/>
        <v>S</v>
      </c>
      <c r="CY6" s="72" t="str">
        <f t="shared" si="71"/>
        <v>M</v>
      </c>
      <c r="CZ6" s="72" t="str">
        <f t="shared" si="71"/>
        <v>T</v>
      </c>
      <c r="DA6" s="72" t="str">
        <f t="shared" si="71"/>
        <v>W</v>
      </c>
      <c r="DB6" s="72" t="str">
        <f t="shared" si="71"/>
        <v>T</v>
      </c>
      <c r="DC6" s="72" t="str">
        <f t="shared" ref="DC6:DI6" si="72">LEFT(TEXT(DC5,"ddd"),1)</f>
        <v>F</v>
      </c>
      <c r="DD6" s="72" t="str">
        <f t="shared" si="72"/>
        <v>S</v>
      </c>
      <c r="DE6" s="72" t="str">
        <f t="shared" si="72"/>
        <v>S</v>
      </c>
      <c r="DF6" s="72" t="str">
        <f t="shared" si="72"/>
        <v>M</v>
      </c>
      <c r="DG6" s="72" t="str">
        <f t="shared" si="72"/>
        <v>T</v>
      </c>
      <c r="DH6" s="72" t="str">
        <f t="shared" si="72"/>
        <v>W</v>
      </c>
      <c r="DI6" s="72" t="str">
        <f t="shared" si="72"/>
        <v>T</v>
      </c>
      <c r="DJ6" s="72" t="str">
        <f t="shared" ref="DJ6:DP6" si="73">LEFT(TEXT(DJ5,"ddd"),1)</f>
        <v>F</v>
      </c>
      <c r="DK6" s="72" t="str">
        <f t="shared" si="73"/>
        <v>S</v>
      </c>
      <c r="DL6" s="72" t="str">
        <f t="shared" si="73"/>
        <v>S</v>
      </c>
      <c r="DM6" s="72" t="str">
        <f t="shared" si="73"/>
        <v>M</v>
      </c>
      <c r="DN6" s="72" t="str">
        <f t="shared" si="73"/>
        <v>T</v>
      </c>
      <c r="DO6" s="72" t="str">
        <f t="shared" si="73"/>
        <v>W</v>
      </c>
      <c r="DP6" s="72" t="str">
        <f t="shared" si="73"/>
        <v>T</v>
      </c>
      <c r="DQ6" s="72" t="str">
        <f t="shared" ref="DQ6:DW6" si="74">LEFT(TEXT(DQ5,"ddd"),1)</f>
        <v>F</v>
      </c>
      <c r="DR6" s="72" t="str">
        <f t="shared" si="74"/>
        <v>S</v>
      </c>
      <c r="DS6" s="72" t="str">
        <f t="shared" si="74"/>
        <v>S</v>
      </c>
      <c r="DT6" s="72" t="str">
        <f t="shared" si="74"/>
        <v>M</v>
      </c>
      <c r="DU6" s="72" t="str">
        <f t="shared" si="74"/>
        <v>T</v>
      </c>
      <c r="DV6" s="72" t="str">
        <f t="shared" si="74"/>
        <v>W</v>
      </c>
      <c r="DW6" s="72" t="str">
        <f t="shared" si="74"/>
        <v>T</v>
      </c>
      <c r="DX6" s="72" t="str">
        <f t="shared" ref="DX6:ED6" si="75">LEFT(TEXT(DX5,"ddd"),1)</f>
        <v>F</v>
      </c>
      <c r="DY6" s="72" t="str">
        <f t="shared" si="75"/>
        <v>S</v>
      </c>
      <c r="DZ6" s="72" t="str">
        <f t="shared" si="75"/>
        <v>S</v>
      </c>
      <c r="EA6" s="72" t="str">
        <f t="shared" si="75"/>
        <v>M</v>
      </c>
      <c r="EB6" s="72" t="str">
        <f t="shared" si="75"/>
        <v>T</v>
      </c>
      <c r="EC6" s="72" t="str">
        <f t="shared" si="75"/>
        <v>W</v>
      </c>
      <c r="ED6" s="72" t="str">
        <f t="shared" si="75"/>
        <v>T</v>
      </c>
      <c r="EE6" s="72" t="str">
        <f t="shared" ref="EE6:EK6" si="76">LEFT(TEXT(EE5,"ddd"),1)</f>
        <v>F</v>
      </c>
      <c r="EF6" s="72" t="str">
        <f t="shared" si="76"/>
        <v>S</v>
      </c>
      <c r="EG6" s="72" t="str">
        <f t="shared" si="76"/>
        <v>S</v>
      </c>
      <c r="EH6" s="72" t="str">
        <f t="shared" si="76"/>
        <v>M</v>
      </c>
      <c r="EI6" s="72" t="str">
        <f t="shared" si="76"/>
        <v>T</v>
      </c>
      <c r="EJ6" s="72" t="str">
        <f t="shared" si="76"/>
        <v>W</v>
      </c>
      <c r="EK6" s="72" t="str">
        <f t="shared" si="76"/>
        <v>T</v>
      </c>
      <c r="EL6" s="72" t="str">
        <f t="shared" ref="EL6:ER6" si="77">LEFT(TEXT(EL5,"ddd"),1)</f>
        <v>F</v>
      </c>
      <c r="EM6" s="72" t="str">
        <f t="shared" si="77"/>
        <v>S</v>
      </c>
      <c r="EN6" s="72" t="str">
        <f t="shared" si="77"/>
        <v>S</v>
      </c>
      <c r="EO6" s="72" t="str">
        <f t="shared" si="77"/>
        <v>M</v>
      </c>
      <c r="EP6" s="72" t="str">
        <f t="shared" si="77"/>
        <v>T</v>
      </c>
      <c r="EQ6" s="72" t="str">
        <f t="shared" si="77"/>
        <v>W</v>
      </c>
      <c r="ER6" s="72" t="str">
        <f t="shared" si="77"/>
        <v>T</v>
      </c>
    </row>
    <row r="7" spans="1:148" ht="15.75" hidden="1" customHeight="1" thickBot="1" x14ac:dyDescent="0.25">
      <c r="A7" s="25" t="s">
        <v>30</v>
      </c>
      <c r="C7" s="73"/>
      <c r="E7" s="50"/>
      <c r="H7" s="50" t="str">
        <f>IF(OR(ISBLANK(task_start),ISBLANK(task_end)),"",task_end-task_start+1)</f>
        <v/>
      </c>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row>
    <row r="8" spans="1:148" s="19" customFormat="1" ht="24.75" customHeight="1" thickBot="1" x14ac:dyDescent="0.25">
      <c r="A8" s="15" t="s">
        <v>36</v>
      </c>
      <c r="B8" s="16" t="s">
        <v>42</v>
      </c>
      <c r="C8" s="16"/>
      <c r="D8" s="42"/>
      <c r="E8" s="43">
        <f>MIN(E9:E13)</f>
        <v>44013</v>
      </c>
      <c r="F8" s="43">
        <f>MAX(F9:F13)</f>
        <v>44035</v>
      </c>
      <c r="G8" s="17"/>
      <c r="H8" s="17">
        <f t="shared" ref="H8:H43" si="78">IF(OR(ISBLANK(task_start),ISBLANK(task_end)),"",task_end-task_start+1)</f>
        <v>23</v>
      </c>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row>
    <row r="9" spans="1:148" s="19" customFormat="1" ht="24.75" customHeight="1" thickBot="1" x14ac:dyDescent="0.25">
      <c r="A9" s="15" t="s">
        <v>37</v>
      </c>
      <c r="B9" s="20" t="s">
        <v>43</v>
      </c>
      <c r="C9" s="21" t="s">
        <v>41</v>
      </c>
      <c r="D9" s="22">
        <v>1</v>
      </c>
      <c r="E9" s="23">
        <v>44013</v>
      </c>
      <c r="F9" s="23">
        <f>E9+H9</f>
        <v>44017</v>
      </c>
      <c r="G9" s="17"/>
      <c r="H9" s="17">
        <v>4</v>
      </c>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row>
    <row r="10" spans="1:148" s="19" customFormat="1" ht="24.75" customHeight="1" thickBot="1" x14ac:dyDescent="0.25">
      <c r="A10" s="15" t="s">
        <v>38</v>
      </c>
      <c r="B10" s="20" t="s">
        <v>44</v>
      </c>
      <c r="C10" s="21" t="s">
        <v>41</v>
      </c>
      <c r="D10" s="22">
        <v>1</v>
      </c>
      <c r="E10" s="23">
        <f>F9</f>
        <v>44017</v>
      </c>
      <c r="F10" s="23">
        <f t="shared" ref="F10:F13" si="79">E10+H10</f>
        <v>44023</v>
      </c>
      <c r="G10" s="17"/>
      <c r="H10" s="17">
        <v>6</v>
      </c>
      <c r="I10" s="18"/>
      <c r="J10" s="18"/>
      <c r="K10" s="18"/>
      <c r="L10" s="18"/>
      <c r="M10" s="18"/>
      <c r="N10" s="18"/>
      <c r="O10" s="18"/>
      <c r="P10" s="18"/>
      <c r="Q10" s="18"/>
      <c r="R10" s="18"/>
      <c r="S10" s="18"/>
      <c r="T10" s="18"/>
      <c r="U10" s="24"/>
      <c r="V10" s="24"/>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row>
    <row r="11" spans="1:148" s="19" customFormat="1" ht="24.75" customHeight="1" thickBot="1" x14ac:dyDescent="0.25">
      <c r="A11" s="25"/>
      <c r="B11" s="20" t="s">
        <v>45</v>
      </c>
      <c r="C11" s="21" t="s">
        <v>41</v>
      </c>
      <c r="D11" s="22">
        <v>1</v>
      </c>
      <c r="E11" s="23">
        <f>E10</f>
        <v>44017</v>
      </c>
      <c r="F11" s="23">
        <f t="shared" si="79"/>
        <v>44027</v>
      </c>
      <c r="G11" s="17"/>
      <c r="H11" s="17">
        <v>10</v>
      </c>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row>
    <row r="12" spans="1:148" s="19" customFormat="1" ht="24.75" customHeight="1" thickBot="1" x14ac:dyDescent="0.25">
      <c r="A12" s="25"/>
      <c r="B12" s="20" t="s">
        <v>46</v>
      </c>
      <c r="C12" s="21" t="s">
        <v>41</v>
      </c>
      <c r="D12" s="22">
        <v>1</v>
      </c>
      <c r="E12" s="23">
        <f>F11</f>
        <v>44027</v>
      </c>
      <c r="F12" s="23">
        <f t="shared" si="79"/>
        <v>44033</v>
      </c>
      <c r="G12" s="17"/>
      <c r="H12" s="17">
        <v>6</v>
      </c>
      <c r="I12" s="18"/>
      <c r="J12" s="18"/>
      <c r="K12" s="18"/>
      <c r="L12" s="18"/>
      <c r="M12" s="18"/>
      <c r="N12" s="18"/>
      <c r="O12" s="18"/>
      <c r="P12" s="18"/>
      <c r="Q12" s="18"/>
      <c r="R12" s="18"/>
      <c r="S12" s="18"/>
      <c r="T12" s="18"/>
      <c r="U12" s="18"/>
      <c r="V12" s="18"/>
      <c r="W12" s="18"/>
      <c r="X12" s="18"/>
      <c r="Y12" s="24"/>
      <c r="Z12" s="18"/>
      <c r="AA12" s="18"/>
      <c r="AB12" s="18"/>
      <c r="AC12" s="18"/>
      <c r="AD12" s="18"/>
      <c r="AE12" s="18"/>
      <c r="AF12" s="18"/>
      <c r="AG12" s="18"/>
      <c r="AH12" s="18"/>
      <c r="AI12" s="26"/>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row>
    <row r="13" spans="1:148" s="19" customFormat="1" ht="24.75" customHeight="1" thickBot="1" x14ac:dyDescent="0.25">
      <c r="A13" s="25"/>
      <c r="B13" s="20" t="s">
        <v>47</v>
      </c>
      <c r="C13" s="21" t="s">
        <v>41</v>
      </c>
      <c r="D13" s="22">
        <v>1</v>
      </c>
      <c r="E13" s="23">
        <f t="shared" ref="E13" si="80">F12+1</f>
        <v>44034</v>
      </c>
      <c r="F13" s="23">
        <f t="shared" si="79"/>
        <v>44035</v>
      </c>
      <c r="G13" s="17"/>
      <c r="H13" s="17">
        <v>1</v>
      </c>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27"/>
      <c r="AI13" s="18"/>
      <c r="AJ13" s="2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row>
    <row r="14" spans="1:148" s="19" customFormat="1" ht="22.5" customHeight="1" thickBot="1" x14ac:dyDescent="0.25">
      <c r="A14" s="15" t="s">
        <v>39</v>
      </c>
      <c r="B14" s="16" t="s">
        <v>50</v>
      </c>
      <c r="C14" s="16"/>
      <c r="D14" s="43"/>
      <c r="E14" s="43">
        <f>MIN(E15:E16)</f>
        <v>44027</v>
      </c>
      <c r="F14" s="43">
        <f>MAX(F15:F18)</f>
        <v>44043</v>
      </c>
      <c r="G14" s="17"/>
      <c r="H14" s="17">
        <f t="shared" si="78"/>
        <v>17</v>
      </c>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29"/>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row>
    <row r="15" spans="1:148" s="19" customFormat="1" ht="29.25" customHeight="1" thickBot="1" x14ac:dyDescent="0.25">
      <c r="A15" s="15"/>
      <c r="B15" s="82" t="s">
        <v>49</v>
      </c>
      <c r="C15" s="83" t="s">
        <v>53</v>
      </c>
      <c r="D15" s="84">
        <v>1</v>
      </c>
      <c r="E15" s="85">
        <f>E12</f>
        <v>44027</v>
      </c>
      <c r="F15" s="85">
        <f>E15+H15</f>
        <v>44032</v>
      </c>
      <c r="G15" s="17"/>
      <c r="H15" s="17">
        <v>5</v>
      </c>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row>
    <row r="16" spans="1:148" s="19" customFormat="1" ht="29.25" customHeight="1" thickBot="1" x14ac:dyDescent="0.25">
      <c r="A16" s="25"/>
      <c r="B16" s="82" t="s">
        <v>48</v>
      </c>
      <c r="C16" s="83" t="s">
        <v>52</v>
      </c>
      <c r="D16" s="84">
        <v>1</v>
      </c>
      <c r="E16" s="85">
        <f>E15+2</f>
        <v>44029</v>
      </c>
      <c r="F16" s="85">
        <f>E16+H16</f>
        <v>44039</v>
      </c>
      <c r="G16" s="17"/>
      <c r="H16" s="17">
        <v>10</v>
      </c>
      <c r="I16" s="18"/>
      <c r="J16" s="18"/>
      <c r="K16" s="18"/>
      <c r="L16" s="18"/>
      <c r="M16" s="18"/>
      <c r="N16" s="18"/>
      <c r="O16" s="18"/>
      <c r="P16" s="18"/>
      <c r="Q16" s="18"/>
      <c r="R16" s="18"/>
      <c r="S16" s="18"/>
      <c r="T16" s="18"/>
      <c r="U16" s="24"/>
      <c r="V16" s="24"/>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row>
    <row r="17" spans="1:148" s="19" customFormat="1" ht="29.25" customHeight="1" thickBot="1" x14ac:dyDescent="0.25">
      <c r="A17" s="25"/>
      <c r="B17" s="82" t="s">
        <v>58</v>
      </c>
      <c r="C17" s="83" t="s">
        <v>41</v>
      </c>
      <c r="D17" s="84">
        <v>1</v>
      </c>
      <c r="E17" s="85">
        <f>E15+3</f>
        <v>44030</v>
      </c>
      <c r="F17" s="85">
        <f>E17+H17</f>
        <v>44042</v>
      </c>
      <c r="G17" s="17"/>
      <c r="H17" s="17">
        <v>12</v>
      </c>
      <c r="I17" s="18"/>
      <c r="J17" s="18"/>
      <c r="K17" s="18"/>
      <c r="L17" s="18"/>
      <c r="M17" s="18"/>
      <c r="N17" s="18"/>
      <c r="O17" s="18"/>
      <c r="P17" s="18"/>
      <c r="Q17" s="18"/>
      <c r="R17" s="18"/>
      <c r="S17" s="18"/>
      <c r="T17" s="18"/>
      <c r="U17" s="24"/>
      <c r="V17" s="24"/>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row>
    <row r="18" spans="1:148" s="19" customFormat="1" ht="29.25" customHeight="1" thickBot="1" x14ac:dyDescent="0.25">
      <c r="A18" s="25"/>
      <c r="B18" s="82" t="s">
        <v>60</v>
      </c>
      <c r="C18" s="83" t="s">
        <v>41</v>
      </c>
      <c r="D18" s="84">
        <v>1</v>
      </c>
      <c r="E18" s="85">
        <f>F17</f>
        <v>44042</v>
      </c>
      <c r="F18" s="85">
        <f>E18+H18</f>
        <v>44043</v>
      </c>
      <c r="G18" s="17"/>
      <c r="H18" s="17">
        <v>1</v>
      </c>
      <c r="I18" s="18"/>
      <c r="J18" s="18"/>
      <c r="K18" s="18"/>
      <c r="L18" s="18"/>
      <c r="M18" s="18"/>
      <c r="N18" s="18"/>
      <c r="O18" s="18"/>
      <c r="P18" s="18"/>
      <c r="Q18" s="18"/>
      <c r="R18" s="18"/>
      <c r="S18" s="18"/>
      <c r="T18" s="18"/>
      <c r="U18" s="24"/>
      <c r="V18" s="24"/>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row>
    <row r="19" spans="1:148" s="19" customFormat="1" ht="22.5" customHeight="1" thickBot="1" x14ac:dyDescent="0.25">
      <c r="A19" s="25" t="s">
        <v>28</v>
      </c>
      <c r="B19" s="34" t="s">
        <v>54</v>
      </c>
      <c r="C19" s="34"/>
      <c r="D19" s="44"/>
      <c r="E19" s="45">
        <f>MIN(E20:E22)</f>
        <v>44043</v>
      </c>
      <c r="F19" s="45">
        <f>MAX(F20:F22)</f>
        <v>44079</v>
      </c>
      <c r="G19" s="17"/>
      <c r="H19" s="17">
        <f>IF(OR(ISBLANK(task_start),ISBLANK(task_end)),"",task_end-task_start+1)</f>
        <v>37</v>
      </c>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row>
    <row r="20" spans="1:148" s="19" customFormat="1" ht="22.5" customHeight="1" thickBot="1" x14ac:dyDescent="0.25">
      <c r="A20" s="25"/>
      <c r="B20" s="35" t="s">
        <v>59</v>
      </c>
      <c r="C20" s="36" t="s">
        <v>65</v>
      </c>
      <c r="D20" s="37">
        <v>1</v>
      </c>
      <c r="E20" s="38">
        <f>F17+1</f>
        <v>44043</v>
      </c>
      <c r="F20" s="38">
        <f t="shared" ref="F20:F21" si="81">E20+H20</f>
        <v>44048</v>
      </c>
      <c r="G20" s="17"/>
      <c r="H20" s="17">
        <v>5</v>
      </c>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row>
    <row r="21" spans="1:148" s="19" customFormat="1" ht="22.5" customHeight="1" thickBot="1" x14ac:dyDescent="0.25">
      <c r="A21" s="25"/>
      <c r="B21" s="35" t="s">
        <v>55</v>
      </c>
      <c r="C21" s="36" t="s">
        <v>57</v>
      </c>
      <c r="D21" s="37">
        <v>1</v>
      </c>
      <c r="E21" s="38">
        <f>F20+1</f>
        <v>44049</v>
      </c>
      <c r="F21" s="38">
        <f t="shared" si="81"/>
        <v>44069</v>
      </c>
      <c r="G21" s="17"/>
      <c r="H21" s="17">
        <v>20</v>
      </c>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row>
    <row r="22" spans="1:148" s="19" customFormat="1" ht="22.5" customHeight="1" thickBot="1" x14ac:dyDescent="0.25">
      <c r="A22" s="25"/>
      <c r="B22" s="35" t="s">
        <v>56</v>
      </c>
      <c r="C22" s="36" t="s">
        <v>57</v>
      </c>
      <c r="D22" s="37">
        <v>1</v>
      </c>
      <c r="E22" s="38">
        <f>E21+10</f>
        <v>44059</v>
      </c>
      <c r="F22" s="38">
        <f>E22+H22</f>
        <v>44079</v>
      </c>
      <c r="G22" s="17"/>
      <c r="H22" s="17">
        <v>20</v>
      </c>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row>
    <row r="23" spans="1:148" s="19" customFormat="1" ht="22.5" customHeight="1" thickBot="1" x14ac:dyDescent="0.25">
      <c r="A23" s="25" t="s">
        <v>28</v>
      </c>
      <c r="B23" s="34" t="s">
        <v>62</v>
      </c>
      <c r="C23" s="34"/>
      <c r="D23" s="44"/>
      <c r="E23" s="45">
        <f>MIN(E24:E28)</f>
        <v>44043</v>
      </c>
      <c r="F23" s="45">
        <f>MAX(F24:F28)</f>
        <v>44085</v>
      </c>
      <c r="G23" s="17"/>
      <c r="H23" s="17">
        <f t="shared" si="78"/>
        <v>43</v>
      </c>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row>
    <row r="24" spans="1:148" s="19" customFormat="1" ht="22.5" customHeight="1" thickBot="1" x14ac:dyDescent="0.25">
      <c r="A24" s="25"/>
      <c r="B24" s="35" t="s">
        <v>63</v>
      </c>
      <c r="C24" s="36" t="s">
        <v>51</v>
      </c>
      <c r="D24" s="39">
        <v>1</v>
      </c>
      <c r="E24" s="38">
        <f>F18</f>
        <v>44043</v>
      </c>
      <c r="F24" s="38">
        <f>E24+H24</f>
        <v>44053</v>
      </c>
      <c r="G24" s="17"/>
      <c r="H24" s="17">
        <v>10</v>
      </c>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row>
    <row r="25" spans="1:148" s="19" customFormat="1" ht="22.5" customHeight="1" thickBot="1" x14ac:dyDescent="0.25">
      <c r="A25" s="25"/>
      <c r="B25" s="35" t="s">
        <v>66</v>
      </c>
      <c r="C25" s="36" t="s">
        <v>51</v>
      </c>
      <c r="D25" s="39">
        <v>1</v>
      </c>
      <c r="E25" s="38">
        <f>F24+1</f>
        <v>44054</v>
      </c>
      <c r="F25" s="38">
        <f t="shared" ref="F25" si="82">E25+H25</f>
        <v>44064</v>
      </c>
      <c r="G25" s="17"/>
      <c r="H25" s="17">
        <v>10</v>
      </c>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row>
    <row r="26" spans="1:148" s="19" customFormat="1" ht="22.5" customHeight="1" thickBot="1" x14ac:dyDescent="0.25">
      <c r="A26" s="25"/>
      <c r="B26" s="35" t="s">
        <v>67</v>
      </c>
      <c r="C26" s="36" t="s">
        <v>51</v>
      </c>
      <c r="D26" s="39">
        <v>1</v>
      </c>
      <c r="E26" s="38">
        <f>F25+1</f>
        <v>44065</v>
      </c>
      <c r="F26" s="38">
        <f>E26+H26</f>
        <v>44075</v>
      </c>
      <c r="G26" s="17"/>
      <c r="H26" s="17">
        <v>10</v>
      </c>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row>
    <row r="27" spans="1:148" s="19" customFormat="1" ht="22.5" customHeight="1" thickBot="1" x14ac:dyDescent="0.25">
      <c r="A27" s="25"/>
      <c r="B27" s="35" t="s">
        <v>68</v>
      </c>
      <c r="C27" s="36" t="s">
        <v>70</v>
      </c>
      <c r="D27" s="39">
        <v>1</v>
      </c>
      <c r="E27" s="38">
        <f>E25</f>
        <v>44054</v>
      </c>
      <c r="F27" s="38">
        <f t="shared" ref="F27:F29" si="83">E27+H27</f>
        <v>44069</v>
      </c>
      <c r="G27" s="17"/>
      <c r="H27" s="17">
        <v>15</v>
      </c>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row>
    <row r="28" spans="1:148" s="19" customFormat="1" ht="22.5" customHeight="1" thickBot="1" x14ac:dyDescent="0.25">
      <c r="A28" s="25"/>
      <c r="B28" s="35" t="s">
        <v>69</v>
      </c>
      <c r="C28" s="36" t="s">
        <v>85</v>
      </c>
      <c r="D28" s="39">
        <v>1</v>
      </c>
      <c r="E28" s="38">
        <f>F27+1</f>
        <v>44070</v>
      </c>
      <c r="F28" s="38">
        <f t="shared" si="83"/>
        <v>44085</v>
      </c>
      <c r="G28" s="17"/>
      <c r="H28" s="17">
        <v>15</v>
      </c>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row>
    <row r="29" spans="1:148" s="19" customFormat="1" ht="30" customHeight="1" thickBot="1" x14ac:dyDescent="0.25">
      <c r="A29" s="25"/>
      <c r="B29" s="35" t="s">
        <v>71</v>
      </c>
      <c r="C29" s="36" t="s">
        <v>70</v>
      </c>
      <c r="D29" s="39">
        <v>1</v>
      </c>
      <c r="E29" s="38">
        <f>E27+5</f>
        <v>44059</v>
      </c>
      <c r="F29" s="38">
        <f t="shared" si="83"/>
        <v>44076</v>
      </c>
      <c r="G29" s="17"/>
      <c r="H29" s="17">
        <v>17</v>
      </c>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row>
    <row r="30" spans="1:148" s="19" customFormat="1" ht="22.5" customHeight="1" thickBot="1" x14ac:dyDescent="0.25">
      <c r="A30" s="25" t="s">
        <v>28</v>
      </c>
      <c r="B30" s="34" t="s">
        <v>72</v>
      </c>
      <c r="C30" s="34"/>
      <c r="D30" s="44"/>
      <c r="E30" s="45">
        <f>MIN(E31:E34)</f>
        <v>44085</v>
      </c>
      <c r="F30" s="45">
        <f>MAX(F31:F34)</f>
        <v>44109</v>
      </c>
      <c r="G30" s="17"/>
      <c r="H30" s="17">
        <f t="shared" si="78"/>
        <v>25</v>
      </c>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row>
    <row r="31" spans="1:148" s="19" customFormat="1" ht="22.5" customHeight="1" thickBot="1" x14ac:dyDescent="0.25">
      <c r="A31" s="25"/>
      <c r="B31" s="35" t="s">
        <v>73</v>
      </c>
      <c r="C31" s="36" t="s">
        <v>51</v>
      </c>
      <c r="D31" s="39">
        <v>1</v>
      </c>
      <c r="E31" s="38">
        <f>F23</f>
        <v>44085</v>
      </c>
      <c r="F31" s="38">
        <f>E31+H31</f>
        <v>44090</v>
      </c>
      <c r="G31" s="17"/>
      <c r="H31" s="17">
        <v>5</v>
      </c>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row>
    <row r="32" spans="1:148" s="19" customFormat="1" ht="22.5" customHeight="1" thickBot="1" x14ac:dyDescent="0.25">
      <c r="A32" s="25"/>
      <c r="B32" s="35" t="s">
        <v>74</v>
      </c>
      <c r="C32" s="36" t="s">
        <v>76</v>
      </c>
      <c r="D32" s="39">
        <v>1</v>
      </c>
      <c r="E32" s="38">
        <f>F31+1</f>
        <v>44091</v>
      </c>
      <c r="F32" s="38">
        <f t="shared" ref="F32" si="84">E32+H32</f>
        <v>44096</v>
      </c>
      <c r="G32" s="17"/>
      <c r="H32" s="17">
        <v>5</v>
      </c>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row>
    <row r="33" spans="1:148" s="19" customFormat="1" ht="22.5" customHeight="1" thickBot="1" x14ac:dyDescent="0.25">
      <c r="A33" s="25"/>
      <c r="B33" s="35" t="s">
        <v>75</v>
      </c>
      <c r="C33" s="36" t="s">
        <v>41</v>
      </c>
      <c r="D33" s="39">
        <v>1</v>
      </c>
      <c r="E33" s="38">
        <f>F32+1</f>
        <v>44097</v>
      </c>
      <c r="F33" s="38">
        <f>E33+H33</f>
        <v>44102</v>
      </c>
      <c r="G33" s="17"/>
      <c r="H33" s="17">
        <v>5</v>
      </c>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row>
    <row r="34" spans="1:148" s="19" customFormat="1" ht="22.5" customHeight="1" thickBot="1" x14ac:dyDescent="0.25">
      <c r="A34" s="25"/>
      <c r="B34" s="35" t="s">
        <v>80</v>
      </c>
      <c r="C34" s="36" t="s">
        <v>41</v>
      </c>
      <c r="D34" s="39">
        <v>1</v>
      </c>
      <c r="E34" s="38">
        <f>F33</f>
        <v>44102</v>
      </c>
      <c r="F34" s="38">
        <f t="shared" ref="F34:F42" si="85">E34+H34</f>
        <v>44109</v>
      </c>
      <c r="G34" s="17"/>
      <c r="H34" s="17">
        <v>7</v>
      </c>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row>
    <row r="35" spans="1:148" s="19" customFormat="1" ht="22.5" customHeight="1" thickBot="1" x14ac:dyDescent="0.25">
      <c r="A35" s="25"/>
      <c r="B35" s="86" t="s">
        <v>77</v>
      </c>
      <c r="C35" s="86"/>
      <c r="D35" s="40">
        <v>1</v>
      </c>
      <c r="E35" s="41">
        <f>MIN(E36:E40)</f>
        <v>44085</v>
      </c>
      <c r="F35" s="41">
        <f>MAX(F36:F40)</f>
        <v>44135</v>
      </c>
      <c r="G35" s="17"/>
      <c r="H35" s="17">
        <f t="shared" si="78"/>
        <v>51</v>
      </c>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row>
    <row r="36" spans="1:148" s="19" customFormat="1" ht="22.5" customHeight="1" thickBot="1" x14ac:dyDescent="0.25">
      <c r="A36" s="25"/>
      <c r="B36" s="30" t="s">
        <v>78</v>
      </c>
      <c r="C36" s="31" t="s">
        <v>86</v>
      </c>
      <c r="D36" s="32">
        <v>1</v>
      </c>
      <c r="E36" s="33">
        <f>E31</f>
        <v>44085</v>
      </c>
      <c r="F36" s="33">
        <f t="shared" si="85"/>
        <v>44095</v>
      </c>
      <c r="G36" s="17"/>
      <c r="H36" s="17">
        <v>10</v>
      </c>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row>
    <row r="37" spans="1:148" s="19" customFormat="1" ht="22.5" customHeight="1" thickBot="1" x14ac:dyDescent="0.25">
      <c r="A37" s="25"/>
      <c r="B37" s="30" t="s">
        <v>79</v>
      </c>
      <c r="C37" s="31" t="s">
        <v>64</v>
      </c>
      <c r="D37" s="32">
        <v>1</v>
      </c>
      <c r="E37" s="33">
        <v>44107</v>
      </c>
      <c r="F37" s="33">
        <v>43900</v>
      </c>
      <c r="G37" s="17"/>
      <c r="H37" s="17">
        <v>0</v>
      </c>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row>
    <row r="38" spans="1:148" s="19" customFormat="1" ht="22.5" customHeight="1" thickBot="1" x14ac:dyDescent="0.25">
      <c r="A38" s="25"/>
      <c r="B38" s="30" t="s">
        <v>81</v>
      </c>
      <c r="C38" s="31" t="s">
        <v>87</v>
      </c>
      <c r="D38" s="32">
        <v>0.7</v>
      </c>
      <c r="E38" s="33">
        <v>44107</v>
      </c>
      <c r="F38" s="33">
        <f t="shared" si="85"/>
        <v>44127</v>
      </c>
      <c r="G38" s="17"/>
      <c r="H38" s="17">
        <v>20</v>
      </c>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row>
    <row r="39" spans="1:148" s="19" customFormat="1" ht="22.5" customHeight="1" thickBot="1" x14ac:dyDescent="0.25">
      <c r="A39" s="25"/>
      <c r="B39" s="30" t="s">
        <v>82</v>
      </c>
      <c r="C39" s="31" t="s">
        <v>64</v>
      </c>
      <c r="D39" s="32">
        <v>0.5</v>
      </c>
      <c r="E39" s="33">
        <f>F38</f>
        <v>44127</v>
      </c>
      <c r="F39" s="33">
        <f t="shared" si="85"/>
        <v>44135</v>
      </c>
      <c r="G39" s="17"/>
      <c r="H39" s="17">
        <v>8</v>
      </c>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8"/>
      <c r="BA39" s="18"/>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row>
    <row r="40" spans="1:148" s="19" customFormat="1" ht="22.5" customHeight="1" thickBot="1" x14ac:dyDescent="0.25">
      <c r="A40" s="25"/>
      <c r="B40" s="87" t="s">
        <v>83</v>
      </c>
      <c r="C40" s="88" t="s">
        <v>84</v>
      </c>
      <c r="D40" s="89">
        <v>0</v>
      </c>
      <c r="E40" s="90">
        <v>44135</v>
      </c>
      <c r="F40" s="90">
        <v>44135</v>
      </c>
      <c r="G40" s="91"/>
      <c r="H40" s="91">
        <v>0</v>
      </c>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c r="BD40" s="92"/>
      <c r="BE40" s="92"/>
      <c r="BF40" s="92"/>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row>
    <row r="41" spans="1:148" s="19" customFormat="1" ht="22.5" customHeight="1" thickBot="1" x14ac:dyDescent="0.25">
      <c r="A41" s="25"/>
      <c r="B41" s="35"/>
      <c r="C41" s="36"/>
      <c r="D41" s="39"/>
      <c r="E41" s="38"/>
      <c r="F41" s="38"/>
      <c r="G41" s="17"/>
      <c r="H41" s="17"/>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row>
    <row r="42" spans="1:148" s="19" customFormat="1" ht="30" customHeight="1" thickBot="1" x14ac:dyDescent="0.25">
      <c r="A42" s="25"/>
      <c r="B42" s="35" t="s">
        <v>71</v>
      </c>
      <c r="C42" s="36" t="s">
        <v>70</v>
      </c>
      <c r="D42" s="39">
        <v>1</v>
      </c>
      <c r="E42" s="38" t="e">
        <f>#REF!</f>
        <v>#REF!</v>
      </c>
      <c r="F42" s="38" t="e">
        <f t="shared" si="85"/>
        <v>#REF!</v>
      </c>
      <c r="G42" s="17"/>
      <c r="H42" s="17">
        <v>0</v>
      </c>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row>
    <row r="43" spans="1:148" s="19" customFormat="1" ht="30" customHeight="1" thickBot="1" x14ac:dyDescent="0.25">
      <c r="A43" s="15" t="s">
        <v>29</v>
      </c>
      <c r="B43" s="74" t="s">
        <v>0</v>
      </c>
      <c r="C43" s="75"/>
      <c r="D43" s="76"/>
      <c r="E43" s="3"/>
      <c r="F43" s="77"/>
      <c r="G43" s="78"/>
      <c r="H43" s="78" t="str">
        <f t="shared" si="78"/>
        <v/>
      </c>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79"/>
      <c r="AY43" s="79"/>
      <c r="AZ43" s="79"/>
      <c r="BA43" s="79"/>
      <c r="BB43" s="79"/>
      <c r="BC43" s="79"/>
      <c r="BD43" s="79"/>
      <c r="BE43" s="79"/>
      <c r="BF43" s="79"/>
      <c r="BG43" s="79"/>
      <c r="BH43" s="79"/>
      <c r="BI43" s="79"/>
      <c r="BJ43" s="79"/>
      <c r="BK43" s="79"/>
      <c r="BL43" s="79"/>
      <c r="BM43" s="79"/>
      <c r="BN43" s="79"/>
      <c r="BO43" s="79"/>
      <c r="BP43" s="79"/>
      <c r="BQ43" s="79"/>
      <c r="BR43" s="79"/>
      <c r="BS43" s="79"/>
      <c r="BT43" s="79"/>
      <c r="BU43" s="79"/>
      <c r="BV43" s="79"/>
      <c r="BW43" s="79"/>
      <c r="BX43" s="79"/>
      <c r="BY43" s="79"/>
      <c r="BZ43" s="79"/>
      <c r="CA43" s="79"/>
      <c r="CB43" s="79"/>
      <c r="CC43" s="79"/>
      <c r="CD43" s="79"/>
      <c r="CE43" s="79"/>
      <c r="CF43" s="79"/>
      <c r="CG43" s="79"/>
      <c r="CH43" s="79"/>
      <c r="CI43" s="79"/>
      <c r="CJ43" s="79"/>
      <c r="CK43" s="79"/>
      <c r="CL43" s="79"/>
      <c r="CM43" s="79"/>
      <c r="CN43" s="79"/>
      <c r="CO43" s="79"/>
      <c r="CP43" s="79"/>
      <c r="CQ43" s="79"/>
      <c r="CR43" s="79"/>
      <c r="CS43" s="79"/>
      <c r="CT43" s="79"/>
      <c r="CU43" s="79"/>
      <c r="CV43" s="79"/>
      <c r="CW43" s="79"/>
      <c r="CX43" s="79"/>
      <c r="CY43" s="79"/>
      <c r="CZ43" s="79"/>
      <c r="DA43" s="79"/>
      <c r="DB43" s="79"/>
      <c r="DC43" s="79"/>
      <c r="DD43" s="79"/>
      <c r="DE43" s="79"/>
      <c r="DF43" s="79"/>
      <c r="DG43" s="79"/>
      <c r="DH43" s="79"/>
      <c r="DI43" s="79"/>
      <c r="DJ43" s="79"/>
      <c r="DK43" s="79"/>
      <c r="DL43" s="79"/>
      <c r="DM43" s="79"/>
      <c r="DN43" s="79"/>
      <c r="DO43" s="79"/>
      <c r="DP43" s="79"/>
      <c r="DQ43" s="79"/>
      <c r="DR43" s="79"/>
      <c r="DS43" s="79"/>
      <c r="DT43" s="79"/>
      <c r="DU43" s="79"/>
      <c r="DV43" s="79"/>
      <c r="DW43" s="79"/>
      <c r="DX43" s="79"/>
      <c r="DY43" s="79"/>
      <c r="DZ43" s="79"/>
      <c r="EA43" s="79"/>
      <c r="EB43" s="79"/>
      <c r="EC43" s="79"/>
      <c r="ED43" s="79"/>
      <c r="EE43" s="79"/>
      <c r="EF43" s="79"/>
      <c r="EG43" s="79"/>
      <c r="EH43" s="79"/>
      <c r="EI43" s="79"/>
      <c r="EJ43" s="79"/>
      <c r="EK43" s="79"/>
      <c r="EL43" s="79"/>
      <c r="EM43" s="79"/>
      <c r="EN43" s="79"/>
      <c r="EO43" s="79"/>
      <c r="EP43" s="79"/>
      <c r="EQ43" s="79"/>
      <c r="ER43" s="79"/>
    </row>
    <row r="44" spans="1:148" ht="30" customHeight="1" x14ac:dyDescent="0.2">
      <c r="G44" s="80"/>
    </row>
    <row r="45" spans="1:148" ht="30" customHeight="1" x14ac:dyDescent="0.2">
      <c r="C45" s="51"/>
      <c r="F45" s="81"/>
    </row>
    <row r="46" spans="1:148" ht="30" customHeight="1" x14ac:dyDescent="0.2">
      <c r="C46" s="47"/>
    </row>
  </sheetData>
  <mergeCells count="30">
    <mergeCell ref="EE4:EK4"/>
    <mergeCell ref="EL4:ER4"/>
    <mergeCell ref="B23:C23"/>
    <mergeCell ref="B30:C30"/>
    <mergeCell ref="B35:C35"/>
    <mergeCell ref="CV4:DB4"/>
    <mergeCell ref="DC4:DI4"/>
    <mergeCell ref="DJ4:DP4"/>
    <mergeCell ref="DQ4:DW4"/>
    <mergeCell ref="DX4:ED4"/>
    <mergeCell ref="B19:C19"/>
    <mergeCell ref="CA4:CG4"/>
    <mergeCell ref="CH4:CN4"/>
    <mergeCell ref="CO4:CU4"/>
    <mergeCell ref="BM4:BS4"/>
    <mergeCell ref="BT4:BZ4"/>
    <mergeCell ref="B14:C14"/>
    <mergeCell ref="B8:C8"/>
    <mergeCell ref="AY4:BE4"/>
    <mergeCell ref="BF4:BL4"/>
    <mergeCell ref="E3:F3"/>
    <mergeCell ref="I4:O4"/>
    <mergeCell ref="P4:V4"/>
    <mergeCell ref="W4:AC4"/>
    <mergeCell ref="AD4:AJ4"/>
    <mergeCell ref="C3:D3"/>
    <mergeCell ref="C4:D4"/>
    <mergeCell ref="B5:G5"/>
    <mergeCell ref="AK4:AQ4"/>
    <mergeCell ref="AR4:AX4"/>
  </mergeCells>
  <conditionalFormatting sqref="D7:D13 D19:D22 D24:D26 D34 D36:D43">
    <cfRule type="dataBar" priority="15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CA30:CF42 CH30:CM42 CO30:CT42 CV30:DA42 DC30:DH42 DJ30:DO42 DQ30:DV42 DX30:EC42 EE30:EJ42 EL30:EQ42 I5:BY43">
    <cfRule type="expression" dxfId="65" priority="178">
      <formula>AND(TODAY()&gt;=I$5,TODAY()&lt;J$5)</formula>
    </cfRule>
  </conditionalFormatting>
  <conditionalFormatting sqref="CA30:CF42 CH30:CM42 CO30:CT42 CV30:DA42 DC30:DH42 DJ30:DO42 DQ30:DV42 DX30:EC42 EE30:EJ42 EL30:EQ42 I7:BY43">
    <cfRule type="expression" dxfId="64" priority="172">
      <formula>AND(task_start&lt;=I$5,ROUNDDOWN((task_end-task_start+1)*task_progress,0)+task_start-1&gt;=I$5)</formula>
    </cfRule>
    <cfRule type="expression" dxfId="63" priority="173" stopIfTrue="1">
      <formula>AND(task_end&gt;=I$5,task_start&lt;J$5)</formula>
    </cfRule>
  </conditionalFormatting>
  <conditionalFormatting sqref="BZ5:BZ43 CG30:CG42 CN30:CN42 CU30:CU42 DB30:DB42 DI30:DI42 DP30:DP42 DW30:DW42 ED30:ED42 EK30:EK42 ER30:ER42">
    <cfRule type="expression" dxfId="62" priority="180">
      <formula>AND(TODAY()&gt;=BZ$5,TODAY()&lt;#REF!)</formula>
    </cfRule>
  </conditionalFormatting>
  <conditionalFormatting sqref="BZ7:BZ43 CG30:CG42 CN30:CN42 CU30:CU42 DB30:DB42 DI30:DI42 DP30:DP42 DW30:DW42 ED30:ED42 EK30:EK42 ER30:ER42">
    <cfRule type="expression" dxfId="61" priority="185">
      <formula>AND(task_start&lt;=BZ$5,ROUNDDOWN((task_end-task_start+1)*task_progress,0)+task_start-1&gt;=BZ$5)</formula>
    </cfRule>
    <cfRule type="expression" dxfId="60" priority="186" stopIfTrue="1">
      <formula>AND(task_end&gt;=BZ$5,task_start&lt;#REF!)</formula>
    </cfRule>
  </conditionalFormatting>
  <conditionalFormatting sqref="CA5:CF29 CA43:CF43">
    <cfRule type="expression" dxfId="59" priority="131">
      <formula>AND(TODAY()&gt;=CA$5,TODAY()&lt;CB$5)</formula>
    </cfRule>
  </conditionalFormatting>
  <conditionalFormatting sqref="CA7:CF29 CA43:CF43">
    <cfRule type="expression" dxfId="58" priority="129">
      <formula>AND(task_start&lt;=CA$5,ROUNDDOWN((task_end-task_start+1)*task_progress,0)+task_start-1&gt;=CA$5)</formula>
    </cfRule>
    <cfRule type="expression" dxfId="57" priority="130" stopIfTrue="1">
      <formula>AND(task_end&gt;=CA$5,task_start&lt;CB$5)</formula>
    </cfRule>
  </conditionalFormatting>
  <conditionalFormatting sqref="CG5:CG29 CG43">
    <cfRule type="expression" dxfId="56" priority="132">
      <formula>AND(TODAY()&gt;=CG$5,TODAY()&lt;#REF!)</formula>
    </cfRule>
  </conditionalFormatting>
  <conditionalFormatting sqref="CG7:CG29 CG43">
    <cfRule type="expression" dxfId="55" priority="133">
      <formula>AND(task_start&lt;=CG$5,ROUNDDOWN((task_end-task_start+1)*task_progress,0)+task_start-1&gt;=CG$5)</formula>
    </cfRule>
    <cfRule type="expression" dxfId="54" priority="134" stopIfTrue="1">
      <formula>AND(task_end&gt;=CG$5,task_start&lt;#REF!)</formula>
    </cfRule>
  </conditionalFormatting>
  <conditionalFormatting sqref="CH5:CM29 CH43:CM43">
    <cfRule type="expression" dxfId="53" priority="125">
      <formula>AND(TODAY()&gt;=CH$5,TODAY()&lt;CI$5)</formula>
    </cfRule>
  </conditionalFormatting>
  <conditionalFormatting sqref="CH7:CM29 CH43:CM43">
    <cfRule type="expression" dxfId="52" priority="123">
      <formula>AND(task_start&lt;=CH$5,ROUNDDOWN((task_end-task_start+1)*task_progress,0)+task_start-1&gt;=CH$5)</formula>
    </cfRule>
    <cfRule type="expression" dxfId="51" priority="124" stopIfTrue="1">
      <formula>AND(task_end&gt;=CH$5,task_start&lt;CI$5)</formula>
    </cfRule>
  </conditionalFormatting>
  <conditionalFormatting sqref="CN5:CN29 CN43">
    <cfRule type="expression" dxfId="50" priority="126">
      <formula>AND(TODAY()&gt;=CN$5,TODAY()&lt;#REF!)</formula>
    </cfRule>
  </conditionalFormatting>
  <conditionalFormatting sqref="CN7:CN29 CN43">
    <cfRule type="expression" dxfId="49" priority="127">
      <formula>AND(task_start&lt;=CN$5,ROUNDDOWN((task_end-task_start+1)*task_progress,0)+task_start-1&gt;=CN$5)</formula>
    </cfRule>
    <cfRule type="expression" dxfId="48" priority="128" stopIfTrue="1">
      <formula>AND(task_end&gt;=CN$5,task_start&lt;#REF!)</formula>
    </cfRule>
  </conditionalFormatting>
  <conditionalFormatting sqref="CO5:CT29 CO43:CT43">
    <cfRule type="expression" dxfId="47" priority="119">
      <formula>AND(TODAY()&gt;=CO$5,TODAY()&lt;CP$5)</formula>
    </cfRule>
  </conditionalFormatting>
  <conditionalFormatting sqref="CO7:CT29 CO43:CT43">
    <cfRule type="expression" dxfId="46" priority="117">
      <formula>AND(task_start&lt;=CO$5,ROUNDDOWN((task_end-task_start+1)*task_progress,0)+task_start-1&gt;=CO$5)</formula>
    </cfRule>
    <cfRule type="expression" dxfId="45" priority="118" stopIfTrue="1">
      <formula>AND(task_end&gt;=CO$5,task_start&lt;CP$5)</formula>
    </cfRule>
  </conditionalFormatting>
  <conditionalFormatting sqref="CU5:CU29 CU43">
    <cfRule type="expression" dxfId="44" priority="120">
      <formula>AND(TODAY()&gt;=CU$5,TODAY()&lt;#REF!)</formula>
    </cfRule>
  </conditionalFormatting>
  <conditionalFormatting sqref="CU7:CU29 CU43">
    <cfRule type="expression" dxfId="43" priority="121">
      <formula>AND(task_start&lt;=CU$5,ROUNDDOWN((task_end-task_start+1)*task_progress,0)+task_start-1&gt;=CU$5)</formula>
    </cfRule>
    <cfRule type="expression" dxfId="42" priority="122" stopIfTrue="1">
      <formula>AND(task_end&gt;=CU$5,task_start&lt;#REF!)</formula>
    </cfRule>
  </conditionalFormatting>
  <conditionalFormatting sqref="CV5:DA29 CV43:DA43">
    <cfRule type="expression" dxfId="41" priority="113">
      <formula>AND(TODAY()&gt;=CV$5,TODAY()&lt;CW$5)</formula>
    </cfRule>
  </conditionalFormatting>
  <conditionalFormatting sqref="CV7:DA29 CV43:DA43">
    <cfRule type="expression" dxfId="40" priority="111">
      <formula>AND(task_start&lt;=CV$5,ROUNDDOWN((task_end-task_start+1)*task_progress,0)+task_start-1&gt;=CV$5)</formula>
    </cfRule>
    <cfRule type="expression" dxfId="39" priority="112" stopIfTrue="1">
      <formula>AND(task_end&gt;=CV$5,task_start&lt;CW$5)</formula>
    </cfRule>
  </conditionalFormatting>
  <conditionalFormatting sqref="DB5:DB29 DB43">
    <cfRule type="expression" dxfId="38" priority="114">
      <formula>AND(TODAY()&gt;=DB$5,TODAY()&lt;#REF!)</formula>
    </cfRule>
  </conditionalFormatting>
  <conditionalFormatting sqref="DB7:DB29 DB43">
    <cfRule type="expression" dxfId="37" priority="115">
      <formula>AND(task_start&lt;=DB$5,ROUNDDOWN((task_end-task_start+1)*task_progress,0)+task_start-1&gt;=DB$5)</formula>
    </cfRule>
    <cfRule type="expression" dxfId="36" priority="116" stopIfTrue="1">
      <formula>AND(task_end&gt;=DB$5,task_start&lt;#REF!)</formula>
    </cfRule>
  </conditionalFormatting>
  <conditionalFormatting sqref="DC5:DH29 DC43:DH43">
    <cfRule type="expression" dxfId="35" priority="107">
      <formula>AND(TODAY()&gt;=DC$5,TODAY()&lt;DD$5)</formula>
    </cfRule>
  </conditionalFormatting>
  <conditionalFormatting sqref="DC7:DH29 DC43:DH43">
    <cfRule type="expression" dxfId="34" priority="105">
      <formula>AND(task_start&lt;=DC$5,ROUNDDOWN((task_end-task_start+1)*task_progress,0)+task_start-1&gt;=DC$5)</formula>
    </cfRule>
    <cfRule type="expression" dxfId="33" priority="106" stopIfTrue="1">
      <formula>AND(task_end&gt;=DC$5,task_start&lt;DD$5)</formula>
    </cfRule>
  </conditionalFormatting>
  <conditionalFormatting sqref="DI5:DI29 DI43">
    <cfRule type="expression" dxfId="32" priority="108">
      <formula>AND(TODAY()&gt;=DI$5,TODAY()&lt;#REF!)</formula>
    </cfRule>
  </conditionalFormatting>
  <conditionalFormatting sqref="DI7:DI29 DI43">
    <cfRule type="expression" dxfId="31" priority="109">
      <formula>AND(task_start&lt;=DI$5,ROUNDDOWN((task_end-task_start+1)*task_progress,0)+task_start-1&gt;=DI$5)</formula>
    </cfRule>
    <cfRule type="expression" dxfId="30" priority="110" stopIfTrue="1">
      <formula>AND(task_end&gt;=DI$5,task_start&lt;#REF!)</formula>
    </cfRule>
  </conditionalFormatting>
  <conditionalFormatting sqref="DJ5:DO29 DJ43:DO43">
    <cfRule type="expression" dxfId="29" priority="101">
      <formula>AND(TODAY()&gt;=DJ$5,TODAY()&lt;DK$5)</formula>
    </cfRule>
  </conditionalFormatting>
  <conditionalFormatting sqref="DJ7:DO29 DJ43:DO43">
    <cfRule type="expression" dxfId="28" priority="99">
      <formula>AND(task_start&lt;=DJ$5,ROUNDDOWN((task_end-task_start+1)*task_progress,0)+task_start-1&gt;=DJ$5)</formula>
    </cfRule>
    <cfRule type="expression" dxfId="27" priority="100" stopIfTrue="1">
      <formula>AND(task_end&gt;=DJ$5,task_start&lt;DK$5)</formula>
    </cfRule>
  </conditionalFormatting>
  <conditionalFormatting sqref="DP5:DP29 DP43">
    <cfRule type="expression" dxfId="26" priority="102">
      <formula>AND(TODAY()&gt;=DP$5,TODAY()&lt;#REF!)</formula>
    </cfRule>
  </conditionalFormatting>
  <conditionalFormatting sqref="DP7:DP29 DP43">
    <cfRule type="expression" dxfId="25" priority="103">
      <formula>AND(task_start&lt;=DP$5,ROUNDDOWN((task_end-task_start+1)*task_progress,0)+task_start-1&gt;=DP$5)</formula>
    </cfRule>
    <cfRule type="expression" dxfId="24" priority="104" stopIfTrue="1">
      <formula>AND(task_end&gt;=DP$5,task_start&lt;#REF!)</formula>
    </cfRule>
  </conditionalFormatting>
  <conditionalFormatting sqref="DQ5:DV29 DQ43:DV43">
    <cfRule type="expression" dxfId="23" priority="95">
      <formula>AND(TODAY()&gt;=DQ$5,TODAY()&lt;DR$5)</formula>
    </cfRule>
  </conditionalFormatting>
  <conditionalFormatting sqref="DQ7:DV29 DQ43:DV43">
    <cfRule type="expression" dxfId="22" priority="93">
      <formula>AND(task_start&lt;=DQ$5,ROUNDDOWN((task_end-task_start+1)*task_progress,0)+task_start-1&gt;=DQ$5)</formula>
    </cfRule>
    <cfRule type="expression" dxfId="21" priority="94" stopIfTrue="1">
      <formula>AND(task_end&gt;=DQ$5,task_start&lt;DR$5)</formula>
    </cfRule>
  </conditionalFormatting>
  <conditionalFormatting sqref="DW5:DW29 DW43">
    <cfRule type="expression" dxfId="20" priority="96">
      <formula>AND(TODAY()&gt;=DW$5,TODAY()&lt;#REF!)</formula>
    </cfRule>
  </conditionalFormatting>
  <conditionalFormatting sqref="DW7:DW29 DW43">
    <cfRule type="expression" dxfId="19" priority="97">
      <formula>AND(task_start&lt;=DW$5,ROUNDDOWN((task_end-task_start+1)*task_progress,0)+task_start-1&gt;=DW$5)</formula>
    </cfRule>
    <cfRule type="expression" dxfId="18" priority="98" stopIfTrue="1">
      <formula>AND(task_end&gt;=DW$5,task_start&lt;#REF!)</formula>
    </cfRule>
  </conditionalFormatting>
  <conditionalFormatting sqref="DX5:EC29 DX43:EC43">
    <cfRule type="expression" dxfId="17" priority="89">
      <formula>AND(TODAY()&gt;=DX$5,TODAY()&lt;DY$5)</formula>
    </cfRule>
  </conditionalFormatting>
  <conditionalFormatting sqref="DX7:EC29 DX43:EC43">
    <cfRule type="expression" dxfId="16" priority="87">
      <formula>AND(task_start&lt;=DX$5,ROUNDDOWN((task_end-task_start+1)*task_progress,0)+task_start-1&gt;=DX$5)</formula>
    </cfRule>
    <cfRule type="expression" dxfId="15" priority="88" stopIfTrue="1">
      <formula>AND(task_end&gt;=DX$5,task_start&lt;DY$5)</formula>
    </cfRule>
  </conditionalFormatting>
  <conditionalFormatting sqref="ED5:ED29 ED43">
    <cfRule type="expression" dxfId="14" priority="90">
      <formula>AND(TODAY()&gt;=ED$5,TODAY()&lt;#REF!)</formula>
    </cfRule>
  </conditionalFormatting>
  <conditionalFormatting sqref="ED7:ED29 ED43">
    <cfRule type="expression" dxfId="13" priority="91">
      <formula>AND(task_start&lt;=ED$5,ROUNDDOWN((task_end-task_start+1)*task_progress,0)+task_start-1&gt;=ED$5)</formula>
    </cfRule>
    <cfRule type="expression" dxfId="12" priority="92" stopIfTrue="1">
      <formula>AND(task_end&gt;=ED$5,task_start&lt;#REF!)</formula>
    </cfRule>
  </conditionalFormatting>
  <conditionalFormatting sqref="EE5:EJ29 EE43:EJ43">
    <cfRule type="expression" dxfId="11" priority="83">
      <formula>AND(TODAY()&gt;=EE$5,TODAY()&lt;EF$5)</formula>
    </cfRule>
  </conditionalFormatting>
  <conditionalFormatting sqref="EE7:EJ29 EE43:EJ43">
    <cfRule type="expression" dxfId="10" priority="81">
      <formula>AND(task_start&lt;=EE$5,ROUNDDOWN((task_end-task_start+1)*task_progress,0)+task_start-1&gt;=EE$5)</formula>
    </cfRule>
    <cfRule type="expression" dxfId="9" priority="82" stopIfTrue="1">
      <formula>AND(task_end&gt;=EE$5,task_start&lt;EF$5)</formula>
    </cfRule>
  </conditionalFormatting>
  <conditionalFormatting sqref="EK5:EK29 EK43">
    <cfRule type="expression" dxfId="8" priority="84">
      <formula>AND(TODAY()&gt;=EK$5,TODAY()&lt;#REF!)</formula>
    </cfRule>
  </conditionalFormatting>
  <conditionalFormatting sqref="EK7:EK29 EK43">
    <cfRule type="expression" dxfId="7" priority="85">
      <formula>AND(task_start&lt;=EK$5,ROUNDDOWN((task_end-task_start+1)*task_progress,0)+task_start-1&gt;=EK$5)</formula>
    </cfRule>
    <cfRule type="expression" dxfId="6" priority="86" stopIfTrue="1">
      <formula>AND(task_end&gt;=EK$5,task_start&lt;#REF!)</formula>
    </cfRule>
  </conditionalFormatting>
  <conditionalFormatting sqref="EL5:EQ29 EL43:EQ43">
    <cfRule type="expression" dxfId="5" priority="77">
      <formula>AND(TODAY()&gt;=EL$5,TODAY()&lt;EM$5)</formula>
    </cfRule>
  </conditionalFormatting>
  <conditionalFormatting sqref="EL7:EQ29 EL43:EQ43">
    <cfRule type="expression" dxfId="4" priority="75">
      <formula>AND(task_start&lt;=EL$5,ROUNDDOWN((task_end-task_start+1)*task_progress,0)+task_start-1&gt;=EL$5)</formula>
    </cfRule>
    <cfRule type="expression" dxfId="3" priority="76" stopIfTrue="1">
      <formula>AND(task_end&gt;=EL$5,task_start&lt;EM$5)</formula>
    </cfRule>
  </conditionalFormatting>
  <conditionalFormatting sqref="ER5:ER29 ER43">
    <cfRule type="expression" dxfId="2" priority="78">
      <formula>AND(TODAY()&gt;=ER$5,TODAY()&lt;#REF!)</formula>
    </cfRule>
  </conditionalFormatting>
  <conditionalFormatting sqref="ER7:ER29 ER43">
    <cfRule type="expression" dxfId="1" priority="79">
      <formula>AND(task_start&lt;=ER$5,ROUNDDOWN((task_end-task_start+1)*task_progress,0)+task_start-1&gt;=ER$5)</formula>
    </cfRule>
    <cfRule type="expression" dxfId="0" priority="80" stopIfTrue="1">
      <formula>AND(task_end&gt;=ER$5,task_start&lt;#REF!)</formula>
    </cfRule>
  </conditionalFormatting>
  <conditionalFormatting sqref="D23">
    <cfRule type="dataBar" priority="74">
      <dataBar>
        <cfvo type="num" val="0"/>
        <cfvo type="num" val="1"/>
        <color theme="0" tint="-0.249977111117893"/>
      </dataBar>
      <extLst>
        <ext xmlns:x14="http://schemas.microsoft.com/office/spreadsheetml/2009/9/main" uri="{B025F937-C7B1-47D3-B67F-A62EFF666E3E}">
          <x14:id>{C9D97835-2E9B-4759-9B19-0967F5D545F0}</x14:id>
        </ext>
      </extLst>
    </cfRule>
  </conditionalFormatting>
  <conditionalFormatting sqref="D27:D29">
    <cfRule type="dataBar" priority="73">
      <dataBar>
        <cfvo type="num" val="0"/>
        <cfvo type="num" val="1"/>
        <color theme="0" tint="-0.249977111117893"/>
      </dataBar>
      <extLst>
        <ext xmlns:x14="http://schemas.microsoft.com/office/spreadsheetml/2009/9/main" uri="{B025F937-C7B1-47D3-B67F-A62EFF666E3E}">
          <x14:id>{84399D65-004B-4512-9B95-DC576B4612F5}</x14:id>
        </ext>
      </extLst>
    </cfRule>
  </conditionalFormatting>
  <conditionalFormatting sqref="D30">
    <cfRule type="dataBar" priority="3">
      <dataBar>
        <cfvo type="num" val="0"/>
        <cfvo type="num" val="1"/>
        <color theme="0" tint="-0.249977111117893"/>
      </dataBar>
      <extLst>
        <ext xmlns:x14="http://schemas.microsoft.com/office/spreadsheetml/2009/9/main" uri="{B025F937-C7B1-47D3-B67F-A62EFF666E3E}">
          <x14:id>{E8B728E8-CA8A-4392-AC19-8C29AACE303B}</x14:id>
        </ext>
      </extLst>
    </cfRule>
  </conditionalFormatting>
  <conditionalFormatting sqref="D15:D18">
    <cfRule type="dataBar" priority="71">
      <dataBar>
        <cfvo type="num" val="0"/>
        <cfvo type="num" val="1"/>
        <color theme="0" tint="-0.249977111117893"/>
      </dataBar>
      <extLst>
        <ext xmlns:x14="http://schemas.microsoft.com/office/spreadsheetml/2009/9/main" uri="{B025F937-C7B1-47D3-B67F-A62EFF666E3E}">
          <x14:id>{DE376591-915F-4EC4-80AD-1505198B2D03}</x14:id>
        </ext>
      </extLst>
    </cfRule>
  </conditionalFormatting>
  <conditionalFormatting sqref="D31:D33">
    <cfRule type="dataBar" priority="64">
      <dataBar>
        <cfvo type="num" val="0"/>
        <cfvo type="num" val="1"/>
        <color theme="0" tint="-0.249977111117893"/>
      </dataBar>
      <extLst>
        <ext xmlns:x14="http://schemas.microsoft.com/office/spreadsheetml/2009/9/main" uri="{B025F937-C7B1-47D3-B67F-A62EFF666E3E}">
          <x14:id>{2FF8310C-6FA6-49CB-B94C-5DDD413C1373}</x14:id>
        </ext>
      </extLst>
    </cfRule>
  </conditionalFormatting>
  <conditionalFormatting sqref="D35">
    <cfRule type="dataBar" priority="1">
      <dataBar>
        <cfvo type="num" val="0"/>
        <cfvo type="num" val="1"/>
        <color theme="0" tint="-0.249977111117893"/>
      </dataBar>
      <extLst>
        <ext xmlns:x14="http://schemas.microsoft.com/office/spreadsheetml/2009/9/main" uri="{B025F937-C7B1-47D3-B67F-A62EFF666E3E}">
          <x14:id>{6467DD67-6E55-433F-8166-FDDE0BC9AD44}</x14:id>
        </ext>
      </extLst>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D7:D13 D19:D22 D24:D26 D34 D36:D43</xm:sqref>
        </x14:conditionalFormatting>
        <x14:conditionalFormatting xmlns:xm="http://schemas.microsoft.com/office/excel/2006/main">
          <x14:cfRule type="dataBar" id="{C9D97835-2E9B-4759-9B19-0967F5D545F0}">
            <x14:dataBar minLength="0" maxLength="100" gradient="0">
              <x14:cfvo type="num">
                <xm:f>0</xm:f>
              </x14:cfvo>
              <x14:cfvo type="num">
                <xm:f>1</xm:f>
              </x14:cfvo>
              <x14:negativeFillColor rgb="FFFF0000"/>
              <x14:axisColor rgb="FF000000"/>
            </x14:dataBar>
          </x14:cfRule>
          <xm:sqref>D23</xm:sqref>
        </x14:conditionalFormatting>
        <x14:conditionalFormatting xmlns:xm="http://schemas.microsoft.com/office/excel/2006/main">
          <x14:cfRule type="dataBar" id="{84399D65-004B-4512-9B95-DC576B4612F5}">
            <x14:dataBar minLength="0" maxLength="100" gradient="0">
              <x14:cfvo type="num">
                <xm:f>0</xm:f>
              </x14:cfvo>
              <x14:cfvo type="num">
                <xm:f>1</xm:f>
              </x14:cfvo>
              <x14:negativeFillColor rgb="FFFF0000"/>
              <x14:axisColor rgb="FF000000"/>
            </x14:dataBar>
          </x14:cfRule>
          <xm:sqref>D27:D29</xm:sqref>
        </x14:conditionalFormatting>
        <x14:conditionalFormatting xmlns:xm="http://schemas.microsoft.com/office/excel/2006/main">
          <x14:cfRule type="dataBar" id="{E8B728E8-CA8A-4392-AC19-8C29AACE303B}">
            <x14:dataBar minLength="0" maxLength="100" gradient="0">
              <x14:cfvo type="num">
                <xm:f>0</xm:f>
              </x14:cfvo>
              <x14:cfvo type="num">
                <xm:f>1</xm:f>
              </x14:cfvo>
              <x14:negativeFillColor rgb="FFFF0000"/>
              <x14:axisColor rgb="FF000000"/>
            </x14:dataBar>
          </x14:cfRule>
          <xm:sqref>D30</xm:sqref>
        </x14:conditionalFormatting>
        <x14:conditionalFormatting xmlns:xm="http://schemas.microsoft.com/office/excel/2006/main">
          <x14:cfRule type="dataBar" id="{DE376591-915F-4EC4-80AD-1505198B2D03}">
            <x14:dataBar minLength="0" maxLength="100" gradient="0">
              <x14:cfvo type="num">
                <xm:f>0</xm:f>
              </x14:cfvo>
              <x14:cfvo type="num">
                <xm:f>1</xm:f>
              </x14:cfvo>
              <x14:negativeFillColor rgb="FFFF0000"/>
              <x14:axisColor rgb="FF000000"/>
            </x14:dataBar>
          </x14:cfRule>
          <xm:sqref>D15:D18</xm:sqref>
        </x14:conditionalFormatting>
        <x14:conditionalFormatting xmlns:xm="http://schemas.microsoft.com/office/excel/2006/main">
          <x14:cfRule type="dataBar" id="{2FF8310C-6FA6-49CB-B94C-5DDD413C1373}">
            <x14:dataBar minLength="0" maxLength="100" gradient="0">
              <x14:cfvo type="num">
                <xm:f>0</xm:f>
              </x14:cfvo>
              <x14:cfvo type="num">
                <xm:f>1</xm:f>
              </x14:cfvo>
              <x14:negativeFillColor rgb="FFFF0000"/>
              <x14:axisColor rgb="FF000000"/>
            </x14:dataBar>
          </x14:cfRule>
          <xm:sqref>D31:D33</xm:sqref>
        </x14:conditionalFormatting>
        <x14:conditionalFormatting xmlns:xm="http://schemas.microsoft.com/office/excel/2006/main">
          <x14:cfRule type="dataBar" id="{6467DD67-6E55-433F-8166-FDDE0BC9AD44}">
            <x14:dataBar minLength="0" maxLength="100" gradient="0">
              <x14:cfvo type="num">
                <xm:f>0</xm:f>
              </x14:cfvo>
              <x14:cfvo type="num">
                <xm:f>1</xm:f>
              </x14:cfvo>
              <x14:negativeFillColor rgb="FFFF0000"/>
              <x14:axisColor rgb="FF000000"/>
            </x14:dataBar>
          </x14:cfRule>
          <xm:sqref>D35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10" zoomScaleNormal="100" workbookViewId="0"/>
  </sheetViews>
  <sheetFormatPr defaultRowHeight="12.75" x14ac:dyDescent="0.2"/>
  <cols>
    <col min="1" max="1" width="87.140625" style="5" customWidth="1"/>
    <col min="2" max="16384" width="9.140625" style="1"/>
  </cols>
  <sheetData>
    <row r="1" spans="1:2" ht="46.5" customHeight="1" x14ac:dyDescent="0.2"/>
    <row r="2" spans="1:2" s="7" customFormat="1" ht="15.75" x14ac:dyDescent="0.25">
      <c r="A2" s="6" t="s">
        <v>13</v>
      </c>
      <c r="B2" s="6"/>
    </row>
    <row r="3" spans="1:2" s="11" customFormat="1" ht="27" customHeight="1" x14ac:dyDescent="0.25">
      <c r="A3" s="12" t="s">
        <v>18</v>
      </c>
      <c r="B3" s="12"/>
    </row>
    <row r="4" spans="1:2" s="8" customFormat="1" ht="26.25" x14ac:dyDescent="0.4">
      <c r="A4" s="9" t="s">
        <v>12</v>
      </c>
    </row>
    <row r="5" spans="1:2" ht="74.099999999999994" customHeight="1" x14ac:dyDescent="0.2">
      <c r="A5" s="10" t="s">
        <v>21</v>
      </c>
    </row>
    <row r="6" spans="1:2" ht="26.25" customHeight="1" x14ac:dyDescent="0.2">
      <c r="A6" s="9" t="s">
        <v>26</v>
      </c>
    </row>
    <row r="7" spans="1:2" s="5" customFormat="1" ht="204.95" customHeight="1" x14ac:dyDescent="0.25">
      <c r="A7" s="14" t="s">
        <v>25</v>
      </c>
    </row>
    <row r="8" spans="1:2" s="8" customFormat="1" ht="26.25" x14ac:dyDescent="0.4">
      <c r="A8" s="9" t="s">
        <v>14</v>
      </c>
    </row>
    <row r="9" spans="1:2" ht="60" x14ac:dyDescent="0.2">
      <c r="A9" s="10" t="s">
        <v>22</v>
      </c>
    </row>
    <row r="10" spans="1:2" s="5" customFormat="1" ht="27.95" customHeight="1" x14ac:dyDescent="0.25">
      <c r="A10" s="13" t="s">
        <v>20</v>
      </c>
    </row>
    <row r="11" spans="1:2" s="8" customFormat="1" ht="26.25" x14ac:dyDescent="0.4">
      <c r="A11" s="9" t="s">
        <v>11</v>
      </c>
    </row>
    <row r="12" spans="1:2" ht="30" x14ac:dyDescent="0.2">
      <c r="A12" s="10" t="s">
        <v>19</v>
      </c>
    </row>
    <row r="13" spans="1:2" s="5" customFormat="1" ht="27.95" customHeight="1" x14ac:dyDescent="0.25">
      <c r="A13" s="13" t="s">
        <v>5</v>
      </c>
    </row>
    <row r="14" spans="1:2" s="8" customFormat="1" ht="26.25" x14ac:dyDescent="0.4">
      <c r="A14" s="9" t="s">
        <v>15</v>
      </c>
    </row>
    <row r="15" spans="1:2" ht="75" customHeight="1" x14ac:dyDescent="0.2">
      <c r="A15" s="10" t="s">
        <v>16</v>
      </c>
    </row>
    <row r="16" spans="1:2" ht="75" x14ac:dyDescent="0.2">
      <c r="A16" s="10" t="s">
        <v>17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2020-10-18T06:48:46Z</dcterms:modified>
</cp:coreProperties>
</file>