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hdibouhaddou/Desktop/MATLAB/GBM/for_publication/code_Pub_Nov2017_FINAL_Revised/"/>
    </mc:Choice>
  </mc:AlternateContent>
  <bookViews>
    <workbookView xWindow="720" yWindow="460" windowWidth="24880" windowHeight="13460" tabRatio="725" activeTab="7"/>
  </bookViews>
  <sheets>
    <sheet name="sphase" sheetId="1" r:id="rId1"/>
    <sheet name="death1" sheetId="3" r:id="rId2"/>
    <sheet name="death2" sheetId="7" r:id="rId3"/>
    <sheet name="uWestern_091516" sheetId="4" r:id="rId4"/>
    <sheet name="uWestern_110216" sheetId="5" r:id="rId5"/>
    <sheet name="TRAILdr" sheetId="8" r:id="rId6"/>
    <sheet name="u87data" sheetId="9" r:id="rId7"/>
    <sheet name="ShiProtein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A8" i="8"/>
  <c r="A7" i="8"/>
  <c r="A6" i="8"/>
  <c r="A5" i="8"/>
  <c r="A4" i="8"/>
  <c r="A3" i="8"/>
  <c r="A2" i="8"/>
  <c r="C3" i="7"/>
  <c r="J3" i="7"/>
  <c r="G3" i="7"/>
  <c r="K3" i="7"/>
  <c r="D6" i="1"/>
  <c r="D5" i="1"/>
  <c r="D4" i="1"/>
  <c r="D3" i="1"/>
  <c r="E3" i="1"/>
  <c r="E5" i="1"/>
  <c r="E6" i="1"/>
  <c r="E4" i="1"/>
  <c r="E2" i="1"/>
  <c r="H3" i="7"/>
  <c r="D3" i="7"/>
  <c r="M3" i="7"/>
  <c r="L3" i="7"/>
  <c r="O4" i="5"/>
  <c r="P4" i="5"/>
  <c r="Q4" i="5"/>
  <c r="AI66" i="5"/>
  <c r="AJ66" i="5"/>
  <c r="AL66" i="5"/>
  <c r="AK66" i="5"/>
  <c r="AE66" i="5"/>
  <c r="AD66" i="5"/>
  <c r="AF66" i="5"/>
  <c r="Y66" i="5"/>
  <c r="X66" i="5"/>
  <c r="Z66" i="5"/>
  <c r="AI65" i="5"/>
  <c r="AJ65" i="5"/>
  <c r="AL65" i="5"/>
  <c r="AK65" i="5"/>
  <c r="AE65" i="5"/>
  <c r="AD65" i="5"/>
  <c r="AF65" i="5"/>
  <c r="Y65" i="5"/>
  <c r="X65" i="5"/>
  <c r="Z65" i="5"/>
  <c r="AI64" i="5"/>
  <c r="AJ64" i="5"/>
  <c r="AL64" i="5"/>
  <c r="AK64" i="5"/>
  <c r="AE64" i="5"/>
  <c r="AD64" i="5"/>
  <c r="AF64" i="5"/>
  <c r="Y64" i="5"/>
  <c r="X64" i="5"/>
  <c r="Z64" i="5"/>
  <c r="AI63" i="5"/>
  <c r="AJ63" i="5"/>
  <c r="AL63" i="5"/>
  <c r="AK63" i="5"/>
  <c r="AE63" i="5"/>
  <c r="AD63" i="5"/>
  <c r="AF63" i="5"/>
  <c r="Y63" i="5"/>
  <c r="X63" i="5"/>
  <c r="Z63" i="5"/>
  <c r="AI62" i="5"/>
  <c r="AJ62" i="5"/>
  <c r="AL62" i="5"/>
  <c r="AK62" i="5"/>
  <c r="AE62" i="5"/>
  <c r="AD62" i="5"/>
  <c r="AF62" i="5"/>
  <c r="Y62" i="5"/>
  <c r="X62" i="5"/>
  <c r="Z62" i="5"/>
  <c r="AI61" i="5"/>
  <c r="AJ61" i="5"/>
  <c r="AL61" i="5"/>
  <c r="AK61" i="5"/>
  <c r="AE61" i="5"/>
  <c r="AD61" i="5"/>
  <c r="AF61" i="5"/>
  <c r="Y61" i="5"/>
  <c r="X61" i="5"/>
  <c r="Z61" i="5"/>
  <c r="AI60" i="5"/>
  <c r="AJ60" i="5"/>
  <c r="AL60" i="5"/>
  <c r="AK60" i="5"/>
  <c r="AE60" i="5"/>
  <c r="AD60" i="5"/>
  <c r="AF60" i="5"/>
  <c r="Y60" i="5"/>
  <c r="X60" i="5"/>
  <c r="Z60" i="5"/>
  <c r="AI59" i="5"/>
  <c r="AJ59" i="5"/>
  <c r="AL59" i="5"/>
  <c r="AK59" i="5"/>
  <c r="AE59" i="5"/>
  <c r="AD59" i="5"/>
  <c r="AF59" i="5"/>
  <c r="Y59" i="5"/>
  <c r="X59" i="5"/>
  <c r="Z59" i="5"/>
  <c r="AI58" i="5"/>
  <c r="AJ58" i="5"/>
  <c r="AL58" i="5"/>
  <c r="AK58" i="5"/>
  <c r="AE58" i="5"/>
  <c r="AD58" i="5"/>
  <c r="AF58" i="5"/>
  <c r="Y58" i="5"/>
  <c r="X58" i="5"/>
  <c r="Z58" i="5"/>
  <c r="AI57" i="5"/>
  <c r="AJ57" i="5"/>
  <c r="AL57" i="5"/>
  <c r="AK57" i="5"/>
  <c r="AE57" i="5"/>
  <c r="AD57" i="5"/>
  <c r="AF57" i="5"/>
  <c r="Y57" i="5"/>
  <c r="X57" i="5"/>
  <c r="Z57" i="5"/>
  <c r="AI56" i="5"/>
  <c r="AJ56" i="5"/>
  <c r="AL56" i="5"/>
  <c r="AK56" i="5"/>
  <c r="AE56" i="5"/>
  <c r="AD56" i="5"/>
  <c r="AF56" i="5"/>
  <c r="Y56" i="5"/>
  <c r="X56" i="5"/>
  <c r="Z56" i="5"/>
  <c r="AI55" i="5"/>
  <c r="AJ55" i="5"/>
  <c r="AL55" i="5"/>
  <c r="AK55" i="5"/>
  <c r="AE55" i="5"/>
  <c r="AD55" i="5"/>
  <c r="AF55" i="5"/>
  <c r="Y55" i="5"/>
  <c r="X55" i="5"/>
  <c r="Z55" i="5"/>
  <c r="AI54" i="5"/>
  <c r="AJ54" i="5"/>
  <c r="AL54" i="5"/>
  <c r="AK54" i="5"/>
  <c r="AE54" i="5"/>
  <c r="AD54" i="5"/>
  <c r="AF54" i="5"/>
  <c r="Y54" i="5"/>
  <c r="X54" i="5"/>
  <c r="Z54" i="5"/>
  <c r="AI53" i="5"/>
  <c r="AJ53" i="5"/>
  <c r="AL53" i="5"/>
  <c r="AK53" i="5"/>
  <c r="AE53" i="5"/>
  <c r="AD53" i="5"/>
  <c r="AF53" i="5"/>
  <c r="Y53" i="5"/>
  <c r="X53" i="5"/>
  <c r="Z53" i="5"/>
  <c r="AI52" i="5"/>
  <c r="AJ52" i="5"/>
  <c r="AL52" i="5"/>
  <c r="AK52" i="5"/>
  <c r="AE52" i="5"/>
  <c r="AD52" i="5"/>
  <c r="AF52" i="5"/>
  <c r="Y52" i="5"/>
  <c r="X52" i="5"/>
  <c r="Z52" i="5"/>
  <c r="AI50" i="5"/>
  <c r="AJ50" i="5"/>
  <c r="AL50" i="5"/>
  <c r="AK50" i="5"/>
  <c r="AE50" i="5"/>
  <c r="AD50" i="5"/>
  <c r="AF50" i="5"/>
  <c r="Y50" i="5"/>
  <c r="X50" i="5"/>
  <c r="Z50" i="5"/>
  <c r="AI49" i="5"/>
  <c r="AJ49" i="5"/>
  <c r="AL49" i="5"/>
  <c r="AK49" i="5"/>
  <c r="AE49" i="5"/>
  <c r="AD49" i="5"/>
  <c r="AF49" i="5"/>
  <c r="Y49" i="5"/>
  <c r="X49" i="5"/>
  <c r="Z49" i="5"/>
  <c r="AI48" i="5"/>
  <c r="AJ48" i="5"/>
  <c r="AL48" i="5"/>
  <c r="AK48" i="5"/>
  <c r="AE48" i="5"/>
  <c r="AD48" i="5"/>
  <c r="AF48" i="5"/>
  <c r="Y48" i="5"/>
  <c r="X48" i="5"/>
  <c r="Z48" i="5"/>
  <c r="AI47" i="5"/>
  <c r="AJ47" i="5"/>
  <c r="AL47" i="5"/>
  <c r="AK47" i="5"/>
  <c r="AE47" i="5"/>
  <c r="AD47" i="5"/>
  <c r="AF47" i="5"/>
  <c r="Y47" i="5"/>
  <c r="X47" i="5"/>
  <c r="Z47" i="5"/>
  <c r="AI46" i="5"/>
  <c r="AJ46" i="5"/>
  <c r="AL46" i="5"/>
  <c r="AK46" i="5"/>
  <c r="AE46" i="5"/>
  <c r="AD46" i="5"/>
  <c r="AF46" i="5"/>
  <c r="Y46" i="5"/>
  <c r="X46" i="5"/>
  <c r="Z46" i="5"/>
  <c r="AI45" i="5"/>
  <c r="AJ45" i="5"/>
  <c r="AL45" i="5"/>
  <c r="AK45" i="5"/>
  <c r="AE45" i="5"/>
  <c r="AD45" i="5"/>
  <c r="AF45" i="5"/>
  <c r="Y45" i="5"/>
  <c r="X45" i="5"/>
  <c r="Z45" i="5"/>
  <c r="AI44" i="5"/>
  <c r="AJ44" i="5"/>
  <c r="AL44" i="5"/>
  <c r="AK44" i="5"/>
  <c r="AE44" i="5"/>
  <c r="AD44" i="5"/>
  <c r="AF44" i="5"/>
  <c r="Y44" i="5"/>
  <c r="X44" i="5"/>
  <c r="Z44" i="5"/>
  <c r="AI43" i="5"/>
  <c r="AJ43" i="5"/>
  <c r="AL43" i="5"/>
  <c r="AK43" i="5"/>
  <c r="AE43" i="5"/>
  <c r="AD43" i="5"/>
  <c r="AF43" i="5"/>
  <c r="Y43" i="5"/>
  <c r="X43" i="5"/>
  <c r="Z43" i="5"/>
  <c r="AI42" i="5"/>
  <c r="AJ42" i="5"/>
  <c r="AL42" i="5"/>
  <c r="AK42" i="5"/>
  <c r="AE42" i="5"/>
  <c r="AD42" i="5"/>
  <c r="AF42" i="5"/>
  <c r="Y42" i="5"/>
  <c r="X42" i="5"/>
  <c r="Z42" i="5"/>
  <c r="AI41" i="5"/>
  <c r="AJ41" i="5"/>
  <c r="AL41" i="5"/>
  <c r="AK41" i="5"/>
  <c r="AE41" i="5"/>
  <c r="AD41" i="5"/>
  <c r="AF41" i="5"/>
  <c r="Y41" i="5"/>
  <c r="X41" i="5"/>
  <c r="Z41" i="5"/>
  <c r="AI40" i="5"/>
  <c r="AJ40" i="5"/>
  <c r="AL40" i="5"/>
  <c r="AK40" i="5"/>
  <c r="AE40" i="5"/>
  <c r="AD40" i="5"/>
  <c r="AF40" i="5"/>
  <c r="Y40" i="5"/>
  <c r="X40" i="5"/>
  <c r="Z40" i="5"/>
  <c r="AI39" i="5"/>
  <c r="AJ39" i="5"/>
  <c r="AL39" i="5"/>
  <c r="AK39" i="5"/>
  <c r="AE39" i="5"/>
  <c r="AD39" i="5"/>
  <c r="AF39" i="5"/>
  <c r="Y39" i="5"/>
  <c r="X39" i="5"/>
  <c r="Z39" i="5"/>
  <c r="AI38" i="5"/>
  <c r="AJ38" i="5"/>
  <c r="AL38" i="5"/>
  <c r="AK38" i="5"/>
  <c r="AE38" i="5"/>
  <c r="AD38" i="5"/>
  <c r="AF38" i="5"/>
  <c r="Y38" i="5"/>
  <c r="X38" i="5"/>
  <c r="Z38" i="5"/>
  <c r="AI37" i="5"/>
  <c r="AJ37" i="5"/>
  <c r="AL37" i="5"/>
  <c r="AK37" i="5"/>
  <c r="AE37" i="5"/>
  <c r="AD37" i="5"/>
  <c r="AF37" i="5"/>
  <c r="Y37" i="5"/>
  <c r="X37" i="5"/>
  <c r="Z37" i="5"/>
  <c r="AI36" i="5"/>
  <c r="AJ36" i="5"/>
  <c r="AL36" i="5"/>
  <c r="AK36" i="5"/>
  <c r="AE36" i="5"/>
  <c r="AD36" i="5"/>
  <c r="AF36" i="5"/>
  <c r="Y36" i="5"/>
  <c r="X36" i="5"/>
  <c r="Z36" i="5"/>
  <c r="AI34" i="5"/>
  <c r="AJ34" i="5"/>
  <c r="AL34" i="5"/>
  <c r="AK34" i="5"/>
  <c r="AE34" i="5"/>
  <c r="AD34" i="5"/>
  <c r="AF34" i="5"/>
  <c r="Y34" i="5"/>
  <c r="X34" i="5"/>
  <c r="Z34" i="5"/>
  <c r="AI33" i="5"/>
  <c r="AJ33" i="5"/>
  <c r="AL33" i="5"/>
  <c r="AK33" i="5"/>
  <c r="AE33" i="5"/>
  <c r="AD33" i="5"/>
  <c r="AF33" i="5"/>
  <c r="Y33" i="5"/>
  <c r="X33" i="5"/>
  <c r="Z33" i="5"/>
  <c r="AI32" i="5"/>
  <c r="AJ32" i="5"/>
  <c r="AL32" i="5"/>
  <c r="AK32" i="5"/>
  <c r="AE32" i="5"/>
  <c r="AD32" i="5"/>
  <c r="AF32" i="5"/>
  <c r="Y32" i="5"/>
  <c r="X32" i="5"/>
  <c r="Z32" i="5"/>
  <c r="AI31" i="5"/>
  <c r="AJ31" i="5"/>
  <c r="AL31" i="5"/>
  <c r="AK31" i="5"/>
  <c r="AE31" i="5"/>
  <c r="AD31" i="5"/>
  <c r="AF31" i="5"/>
  <c r="Y31" i="5"/>
  <c r="X31" i="5"/>
  <c r="Z31" i="5"/>
  <c r="AI30" i="5"/>
  <c r="AJ30" i="5"/>
  <c r="AL30" i="5"/>
  <c r="AK30" i="5"/>
  <c r="AE30" i="5"/>
  <c r="AD30" i="5"/>
  <c r="AF30" i="5"/>
  <c r="Y30" i="5"/>
  <c r="X30" i="5"/>
  <c r="Z30" i="5"/>
  <c r="AI29" i="5"/>
  <c r="AJ29" i="5"/>
  <c r="AL29" i="5"/>
  <c r="AK29" i="5"/>
  <c r="AE29" i="5"/>
  <c r="AD29" i="5"/>
  <c r="AF29" i="5"/>
  <c r="Y29" i="5"/>
  <c r="X29" i="5"/>
  <c r="Z29" i="5"/>
  <c r="AI28" i="5"/>
  <c r="AJ28" i="5"/>
  <c r="AL28" i="5"/>
  <c r="AK28" i="5"/>
  <c r="AE28" i="5"/>
  <c r="AD28" i="5"/>
  <c r="AF28" i="5"/>
  <c r="Y28" i="5"/>
  <c r="X28" i="5"/>
  <c r="Z28" i="5"/>
  <c r="AI27" i="5"/>
  <c r="AJ27" i="5"/>
  <c r="AL27" i="5"/>
  <c r="AK27" i="5"/>
  <c r="AE27" i="5"/>
  <c r="AD27" i="5"/>
  <c r="AF27" i="5"/>
  <c r="Y27" i="5"/>
  <c r="X27" i="5"/>
  <c r="Z27" i="5"/>
  <c r="AI26" i="5"/>
  <c r="AJ26" i="5"/>
  <c r="AL26" i="5"/>
  <c r="AK26" i="5"/>
  <c r="AE26" i="5"/>
  <c r="AD26" i="5"/>
  <c r="AF26" i="5"/>
  <c r="Y26" i="5"/>
  <c r="X26" i="5"/>
  <c r="Z26" i="5"/>
  <c r="AI25" i="5"/>
  <c r="AJ25" i="5"/>
  <c r="AL25" i="5"/>
  <c r="AK25" i="5"/>
  <c r="AE25" i="5"/>
  <c r="AD25" i="5"/>
  <c r="AF25" i="5"/>
  <c r="Y25" i="5"/>
  <c r="X25" i="5"/>
  <c r="Z25" i="5"/>
  <c r="AI24" i="5"/>
  <c r="AJ24" i="5"/>
  <c r="AL24" i="5"/>
  <c r="AK24" i="5"/>
  <c r="AE24" i="5"/>
  <c r="AD24" i="5"/>
  <c r="AF24" i="5"/>
  <c r="Y24" i="5"/>
  <c r="X24" i="5"/>
  <c r="Z24" i="5"/>
  <c r="AI23" i="5"/>
  <c r="AJ23" i="5"/>
  <c r="AL23" i="5"/>
  <c r="AK23" i="5"/>
  <c r="AE23" i="5"/>
  <c r="AD23" i="5"/>
  <c r="AF23" i="5"/>
  <c r="Y23" i="5"/>
  <c r="X23" i="5"/>
  <c r="Z23" i="5"/>
  <c r="AI22" i="5"/>
  <c r="AJ22" i="5"/>
  <c r="AL22" i="5"/>
  <c r="AK22" i="5"/>
  <c r="AE22" i="5"/>
  <c r="AD22" i="5"/>
  <c r="AF22" i="5"/>
  <c r="Y22" i="5"/>
  <c r="X22" i="5"/>
  <c r="Z22" i="5"/>
  <c r="AI21" i="5"/>
  <c r="AJ21" i="5"/>
  <c r="AL21" i="5"/>
  <c r="AK21" i="5"/>
  <c r="AE21" i="5"/>
  <c r="AD21" i="5"/>
  <c r="AF21" i="5"/>
  <c r="Y21" i="5"/>
  <c r="X21" i="5"/>
  <c r="Z21" i="5"/>
  <c r="AI20" i="5"/>
  <c r="AJ20" i="5"/>
  <c r="AL20" i="5"/>
  <c r="AK20" i="5"/>
  <c r="AE20" i="5"/>
  <c r="AD20" i="5"/>
  <c r="AF20" i="5"/>
  <c r="Y20" i="5"/>
  <c r="X20" i="5"/>
  <c r="Z20" i="5"/>
  <c r="AI18" i="5"/>
  <c r="AJ18" i="5"/>
  <c r="AL18" i="5"/>
  <c r="AK18" i="5"/>
  <c r="AE18" i="5"/>
  <c r="AD18" i="5"/>
  <c r="AF18" i="5"/>
  <c r="Y18" i="5"/>
  <c r="X18" i="5"/>
  <c r="Z18" i="5"/>
  <c r="AI17" i="5"/>
  <c r="AJ17" i="5"/>
  <c r="AL17" i="5"/>
  <c r="AK17" i="5"/>
  <c r="AE17" i="5"/>
  <c r="AD17" i="5"/>
  <c r="AF17" i="5"/>
  <c r="Y17" i="5"/>
  <c r="X17" i="5"/>
  <c r="Z17" i="5"/>
  <c r="AI16" i="5"/>
  <c r="AJ16" i="5"/>
  <c r="AL16" i="5"/>
  <c r="AK16" i="5"/>
  <c r="AE16" i="5"/>
  <c r="AD16" i="5"/>
  <c r="AF16" i="5"/>
  <c r="Y16" i="5"/>
  <c r="X16" i="5"/>
  <c r="Z16" i="5"/>
  <c r="AI15" i="5"/>
  <c r="AJ15" i="5"/>
  <c r="AL15" i="5"/>
  <c r="AK15" i="5"/>
  <c r="AE15" i="5"/>
  <c r="AD15" i="5"/>
  <c r="AF15" i="5"/>
  <c r="Y15" i="5"/>
  <c r="X15" i="5"/>
  <c r="Z15" i="5"/>
  <c r="AI14" i="5"/>
  <c r="AJ14" i="5"/>
  <c r="AL14" i="5"/>
  <c r="AK14" i="5"/>
  <c r="AE14" i="5"/>
  <c r="AD14" i="5"/>
  <c r="AF14" i="5"/>
  <c r="Y14" i="5"/>
  <c r="X14" i="5"/>
  <c r="Z14" i="5"/>
  <c r="AI13" i="5"/>
  <c r="AJ13" i="5"/>
  <c r="AL13" i="5"/>
  <c r="AK13" i="5"/>
  <c r="AE13" i="5"/>
  <c r="AD13" i="5"/>
  <c r="AF13" i="5"/>
  <c r="Y13" i="5"/>
  <c r="X13" i="5"/>
  <c r="Z13" i="5"/>
  <c r="AI12" i="5"/>
  <c r="AJ12" i="5"/>
  <c r="AL12" i="5"/>
  <c r="AK12" i="5"/>
  <c r="AE12" i="5"/>
  <c r="AD12" i="5"/>
  <c r="AF12" i="5"/>
  <c r="Y12" i="5"/>
  <c r="X12" i="5"/>
  <c r="Z12" i="5"/>
  <c r="AI11" i="5"/>
  <c r="AJ11" i="5"/>
  <c r="AL11" i="5"/>
  <c r="AK11" i="5"/>
  <c r="AE11" i="5"/>
  <c r="AD11" i="5"/>
  <c r="AF11" i="5"/>
  <c r="Y11" i="5"/>
  <c r="X11" i="5"/>
  <c r="Z11" i="5"/>
  <c r="AI10" i="5"/>
  <c r="AJ10" i="5"/>
  <c r="AL10" i="5"/>
  <c r="AK10" i="5"/>
  <c r="AE10" i="5"/>
  <c r="AD10" i="5"/>
  <c r="AF10" i="5"/>
  <c r="Y10" i="5"/>
  <c r="X10" i="5"/>
  <c r="Z10" i="5"/>
  <c r="AI9" i="5"/>
  <c r="AJ9" i="5"/>
  <c r="AL9" i="5"/>
  <c r="AK9" i="5"/>
  <c r="AE9" i="5"/>
  <c r="AD9" i="5"/>
  <c r="AF9" i="5"/>
  <c r="Y9" i="5"/>
  <c r="X9" i="5"/>
  <c r="Z9" i="5"/>
  <c r="AI8" i="5"/>
  <c r="AJ8" i="5"/>
  <c r="AL8" i="5"/>
  <c r="AK8" i="5"/>
  <c r="AE8" i="5"/>
  <c r="AD8" i="5"/>
  <c r="AF8" i="5"/>
  <c r="Y8" i="5"/>
  <c r="X8" i="5"/>
  <c r="Z8" i="5"/>
  <c r="AI7" i="5"/>
  <c r="AJ7" i="5"/>
  <c r="AL7" i="5"/>
  <c r="AK7" i="5"/>
  <c r="AE7" i="5"/>
  <c r="AD7" i="5"/>
  <c r="AF7" i="5"/>
  <c r="Y7" i="5"/>
  <c r="X7" i="5"/>
  <c r="Z7" i="5"/>
  <c r="AI6" i="5"/>
  <c r="AJ6" i="5"/>
  <c r="AL6" i="5"/>
  <c r="AK6" i="5"/>
  <c r="AE6" i="5"/>
  <c r="AD6" i="5"/>
  <c r="AF6" i="5"/>
  <c r="Y6" i="5"/>
  <c r="X6" i="5"/>
  <c r="Z6" i="5"/>
  <c r="AI5" i="5"/>
  <c r="AJ5" i="5"/>
  <c r="AL5" i="5"/>
  <c r="AK5" i="5"/>
  <c r="AE5" i="5"/>
  <c r="AD5" i="5"/>
  <c r="AF5" i="5"/>
  <c r="Y5" i="5"/>
  <c r="X5" i="5"/>
  <c r="Z5" i="5"/>
  <c r="AI4" i="5"/>
  <c r="AJ4" i="5"/>
  <c r="AL4" i="5"/>
  <c r="AK4" i="5"/>
  <c r="AE4" i="5"/>
  <c r="AD4" i="5"/>
  <c r="AF4" i="5"/>
  <c r="Y4" i="5"/>
  <c r="X4" i="5"/>
  <c r="Z4" i="5"/>
  <c r="O66" i="5"/>
  <c r="P66" i="5"/>
  <c r="R66" i="5"/>
  <c r="Q66" i="5"/>
  <c r="N66" i="5"/>
  <c r="K66" i="5"/>
  <c r="J66" i="5"/>
  <c r="L66" i="5"/>
  <c r="E66" i="5"/>
  <c r="D66" i="5"/>
  <c r="F66" i="5"/>
  <c r="O65" i="5"/>
  <c r="P65" i="5"/>
  <c r="R65" i="5"/>
  <c r="Q65" i="5"/>
  <c r="N65" i="5"/>
  <c r="K65" i="5"/>
  <c r="J65" i="5"/>
  <c r="L65" i="5"/>
  <c r="E65" i="5"/>
  <c r="D65" i="5"/>
  <c r="F65" i="5"/>
  <c r="O64" i="5"/>
  <c r="P64" i="5"/>
  <c r="R64" i="5"/>
  <c r="Q64" i="5"/>
  <c r="N64" i="5"/>
  <c r="K64" i="5"/>
  <c r="J64" i="5"/>
  <c r="L64" i="5"/>
  <c r="E64" i="5"/>
  <c r="D64" i="5"/>
  <c r="F64" i="5"/>
  <c r="O63" i="5"/>
  <c r="P63" i="5"/>
  <c r="R63" i="5"/>
  <c r="Q63" i="5"/>
  <c r="N63" i="5"/>
  <c r="K63" i="5"/>
  <c r="J63" i="5"/>
  <c r="L63" i="5"/>
  <c r="E63" i="5"/>
  <c r="D63" i="5"/>
  <c r="F63" i="5"/>
  <c r="O62" i="5"/>
  <c r="P62" i="5"/>
  <c r="R62" i="5"/>
  <c r="Q62" i="5"/>
  <c r="N62" i="5"/>
  <c r="K62" i="5"/>
  <c r="J62" i="5"/>
  <c r="L62" i="5"/>
  <c r="E62" i="5"/>
  <c r="D62" i="5"/>
  <c r="F62" i="5"/>
  <c r="O61" i="5"/>
  <c r="P61" i="5"/>
  <c r="R61" i="5"/>
  <c r="Q61" i="5"/>
  <c r="N61" i="5"/>
  <c r="K61" i="5"/>
  <c r="J61" i="5"/>
  <c r="L61" i="5"/>
  <c r="E61" i="5"/>
  <c r="D61" i="5"/>
  <c r="F61" i="5"/>
  <c r="O60" i="5"/>
  <c r="P60" i="5"/>
  <c r="R60" i="5"/>
  <c r="Q60" i="5"/>
  <c r="N60" i="5"/>
  <c r="K60" i="5"/>
  <c r="J60" i="5"/>
  <c r="L60" i="5"/>
  <c r="E60" i="5"/>
  <c r="D60" i="5"/>
  <c r="F60" i="5"/>
  <c r="O59" i="5"/>
  <c r="P59" i="5"/>
  <c r="R59" i="5"/>
  <c r="Q59" i="5"/>
  <c r="K59" i="5"/>
  <c r="J59" i="5"/>
  <c r="L59" i="5"/>
  <c r="E59" i="5"/>
  <c r="D59" i="5"/>
  <c r="F59" i="5"/>
  <c r="O58" i="5"/>
  <c r="P58" i="5"/>
  <c r="R58" i="5"/>
  <c r="Q58" i="5"/>
  <c r="K58" i="5"/>
  <c r="J58" i="5"/>
  <c r="L58" i="5"/>
  <c r="E58" i="5"/>
  <c r="D58" i="5"/>
  <c r="F58" i="5"/>
  <c r="O57" i="5"/>
  <c r="P57" i="5"/>
  <c r="R57" i="5"/>
  <c r="Q57" i="5"/>
  <c r="K57" i="5"/>
  <c r="J57" i="5"/>
  <c r="L57" i="5"/>
  <c r="E57" i="5"/>
  <c r="D57" i="5"/>
  <c r="F57" i="5"/>
  <c r="O56" i="5"/>
  <c r="P56" i="5"/>
  <c r="R56" i="5"/>
  <c r="Q56" i="5"/>
  <c r="K56" i="5"/>
  <c r="J56" i="5"/>
  <c r="L56" i="5"/>
  <c r="E56" i="5"/>
  <c r="D56" i="5"/>
  <c r="F56" i="5"/>
  <c r="O55" i="5"/>
  <c r="P55" i="5"/>
  <c r="R55" i="5"/>
  <c r="Q55" i="5"/>
  <c r="K55" i="5"/>
  <c r="J55" i="5"/>
  <c r="L55" i="5"/>
  <c r="E55" i="5"/>
  <c r="D55" i="5"/>
  <c r="F55" i="5"/>
  <c r="O54" i="5"/>
  <c r="P54" i="5"/>
  <c r="R54" i="5"/>
  <c r="Q54" i="5"/>
  <c r="K54" i="5"/>
  <c r="J54" i="5"/>
  <c r="L54" i="5"/>
  <c r="E54" i="5"/>
  <c r="D54" i="5"/>
  <c r="F54" i="5"/>
  <c r="O53" i="5"/>
  <c r="P53" i="5"/>
  <c r="R53" i="5"/>
  <c r="Q53" i="5"/>
  <c r="K53" i="5"/>
  <c r="J53" i="5"/>
  <c r="L53" i="5"/>
  <c r="E53" i="5"/>
  <c r="D53" i="5"/>
  <c r="F53" i="5"/>
  <c r="O52" i="5"/>
  <c r="P52" i="5"/>
  <c r="R52" i="5"/>
  <c r="Q52" i="5"/>
  <c r="K52" i="5"/>
  <c r="J52" i="5"/>
  <c r="L52" i="5"/>
  <c r="E52" i="5"/>
  <c r="D52" i="5"/>
  <c r="F52" i="5"/>
  <c r="N51" i="5"/>
  <c r="O50" i="5"/>
  <c r="P50" i="5"/>
  <c r="R50" i="5"/>
  <c r="Q50" i="5"/>
  <c r="N50" i="5"/>
  <c r="K50" i="5"/>
  <c r="J50" i="5"/>
  <c r="L50" i="5"/>
  <c r="E50" i="5"/>
  <c r="D50" i="5"/>
  <c r="F50" i="5"/>
  <c r="O49" i="5"/>
  <c r="P49" i="5"/>
  <c r="R49" i="5"/>
  <c r="Q49" i="5"/>
  <c r="N49" i="5"/>
  <c r="K49" i="5"/>
  <c r="J49" i="5"/>
  <c r="L49" i="5"/>
  <c r="E49" i="5"/>
  <c r="D49" i="5"/>
  <c r="F49" i="5"/>
  <c r="O48" i="5"/>
  <c r="P48" i="5"/>
  <c r="R48" i="5"/>
  <c r="Q48" i="5"/>
  <c r="N48" i="5"/>
  <c r="K48" i="5"/>
  <c r="J48" i="5"/>
  <c r="L48" i="5"/>
  <c r="E48" i="5"/>
  <c r="D48" i="5"/>
  <c r="F48" i="5"/>
  <c r="O47" i="5"/>
  <c r="P47" i="5"/>
  <c r="R47" i="5"/>
  <c r="Q47" i="5"/>
  <c r="N47" i="5"/>
  <c r="K47" i="5"/>
  <c r="J47" i="5"/>
  <c r="L47" i="5"/>
  <c r="E47" i="5"/>
  <c r="D47" i="5"/>
  <c r="F47" i="5"/>
  <c r="O46" i="5"/>
  <c r="P46" i="5"/>
  <c r="R46" i="5"/>
  <c r="Q46" i="5"/>
  <c r="N46" i="5"/>
  <c r="K46" i="5"/>
  <c r="J46" i="5"/>
  <c r="L46" i="5"/>
  <c r="E46" i="5"/>
  <c r="D46" i="5"/>
  <c r="F46" i="5"/>
  <c r="O45" i="5"/>
  <c r="P45" i="5"/>
  <c r="R45" i="5"/>
  <c r="Q45" i="5"/>
  <c r="N45" i="5"/>
  <c r="K45" i="5"/>
  <c r="J45" i="5"/>
  <c r="L45" i="5"/>
  <c r="E45" i="5"/>
  <c r="D45" i="5"/>
  <c r="F45" i="5"/>
  <c r="O44" i="5"/>
  <c r="P44" i="5"/>
  <c r="R44" i="5"/>
  <c r="Q44" i="5"/>
  <c r="N44" i="5"/>
  <c r="K44" i="5"/>
  <c r="J44" i="5"/>
  <c r="L44" i="5"/>
  <c r="E44" i="5"/>
  <c r="D44" i="5"/>
  <c r="F44" i="5"/>
  <c r="O43" i="5"/>
  <c r="P43" i="5"/>
  <c r="R43" i="5"/>
  <c r="Q43" i="5"/>
  <c r="K43" i="5"/>
  <c r="J43" i="5"/>
  <c r="L43" i="5"/>
  <c r="E43" i="5"/>
  <c r="D43" i="5"/>
  <c r="F43" i="5"/>
  <c r="O42" i="5"/>
  <c r="P42" i="5"/>
  <c r="R42" i="5"/>
  <c r="Q42" i="5"/>
  <c r="K42" i="5"/>
  <c r="J42" i="5"/>
  <c r="L42" i="5"/>
  <c r="E42" i="5"/>
  <c r="D42" i="5"/>
  <c r="F42" i="5"/>
  <c r="O41" i="5"/>
  <c r="P41" i="5"/>
  <c r="R41" i="5"/>
  <c r="Q41" i="5"/>
  <c r="K41" i="5"/>
  <c r="J41" i="5"/>
  <c r="L41" i="5"/>
  <c r="E41" i="5"/>
  <c r="D41" i="5"/>
  <c r="F41" i="5"/>
  <c r="O40" i="5"/>
  <c r="P40" i="5"/>
  <c r="R40" i="5"/>
  <c r="Q40" i="5"/>
  <c r="K40" i="5"/>
  <c r="J40" i="5"/>
  <c r="L40" i="5"/>
  <c r="E40" i="5"/>
  <c r="D40" i="5"/>
  <c r="F40" i="5"/>
  <c r="O39" i="5"/>
  <c r="P39" i="5"/>
  <c r="R39" i="5"/>
  <c r="Q39" i="5"/>
  <c r="K39" i="5"/>
  <c r="J39" i="5"/>
  <c r="L39" i="5"/>
  <c r="E39" i="5"/>
  <c r="D39" i="5"/>
  <c r="F39" i="5"/>
  <c r="O38" i="5"/>
  <c r="P38" i="5"/>
  <c r="R38" i="5"/>
  <c r="Q38" i="5"/>
  <c r="K38" i="5"/>
  <c r="J38" i="5"/>
  <c r="L38" i="5"/>
  <c r="E38" i="5"/>
  <c r="D38" i="5"/>
  <c r="F38" i="5"/>
  <c r="O37" i="5"/>
  <c r="P37" i="5"/>
  <c r="R37" i="5"/>
  <c r="Q37" i="5"/>
  <c r="K37" i="5"/>
  <c r="J37" i="5"/>
  <c r="L37" i="5"/>
  <c r="E37" i="5"/>
  <c r="D37" i="5"/>
  <c r="F37" i="5"/>
  <c r="O36" i="5"/>
  <c r="P36" i="5"/>
  <c r="R36" i="5"/>
  <c r="Q36" i="5"/>
  <c r="K36" i="5"/>
  <c r="J36" i="5"/>
  <c r="L36" i="5"/>
  <c r="E36" i="5"/>
  <c r="D36" i="5"/>
  <c r="F36" i="5"/>
  <c r="N35" i="5"/>
  <c r="O34" i="5"/>
  <c r="P34" i="5"/>
  <c r="R34" i="5"/>
  <c r="Q34" i="5"/>
  <c r="N34" i="5"/>
  <c r="K34" i="5"/>
  <c r="J34" i="5"/>
  <c r="L34" i="5"/>
  <c r="E34" i="5"/>
  <c r="D34" i="5"/>
  <c r="F34" i="5"/>
  <c r="O33" i="5"/>
  <c r="P33" i="5"/>
  <c r="R33" i="5"/>
  <c r="Q33" i="5"/>
  <c r="N33" i="5"/>
  <c r="K33" i="5"/>
  <c r="J33" i="5"/>
  <c r="L33" i="5"/>
  <c r="E33" i="5"/>
  <c r="D33" i="5"/>
  <c r="F33" i="5"/>
  <c r="O32" i="5"/>
  <c r="P32" i="5"/>
  <c r="R32" i="5"/>
  <c r="Q32" i="5"/>
  <c r="N32" i="5"/>
  <c r="K32" i="5"/>
  <c r="J32" i="5"/>
  <c r="L32" i="5"/>
  <c r="E32" i="5"/>
  <c r="D32" i="5"/>
  <c r="F32" i="5"/>
  <c r="O31" i="5"/>
  <c r="P31" i="5"/>
  <c r="R31" i="5"/>
  <c r="Q31" i="5"/>
  <c r="N31" i="5"/>
  <c r="K31" i="5"/>
  <c r="J31" i="5"/>
  <c r="L31" i="5"/>
  <c r="E31" i="5"/>
  <c r="D31" i="5"/>
  <c r="F31" i="5"/>
  <c r="O30" i="5"/>
  <c r="P30" i="5"/>
  <c r="R30" i="5"/>
  <c r="Q30" i="5"/>
  <c r="N30" i="5"/>
  <c r="K30" i="5"/>
  <c r="J30" i="5"/>
  <c r="L30" i="5"/>
  <c r="E30" i="5"/>
  <c r="D30" i="5"/>
  <c r="F30" i="5"/>
  <c r="O29" i="5"/>
  <c r="P29" i="5"/>
  <c r="R29" i="5"/>
  <c r="Q29" i="5"/>
  <c r="N29" i="5"/>
  <c r="K29" i="5"/>
  <c r="J29" i="5"/>
  <c r="L29" i="5"/>
  <c r="E29" i="5"/>
  <c r="D29" i="5"/>
  <c r="F29" i="5"/>
  <c r="O28" i="5"/>
  <c r="P28" i="5"/>
  <c r="R28" i="5"/>
  <c r="Q28" i="5"/>
  <c r="N28" i="5"/>
  <c r="K28" i="5"/>
  <c r="J28" i="5"/>
  <c r="L28" i="5"/>
  <c r="E28" i="5"/>
  <c r="D28" i="5"/>
  <c r="F28" i="5"/>
  <c r="O27" i="5"/>
  <c r="P27" i="5"/>
  <c r="R27" i="5"/>
  <c r="Q27" i="5"/>
  <c r="K27" i="5"/>
  <c r="J27" i="5"/>
  <c r="L27" i="5"/>
  <c r="E27" i="5"/>
  <c r="D27" i="5"/>
  <c r="F27" i="5"/>
  <c r="O26" i="5"/>
  <c r="P26" i="5"/>
  <c r="R26" i="5"/>
  <c r="Q26" i="5"/>
  <c r="K26" i="5"/>
  <c r="J26" i="5"/>
  <c r="L26" i="5"/>
  <c r="E26" i="5"/>
  <c r="D26" i="5"/>
  <c r="F26" i="5"/>
  <c r="O25" i="5"/>
  <c r="P25" i="5"/>
  <c r="R25" i="5"/>
  <c r="Q25" i="5"/>
  <c r="K25" i="5"/>
  <c r="J25" i="5"/>
  <c r="L25" i="5"/>
  <c r="E25" i="5"/>
  <c r="D25" i="5"/>
  <c r="F25" i="5"/>
  <c r="O24" i="5"/>
  <c r="P24" i="5"/>
  <c r="R24" i="5"/>
  <c r="Q24" i="5"/>
  <c r="K24" i="5"/>
  <c r="J24" i="5"/>
  <c r="L24" i="5"/>
  <c r="E24" i="5"/>
  <c r="D24" i="5"/>
  <c r="F24" i="5"/>
  <c r="O23" i="5"/>
  <c r="P23" i="5"/>
  <c r="R23" i="5"/>
  <c r="Q23" i="5"/>
  <c r="K23" i="5"/>
  <c r="J23" i="5"/>
  <c r="L23" i="5"/>
  <c r="E23" i="5"/>
  <c r="D23" i="5"/>
  <c r="F23" i="5"/>
  <c r="O22" i="5"/>
  <c r="P22" i="5"/>
  <c r="R22" i="5"/>
  <c r="Q22" i="5"/>
  <c r="K22" i="5"/>
  <c r="J22" i="5"/>
  <c r="L22" i="5"/>
  <c r="E22" i="5"/>
  <c r="D22" i="5"/>
  <c r="F22" i="5"/>
  <c r="O21" i="5"/>
  <c r="P21" i="5"/>
  <c r="R21" i="5"/>
  <c r="Q21" i="5"/>
  <c r="K21" i="5"/>
  <c r="J21" i="5"/>
  <c r="L21" i="5"/>
  <c r="E21" i="5"/>
  <c r="D21" i="5"/>
  <c r="F21" i="5"/>
  <c r="O20" i="5"/>
  <c r="P20" i="5"/>
  <c r="R20" i="5"/>
  <c r="Q20" i="5"/>
  <c r="K20" i="5"/>
  <c r="J20" i="5"/>
  <c r="L20" i="5"/>
  <c r="E20" i="5"/>
  <c r="D20" i="5"/>
  <c r="F20" i="5"/>
  <c r="N19" i="5"/>
  <c r="O18" i="5"/>
  <c r="P18" i="5"/>
  <c r="R18" i="5"/>
  <c r="Q18" i="5"/>
  <c r="N18" i="5"/>
  <c r="K18" i="5"/>
  <c r="J18" i="5"/>
  <c r="L18" i="5"/>
  <c r="E18" i="5"/>
  <c r="D18" i="5"/>
  <c r="F18" i="5"/>
  <c r="O17" i="5"/>
  <c r="P17" i="5"/>
  <c r="R17" i="5"/>
  <c r="Q17" i="5"/>
  <c r="N17" i="5"/>
  <c r="K17" i="5"/>
  <c r="J17" i="5"/>
  <c r="L17" i="5"/>
  <c r="E17" i="5"/>
  <c r="D17" i="5"/>
  <c r="F17" i="5"/>
  <c r="O16" i="5"/>
  <c r="P16" i="5"/>
  <c r="R16" i="5"/>
  <c r="Q16" i="5"/>
  <c r="N16" i="5"/>
  <c r="K16" i="5"/>
  <c r="J16" i="5"/>
  <c r="L16" i="5"/>
  <c r="E16" i="5"/>
  <c r="D16" i="5"/>
  <c r="F16" i="5"/>
  <c r="O15" i="5"/>
  <c r="P15" i="5"/>
  <c r="R15" i="5"/>
  <c r="Q15" i="5"/>
  <c r="N15" i="5"/>
  <c r="K15" i="5"/>
  <c r="J15" i="5"/>
  <c r="L15" i="5"/>
  <c r="E15" i="5"/>
  <c r="D15" i="5"/>
  <c r="F15" i="5"/>
  <c r="O14" i="5"/>
  <c r="P14" i="5"/>
  <c r="R14" i="5"/>
  <c r="Q14" i="5"/>
  <c r="N14" i="5"/>
  <c r="K14" i="5"/>
  <c r="J14" i="5"/>
  <c r="L14" i="5"/>
  <c r="E14" i="5"/>
  <c r="D14" i="5"/>
  <c r="F14" i="5"/>
  <c r="O13" i="5"/>
  <c r="P13" i="5"/>
  <c r="R13" i="5"/>
  <c r="Q13" i="5"/>
  <c r="N13" i="5"/>
  <c r="K13" i="5"/>
  <c r="J13" i="5"/>
  <c r="L13" i="5"/>
  <c r="E13" i="5"/>
  <c r="D13" i="5"/>
  <c r="F13" i="5"/>
  <c r="O12" i="5"/>
  <c r="P12" i="5"/>
  <c r="R12" i="5"/>
  <c r="Q12" i="5"/>
  <c r="N12" i="5"/>
  <c r="K12" i="5"/>
  <c r="J12" i="5"/>
  <c r="L12" i="5"/>
  <c r="E12" i="5"/>
  <c r="D12" i="5"/>
  <c r="F12" i="5"/>
  <c r="O11" i="5"/>
  <c r="P11" i="5"/>
  <c r="R11" i="5"/>
  <c r="Q11" i="5"/>
  <c r="K11" i="5"/>
  <c r="J11" i="5"/>
  <c r="L11" i="5"/>
  <c r="E11" i="5"/>
  <c r="D11" i="5"/>
  <c r="F11" i="5"/>
  <c r="O10" i="5"/>
  <c r="P10" i="5"/>
  <c r="R10" i="5"/>
  <c r="Q10" i="5"/>
  <c r="K10" i="5"/>
  <c r="J10" i="5"/>
  <c r="L10" i="5"/>
  <c r="E10" i="5"/>
  <c r="D10" i="5"/>
  <c r="F10" i="5"/>
  <c r="O9" i="5"/>
  <c r="P9" i="5"/>
  <c r="R9" i="5"/>
  <c r="Q9" i="5"/>
  <c r="K9" i="5"/>
  <c r="J9" i="5"/>
  <c r="L9" i="5"/>
  <c r="E9" i="5"/>
  <c r="D9" i="5"/>
  <c r="F9" i="5"/>
  <c r="O8" i="5"/>
  <c r="P8" i="5"/>
  <c r="R8" i="5"/>
  <c r="Q8" i="5"/>
  <c r="K8" i="5"/>
  <c r="J8" i="5"/>
  <c r="L8" i="5"/>
  <c r="E8" i="5"/>
  <c r="D8" i="5"/>
  <c r="F8" i="5"/>
  <c r="O7" i="5"/>
  <c r="P7" i="5"/>
  <c r="R7" i="5"/>
  <c r="Q7" i="5"/>
  <c r="K7" i="5"/>
  <c r="J7" i="5"/>
  <c r="L7" i="5"/>
  <c r="E7" i="5"/>
  <c r="D7" i="5"/>
  <c r="F7" i="5"/>
  <c r="O6" i="5"/>
  <c r="P6" i="5"/>
  <c r="R6" i="5"/>
  <c r="Q6" i="5"/>
  <c r="K6" i="5"/>
  <c r="J6" i="5"/>
  <c r="L6" i="5"/>
  <c r="E6" i="5"/>
  <c r="D6" i="5"/>
  <c r="F6" i="5"/>
  <c r="O5" i="5"/>
  <c r="P5" i="5"/>
  <c r="R5" i="5"/>
  <c r="Q5" i="5"/>
  <c r="K5" i="5"/>
  <c r="J5" i="5"/>
  <c r="L5" i="5"/>
  <c r="E5" i="5"/>
  <c r="D5" i="5"/>
  <c r="F5" i="5"/>
  <c r="R4" i="5"/>
  <c r="K4" i="5"/>
  <c r="J4" i="5"/>
  <c r="L4" i="5"/>
  <c r="E4" i="5"/>
  <c r="D4" i="5"/>
  <c r="F4" i="5"/>
  <c r="N3" i="5"/>
  <c r="P19" i="4"/>
  <c r="P3" i="4"/>
  <c r="AM66" i="4"/>
  <c r="AN66" i="4"/>
  <c r="AO66" i="4"/>
  <c r="AQ66" i="4"/>
  <c r="AA66" i="4"/>
  <c r="AH66" i="4"/>
  <c r="AP66" i="4"/>
  <c r="P66" i="4"/>
  <c r="AL66" i="4"/>
  <c r="AI66" i="4"/>
  <c r="AJ66" i="4"/>
  <c r="AB66" i="4"/>
  <c r="AC66" i="4"/>
  <c r="Q66" i="4"/>
  <c r="R66" i="4"/>
  <c r="S66" i="4"/>
  <c r="U66" i="4"/>
  <c r="E66" i="4"/>
  <c r="L66" i="4"/>
  <c r="T66" i="4"/>
  <c r="M66" i="4"/>
  <c r="N66" i="4"/>
  <c r="F66" i="4"/>
  <c r="G66" i="4"/>
  <c r="AM65" i="4"/>
  <c r="AN65" i="4"/>
  <c r="AO65" i="4"/>
  <c r="AQ65" i="4"/>
  <c r="AA65" i="4"/>
  <c r="AH65" i="4"/>
  <c r="AP65" i="4"/>
  <c r="P65" i="4"/>
  <c r="AL65" i="4"/>
  <c r="AI65" i="4"/>
  <c r="AJ65" i="4"/>
  <c r="AB65" i="4"/>
  <c r="AC65" i="4"/>
  <c r="Q65" i="4"/>
  <c r="R65" i="4"/>
  <c r="S65" i="4"/>
  <c r="U65" i="4"/>
  <c r="E65" i="4"/>
  <c r="L65" i="4"/>
  <c r="T65" i="4"/>
  <c r="M65" i="4"/>
  <c r="N65" i="4"/>
  <c r="F65" i="4"/>
  <c r="G65" i="4"/>
  <c r="AM64" i="4"/>
  <c r="AN64" i="4"/>
  <c r="AO64" i="4"/>
  <c r="AQ64" i="4"/>
  <c r="AA64" i="4"/>
  <c r="AH64" i="4"/>
  <c r="AP64" i="4"/>
  <c r="P64" i="4"/>
  <c r="AL64" i="4"/>
  <c r="AI64" i="4"/>
  <c r="AJ64" i="4"/>
  <c r="AB64" i="4"/>
  <c r="AC64" i="4"/>
  <c r="Q64" i="4"/>
  <c r="R64" i="4"/>
  <c r="S64" i="4"/>
  <c r="U64" i="4"/>
  <c r="E64" i="4"/>
  <c r="L64" i="4"/>
  <c r="T64" i="4"/>
  <c r="M64" i="4"/>
  <c r="N64" i="4"/>
  <c r="F64" i="4"/>
  <c r="G64" i="4"/>
  <c r="AM63" i="4"/>
  <c r="AN63" i="4"/>
  <c r="AO63" i="4"/>
  <c r="AQ63" i="4"/>
  <c r="AA63" i="4"/>
  <c r="AH63" i="4"/>
  <c r="AP63" i="4"/>
  <c r="P63" i="4"/>
  <c r="AL63" i="4"/>
  <c r="AI63" i="4"/>
  <c r="AJ63" i="4"/>
  <c r="AB63" i="4"/>
  <c r="AC63" i="4"/>
  <c r="Q63" i="4"/>
  <c r="R63" i="4"/>
  <c r="S63" i="4"/>
  <c r="U63" i="4"/>
  <c r="E63" i="4"/>
  <c r="L63" i="4"/>
  <c r="T63" i="4"/>
  <c r="M63" i="4"/>
  <c r="N63" i="4"/>
  <c r="F63" i="4"/>
  <c r="G63" i="4"/>
  <c r="AM62" i="4"/>
  <c r="AN62" i="4"/>
  <c r="AO62" i="4"/>
  <c r="AQ62" i="4"/>
  <c r="AA62" i="4"/>
  <c r="AH62" i="4"/>
  <c r="AP62" i="4"/>
  <c r="P62" i="4"/>
  <c r="AL62" i="4"/>
  <c r="AI62" i="4"/>
  <c r="AJ62" i="4"/>
  <c r="AB62" i="4"/>
  <c r="AC62" i="4"/>
  <c r="Q62" i="4"/>
  <c r="R62" i="4"/>
  <c r="S62" i="4"/>
  <c r="U62" i="4"/>
  <c r="E62" i="4"/>
  <c r="L62" i="4"/>
  <c r="T62" i="4"/>
  <c r="M62" i="4"/>
  <c r="N62" i="4"/>
  <c r="F62" i="4"/>
  <c r="G62" i="4"/>
  <c r="AM61" i="4"/>
  <c r="AN61" i="4"/>
  <c r="AO61" i="4"/>
  <c r="AQ61" i="4"/>
  <c r="AA61" i="4"/>
  <c r="AH61" i="4"/>
  <c r="AP61" i="4"/>
  <c r="P61" i="4"/>
  <c r="AL61" i="4"/>
  <c r="AI61" i="4"/>
  <c r="AJ61" i="4"/>
  <c r="AB61" i="4"/>
  <c r="AC61" i="4"/>
  <c r="Q61" i="4"/>
  <c r="R61" i="4"/>
  <c r="S61" i="4"/>
  <c r="U61" i="4"/>
  <c r="E61" i="4"/>
  <c r="L61" i="4"/>
  <c r="T61" i="4"/>
  <c r="M61" i="4"/>
  <c r="N61" i="4"/>
  <c r="F61" i="4"/>
  <c r="G61" i="4"/>
  <c r="AM60" i="4"/>
  <c r="AN60" i="4"/>
  <c r="AO60" i="4"/>
  <c r="AQ60" i="4"/>
  <c r="AA60" i="4"/>
  <c r="AH60" i="4"/>
  <c r="AP60" i="4"/>
  <c r="P60" i="4"/>
  <c r="AL60" i="4"/>
  <c r="AI60" i="4"/>
  <c r="AJ60" i="4"/>
  <c r="AB60" i="4"/>
  <c r="AC60" i="4"/>
  <c r="Q60" i="4"/>
  <c r="R60" i="4"/>
  <c r="S60" i="4"/>
  <c r="U60" i="4"/>
  <c r="E60" i="4"/>
  <c r="L60" i="4"/>
  <c r="T60" i="4"/>
  <c r="M60" i="4"/>
  <c r="N60" i="4"/>
  <c r="F60" i="4"/>
  <c r="G60" i="4"/>
  <c r="AM59" i="4"/>
  <c r="AN59" i="4"/>
  <c r="AO59" i="4"/>
  <c r="AQ59" i="4"/>
  <c r="AA59" i="4"/>
  <c r="AH59" i="4"/>
  <c r="AP59" i="4"/>
  <c r="AL59" i="4"/>
  <c r="AI59" i="4"/>
  <c r="AJ59" i="4"/>
  <c r="AB59" i="4"/>
  <c r="AC59" i="4"/>
  <c r="Q59" i="4"/>
  <c r="R59" i="4"/>
  <c r="S59" i="4"/>
  <c r="U59" i="4"/>
  <c r="E59" i="4"/>
  <c r="L59" i="4"/>
  <c r="T59" i="4"/>
  <c r="M59" i="4"/>
  <c r="N59" i="4"/>
  <c r="F59" i="4"/>
  <c r="G59" i="4"/>
  <c r="AM58" i="4"/>
  <c r="AN58" i="4"/>
  <c r="AO58" i="4"/>
  <c r="AQ58" i="4"/>
  <c r="AA58" i="4"/>
  <c r="AH58" i="4"/>
  <c r="AP58" i="4"/>
  <c r="AL58" i="4"/>
  <c r="AI58" i="4"/>
  <c r="AJ58" i="4"/>
  <c r="AB58" i="4"/>
  <c r="AC58" i="4"/>
  <c r="Q58" i="4"/>
  <c r="R58" i="4"/>
  <c r="S58" i="4"/>
  <c r="U58" i="4"/>
  <c r="E58" i="4"/>
  <c r="L58" i="4"/>
  <c r="T58" i="4"/>
  <c r="M58" i="4"/>
  <c r="N58" i="4"/>
  <c r="F58" i="4"/>
  <c r="G58" i="4"/>
  <c r="AM57" i="4"/>
  <c r="AN57" i="4"/>
  <c r="AO57" i="4"/>
  <c r="AQ57" i="4"/>
  <c r="AA57" i="4"/>
  <c r="AH57" i="4"/>
  <c r="AP57" i="4"/>
  <c r="AL57" i="4"/>
  <c r="AI57" i="4"/>
  <c r="AJ57" i="4"/>
  <c r="AB57" i="4"/>
  <c r="AC57" i="4"/>
  <c r="Q57" i="4"/>
  <c r="R57" i="4"/>
  <c r="S57" i="4"/>
  <c r="U57" i="4"/>
  <c r="E57" i="4"/>
  <c r="L57" i="4"/>
  <c r="T57" i="4"/>
  <c r="M57" i="4"/>
  <c r="N57" i="4"/>
  <c r="F57" i="4"/>
  <c r="G57" i="4"/>
  <c r="AM56" i="4"/>
  <c r="AN56" i="4"/>
  <c r="AO56" i="4"/>
  <c r="AQ56" i="4"/>
  <c r="AA56" i="4"/>
  <c r="AH56" i="4"/>
  <c r="AP56" i="4"/>
  <c r="AL56" i="4"/>
  <c r="AI56" i="4"/>
  <c r="AJ56" i="4"/>
  <c r="AB56" i="4"/>
  <c r="AC56" i="4"/>
  <c r="Q56" i="4"/>
  <c r="R56" i="4"/>
  <c r="S56" i="4"/>
  <c r="U56" i="4"/>
  <c r="E56" i="4"/>
  <c r="L56" i="4"/>
  <c r="T56" i="4"/>
  <c r="M56" i="4"/>
  <c r="N56" i="4"/>
  <c r="F56" i="4"/>
  <c r="G56" i="4"/>
  <c r="AM55" i="4"/>
  <c r="AN55" i="4"/>
  <c r="AO55" i="4"/>
  <c r="AQ55" i="4"/>
  <c r="AA55" i="4"/>
  <c r="AH55" i="4"/>
  <c r="AP55" i="4"/>
  <c r="AL55" i="4"/>
  <c r="AI55" i="4"/>
  <c r="AJ55" i="4"/>
  <c r="AB55" i="4"/>
  <c r="AC55" i="4"/>
  <c r="Q55" i="4"/>
  <c r="R55" i="4"/>
  <c r="S55" i="4"/>
  <c r="U55" i="4"/>
  <c r="E55" i="4"/>
  <c r="L55" i="4"/>
  <c r="T55" i="4"/>
  <c r="M55" i="4"/>
  <c r="N55" i="4"/>
  <c r="F55" i="4"/>
  <c r="G55" i="4"/>
  <c r="AM54" i="4"/>
  <c r="AN54" i="4"/>
  <c r="AO54" i="4"/>
  <c r="AQ54" i="4"/>
  <c r="AA54" i="4"/>
  <c r="AH54" i="4"/>
  <c r="AP54" i="4"/>
  <c r="AL54" i="4"/>
  <c r="AI54" i="4"/>
  <c r="AJ54" i="4"/>
  <c r="AB54" i="4"/>
  <c r="AC54" i="4"/>
  <c r="Q54" i="4"/>
  <c r="R54" i="4"/>
  <c r="S54" i="4"/>
  <c r="U54" i="4"/>
  <c r="E54" i="4"/>
  <c r="L54" i="4"/>
  <c r="T54" i="4"/>
  <c r="M54" i="4"/>
  <c r="N54" i="4"/>
  <c r="F54" i="4"/>
  <c r="G54" i="4"/>
  <c r="AM53" i="4"/>
  <c r="AN53" i="4"/>
  <c r="AO53" i="4"/>
  <c r="AQ53" i="4"/>
  <c r="AA53" i="4"/>
  <c r="AH53" i="4"/>
  <c r="AP53" i="4"/>
  <c r="AL53" i="4"/>
  <c r="AI53" i="4"/>
  <c r="AJ53" i="4"/>
  <c r="AB53" i="4"/>
  <c r="AC53" i="4"/>
  <c r="Q53" i="4"/>
  <c r="R53" i="4"/>
  <c r="S53" i="4"/>
  <c r="U53" i="4"/>
  <c r="E53" i="4"/>
  <c r="L53" i="4"/>
  <c r="T53" i="4"/>
  <c r="M53" i="4"/>
  <c r="N53" i="4"/>
  <c r="F53" i="4"/>
  <c r="G53" i="4"/>
  <c r="AM52" i="4"/>
  <c r="AN52" i="4"/>
  <c r="AO52" i="4"/>
  <c r="AQ52" i="4"/>
  <c r="AA52" i="4"/>
  <c r="AH52" i="4"/>
  <c r="AP52" i="4"/>
  <c r="AL52" i="4"/>
  <c r="AI52" i="4"/>
  <c r="AJ52" i="4"/>
  <c r="AB52" i="4"/>
  <c r="AC52" i="4"/>
  <c r="Q52" i="4"/>
  <c r="R52" i="4"/>
  <c r="S52" i="4"/>
  <c r="U52" i="4"/>
  <c r="E52" i="4"/>
  <c r="L52" i="4"/>
  <c r="T52" i="4"/>
  <c r="M52" i="4"/>
  <c r="N52" i="4"/>
  <c r="F52" i="4"/>
  <c r="G52" i="4"/>
  <c r="AQ51" i="4"/>
  <c r="AP51" i="4"/>
  <c r="AO51" i="4"/>
  <c r="AN51" i="4"/>
  <c r="AM51" i="4"/>
  <c r="AL51" i="4"/>
  <c r="P51" i="4"/>
  <c r="AM50" i="4"/>
  <c r="AN50" i="4"/>
  <c r="AO50" i="4"/>
  <c r="AQ50" i="4"/>
  <c r="AA50" i="4"/>
  <c r="AH50" i="4"/>
  <c r="AP50" i="4"/>
  <c r="P50" i="4"/>
  <c r="AL50" i="4"/>
  <c r="AI50" i="4"/>
  <c r="AJ50" i="4"/>
  <c r="AB50" i="4"/>
  <c r="AC50" i="4"/>
  <c r="Q50" i="4"/>
  <c r="R50" i="4"/>
  <c r="S50" i="4"/>
  <c r="U50" i="4"/>
  <c r="E50" i="4"/>
  <c r="L50" i="4"/>
  <c r="T50" i="4"/>
  <c r="M50" i="4"/>
  <c r="N50" i="4"/>
  <c r="F50" i="4"/>
  <c r="G50" i="4"/>
  <c r="AM49" i="4"/>
  <c r="AN49" i="4"/>
  <c r="AO49" i="4"/>
  <c r="AQ49" i="4"/>
  <c r="AA49" i="4"/>
  <c r="AH49" i="4"/>
  <c r="AP49" i="4"/>
  <c r="P49" i="4"/>
  <c r="AL49" i="4"/>
  <c r="AI49" i="4"/>
  <c r="AJ49" i="4"/>
  <c r="AB49" i="4"/>
  <c r="AC49" i="4"/>
  <c r="Q49" i="4"/>
  <c r="R49" i="4"/>
  <c r="S49" i="4"/>
  <c r="U49" i="4"/>
  <c r="E49" i="4"/>
  <c r="L49" i="4"/>
  <c r="T49" i="4"/>
  <c r="M49" i="4"/>
  <c r="N49" i="4"/>
  <c r="F49" i="4"/>
  <c r="G49" i="4"/>
  <c r="AM48" i="4"/>
  <c r="AN48" i="4"/>
  <c r="AO48" i="4"/>
  <c r="AQ48" i="4"/>
  <c r="AA48" i="4"/>
  <c r="AH48" i="4"/>
  <c r="AP48" i="4"/>
  <c r="P48" i="4"/>
  <c r="AL48" i="4"/>
  <c r="AI48" i="4"/>
  <c r="AJ48" i="4"/>
  <c r="AB48" i="4"/>
  <c r="AC48" i="4"/>
  <c r="Q48" i="4"/>
  <c r="R48" i="4"/>
  <c r="S48" i="4"/>
  <c r="U48" i="4"/>
  <c r="E48" i="4"/>
  <c r="L48" i="4"/>
  <c r="T48" i="4"/>
  <c r="M48" i="4"/>
  <c r="N48" i="4"/>
  <c r="F48" i="4"/>
  <c r="G48" i="4"/>
  <c r="AM47" i="4"/>
  <c r="AN47" i="4"/>
  <c r="AO47" i="4"/>
  <c r="AQ47" i="4"/>
  <c r="AA47" i="4"/>
  <c r="AH47" i="4"/>
  <c r="AP47" i="4"/>
  <c r="P47" i="4"/>
  <c r="AL47" i="4"/>
  <c r="AI47" i="4"/>
  <c r="AJ47" i="4"/>
  <c r="AB47" i="4"/>
  <c r="AC47" i="4"/>
  <c r="Q47" i="4"/>
  <c r="R47" i="4"/>
  <c r="S47" i="4"/>
  <c r="U47" i="4"/>
  <c r="E47" i="4"/>
  <c r="L47" i="4"/>
  <c r="T47" i="4"/>
  <c r="M47" i="4"/>
  <c r="N47" i="4"/>
  <c r="F47" i="4"/>
  <c r="G47" i="4"/>
  <c r="AM46" i="4"/>
  <c r="AN46" i="4"/>
  <c r="AO46" i="4"/>
  <c r="AQ46" i="4"/>
  <c r="AA46" i="4"/>
  <c r="AH46" i="4"/>
  <c r="AP46" i="4"/>
  <c r="P46" i="4"/>
  <c r="AL46" i="4"/>
  <c r="AI46" i="4"/>
  <c r="AJ46" i="4"/>
  <c r="AB46" i="4"/>
  <c r="AC46" i="4"/>
  <c r="Q46" i="4"/>
  <c r="R46" i="4"/>
  <c r="S46" i="4"/>
  <c r="U46" i="4"/>
  <c r="E46" i="4"/>
  <c r="L46" i="4"/>
  <c r="T46" i="4"/>
  <c r="M46" i="4"/>
  <c r="N46" i="4"/>
  <c r="F46" i="4"/>
  <c r="G46" i="4"/>
  <c r="AM45" i="4"/>
  <c r="AN45" i="4"/>
  <c r="AO45" i="4"/>
  <c r="AQ45" i="4"/>
  <c r="AA45" i="4"/>
  <c r="AH45" i="4"/>
  <c r="AP45" i="4"/>
  <c r="P45" i="4"/>
  <c r="AL45" i="4"/>
  <c r="AI45" i="4"/>
  <c r="AJ45" i="4"/>
  <c r="AB45" i="4"/>
  <c r="AC45" i="4"/>
  <c r="Q45" i="4"/>
  <c r="R45" i="4"/>
  <c r="S45" i="4"/>
  <c r="U45" i="4"/>
  <c r="E45" i="4"/>
  <c r="L45" i="4"/>
  <c r="T45" i="4"/>
  <c r="M45" i="4"/>
  <c r="N45" i="4"/>
  <c r="F45" i="4"/>
  <c r="G45" i="4"/>
  <c r="AM44" i="4"/>
  <c r="AN44" i="4"/>
  <c r="AO44" i="4"/>
  <c r="AQ44" i="4"/>
  <c r="AA44" i="4"/>
  <c r="AH44" i="4"/>
  <c r="AP44" i="4"/>
  <c r="P44" i="4"/>
  <c r="AL44" i="4"/>
  <c r="AI44" i="4"/>
  <c r="AJ44" i="4"/>
  <c r="AB44" i="4"/>
  <c r="AC44" i="4"/>
  <c r="Q44" i="4"/>
  <c r="R44" i="4"/>
  <c r="S44" i="4"/>
  <c r="U44" i="4"/>
  <c r="E44" i="4"/>
  <c r="L44" i="4"/>
  <c r="T44" i="4"/>
  <c r="M44" i="4"/>
  <c r="N44" i="4"/>
  <c r="F44" i="4"/>
  <c r="G44" i="4"/>
  <c r="AM43" i="4"/>
  <c r="AN43" i="4"/>
  <c r="AO43" i="4"/>
  <c r="AQ43" i="4"/>
  <c r="AA43" i="4"/>
  <c r="AH43" i="4"/>
  <c r="AP43" i="4"/>
  <c r="AL43" i="4"/>
  <c r="AI43" i="4"/>
  <c r="AJ43" i="4"/>
  <c r="AB43" i="4"/>
  <c r="AC43" i="4"/>
  <c r="Q43" i="4"/>
  <c r="R43" i="4"/>
  <c r="S43" i="4"/>
  <c r="U43" i="4"/>
  <c r="E43" i="4"/>
  <c r="L43" i="4"/>
  <c r="T43" i="4"/>
  <c r="M43" i="4"/>
  <c r="N43" i="4"/>
  <c r="F43" i="4"/>
  <c r="G43" i="4"/>
  <c r="AM42" i="4"/>
  <c r="AN42" i="4"/>
  <c r="AO42" i="4"/>
  <c r="AQ42" i="4"/>
  <c r="AA42" i="4"/>
  <c r="AH42" i="4"/>
  <c r="AP42" i="4"/>
  <c r="AL42" i="4"/>
  <c r="AI42" i="4"/>
  <c r="AJ42" i="4"/>
  <c r="AB42" i="4"/>
  <c r="AC42" i="4"/>
  <c r="Q42" i="4"/>
  <c r="R42" i="4"/>
  <c r="S42" i="4"/>
  <c r="U42" i="4"/>
  <c r="E42" i="4"/>
  <c r="L42" i="4"/>
  <c r="T42" i="4"/>
  <c r="M42" i="4"/>
  <c r="N42" i="4"/>
  <c r="F42" i="4"/>
  <c r="G42" i="4"/>
  <c r="AM41" i="4"/>
  <c r="AN41" i="4"/>
  <c r="AO41" i="4"/>
  <c r="AQ41" i="4"/>
  <c r="AA41" i="4"/>
  <c r="AH41" i="4"/>
  <c r="AP41" i="4"/>
  <c r="AL41" i="4"/>
  <c r="AI41" i="4"/>
  <c r="AJ41" i="4"/>
  <c r="AB41" i="4"/>
  <c r="AC41" i="4"/>
  <c r="Q41" i="4"/>
  <c r="R41" i="4"/>
  <c r="S41" i="4"/>
  <c r="U41" i="4"/>
  <c r="E41" i="4"/>
  <c r="L41" i="4"/>
  <c r="T41" i="4"/>
  <c r="M41" i="4"/>
  <c r="N41" i="4"/>
  <c r="F41" i="4"/>
  <c r="G41" i="4"/>
  <c r="AM40" i="4"/>
  <c r="AN40" i="4"/>
  <c r="AO40" i="4"/>
  <c r="AQ40" i="4"/>
  <c r="AA40" i="4"/>
  <c r="AH40" i="4"/>
  <c r="AP40" i="4"/>
  <c r="AL40" i="4"/>
  <c r="AI40" i="4"/>
  <c r="AJ40" i="4"/>
  <c r="AB40" i="4"/>
  <c r="AC40" i="4"/>
  <c r="Q40" i="4"/>
  <c r="R40" i="4"/>
  <c r="S40" i="4"/>
  <c r="U40" i="4"/>
  <c r="E40" i="4"/>
  <c r="L40" i="4"/>
  <c r="T40" i="4"/>
  <c r="M40" i="4"/>
  <c r="N40" i="4"/>
  <c r="F40" i="4"/>
  <c r="G40" i="4"/>
  <c r="AM39" i="4"/>
  <c r="AN39" i="4"/>
  <c r="AO39" i="4"/>
  <c r="AQ39" i="4"/>
  <c r="AA39" i="4"/>
  <c r="AH39" i="4"/>
  <c r="AP39" i="4"/>
  <c r="AL39" i="4"/>
  <c r="AI39" i="4"/>
  <c r="AJ39" i="4"/>
  <c r="AB39" i="4"/>
  <c r="AC39" i="4"/>
  <c r="Q39" i="4"/>
  <c r="R39" i="4"/>
  <c r="S39" i="4"/>
  <c r="U39" i="4"/>
  <c r="E39" i="4"/>
  <c r="L39" i="4"/>
  <c r="T39" i="4"/>
  <c r="M39" i="4"/>
  <c r="N39" i="4"/>
  <c r="F39" i="4"/>
  <c r="G39" i="4"/>
  <c r="AM38" i="4"/>
  <c r="AN38" i="4"/>
  <c r="AO38" i="4"/>
  <c r="AQ38" i="4"/>
  <c r="AA38" i="4"/>
  <c r="AH38" i="4"/>
  <c r="AP38" i="4"/>
  <c r="AL38" i="4"/>
  <c r="AI38" i="4"/>
  <c r="AJ38" i="4"/>
  <c r="AB38" i="4"/>
  <c r="AC38" i="4"/>
  <c r="Q38" i="4"/>
  <c r="R38" i="4"/>
  <c r="S38" i="4"/>
  <c r="U38" i="4"/>
  <c r="E38" i="4"/>
  <c r="L38" i="4"/>
  <c r="T38" i="4"/>
  <c r="M38" i="4"/>
  <c r="N38" i="4"/>
  <c r="F38" i="4"/>
  <c r="G38" i="4"/>
  <c r="AM37" i="4"/>
  <c r="AN37" i="4"/>
  <c r="AO37" i="4"/>
  <c r="AQ37" i="4"/>
  <c r="AA37" i="4"/>
  <c r="AH37" i="4"/>
  <c r="AP37" i="4"/>
  <c r="AL37" i="4"/>
  <c r="AI37" i="4"/>
  <c r="AJ37" i="4"/>
  <c r="AB37" i="4"/>
  <c r="AC37" i="4"/>
  <c r="Q37" i="4"/>
  <c r="R37" i="4"/>
  <c r="S37" i="4"/>
  <c r="U37" i="4"/>
  <c r="E37" i="4"/>
  <c r="L37" i="4"/>
  <c r="T37" i="4"/>
  <c r="M37" i="4"/>
  <c r="N37" i="4"/>
  <c r="F37" i="4"/>
  <c r="G37" i="4"/>
  <c r="AM36" i="4"/>
  <c r="AN36" i="4"/>
  <c r="AO36" i="4"/>
  <c r="AQ36" i="4"/>
  <c r="AA36" i="4"/>
  <c r="AH36" i="4"/>
  <c r="AP36" i="4"/>
  <c r="AL36" i="4"/>
  <c r="AI36" i="4"/>
  <c r="AJ36" i="4"/>
  <c r="AB36" i="4"/>
  <c r="AC36" i="4"/>
  <c r="Q36" i="4"/>
  <c r="R36" i="4"/>
  <c r="S36" i="4"/>
  <c r="U36" i="4"/>
  <c r="E36" i="4"/>
  <c r="L36" i="4"/>
  <c r="T36" i="4"/>
  <c r="M36" i="4"/>
  <c r="N36" i="4"/>
  <c r="F36" i="4"/>
  <c r="G36" i="4"/>
  <c r="AQ35" i="4"/>
  <c r="AP35" i="4"/>
  <c r="AO35" i="4"/>
  <c r="AN35" i="4"/>
  <c r="AM35" i="4"/>
  <c r="AL35" i="4"/>
  <c r="P35" i="4"/>
  <c r="AM34" i="4"/>
  <c r="AN34" i="4"/>
  <c r="AO34" i="4"/>
  <c r="AQ34" i="4"/>
  <c r="AA34" i="4"/>
  <c r="AH34" i="4"/>
  <c r="AP34" i="4"/>
  <c r="P34" i="4"/>
  <c r="AL34" i="4"/>
  <c r="AI34" i="4"/>
  <c r="AJ34" i="4"/>
  <c r="AB34" i="4"/>
  <c r="AC34" i="4"/>
  <c r="Q34" i="4"/>
  <c r="R34" i="4"/>
  <c r="S34" i="4"/>
  <c r="U34" i="4"/>
  <c r="E34" i="4"/>
  <c r="L34" i="4"/>
  <c r="T34" i="4"/>
  <c r="M34" i="4"/>
  <c r="N34" i="4"/>
  <c r="F34" i="4"/>
  <c r="G34" i="4"/>
  <c r="AM33" i="4"/>
  <c r="AN33" i="4"/>
  <c r="AO33" i="4"/>
  <c r="AQ33" i="4"/>
  <c r="AA33" i="4"/>
  <c r="AH33" i="4"/>
  <c r="AP33" i="4"/>
  <c r="P33" i="4"/>
  <c r="AL33" i="4"/>
  <c r="AI33" i="4"/>
  <c r="AJ33" i="4"/>
  <c r="AB33" i="4"/>
  <c r="AC33" i="4"/>
  <c r="Q33" i="4"/>
  <c r="R33" i="4"/>
  <c r="S33" i="4"/>
  <c r="U33" i="4"/>
  <c r="E33" i="4"/>
  <c r="L33" i="4"/>
  <c r="T33" i="4"/>
  <c r="M33" i="4"/>
  <c r="N33" i="4"/>
  <c r="F33" i="4"/>
  <c r="G33" i="4"/>
  <c r="AM32" i="4"/>
  <c r="AN32" i="4"/>
  <c r="AO32" i="4"/>
  <c r="AQ32" i="4"/>
  <c r="AA32" i="4"/>
  <c r="AH32" i="4"/>
  <c r="AP32" i="4"/>
  <c r="P32" i="4"/>
  <c r="AL32" i="4"/>
  <c r="AI32" i="4"/>
  <c r="AJ32" i="4"/>
  <c r="AB32" i="4"/>
  <c r="AC32" i="4"/>
  <c r="Q32" i="4"/>
  <c r="R32" i="4"/>
  <c r="S32" i="4"/>
  <c r="U32" i="4"/>
  <c r="E32" i="4"/>
  <c r="L32" i="4"/>
  <c r="T32" i="4"/>
  <c r="M32" i="4"/>
  <c r="N32" i="4"/>
  <c r="F32" i="4"/>
  <c r="G32" i="4"/>
  <c r="AM31" i="4"/>
  <c r="AN31" i="4"/>
  <c r="AO31" i="4"/>
  <c r="AQ31" i="4"/>
  <c r="AA31" i="4"/>
  <c r="AH31" i="4"/>
  <c r="AP31" i="4"/>
  <c r="P31" i="4"/>
  <c r="AL31" i="4"/>
  <c r="AI31" i="4"/>
  <c r="AJ31" i="4"/>
  <c r="AB31" i="4"/>
  <c r="AC31" i="4"/>
  <c r="Q31" i="4"/>
  <c r="R31" i="4"/>
  <c r="S31" i="4"/>
  <c r="U31" i="4"/>
  <c r="E31" i="4"/>
  <c r="L31" i="4"/>
  <c r="T31" i="4"/>
  <c r="M31" i="4"/>
  <c r="N31" i="4"/>
  <c r="F31" i="4"/>
  <c r="G31" i="4"/>
  <c r="AM30" i="4"/>
  <c r="AN30" i="4"/>
  <c r="AO30" i="4"/>
  <c r="AQ30" i="4"/>
  <c r="AA30" i="4"/>
  <c r="AH30" i="4"/>
  <c r="AP30" i="4"/>
  <c r="P30" i="4"/>
  <c r="AL30" i="4"/>
  <c r="AI30" i="4"/>
  <c r="AJ30" i="4"/>
  <c r="AB30" i="4"/>
  <c r="AC30" i="4"/>
  <c r="Q30" i="4"/>
  <c r="R30" i="4"/>
  <c r="S30" i="4"/>
  <c r="U30" i="4"/>
  <c r="E30" i="4"/>
  <c r="L30" i="4"/>
  <c r="T30" i="4"/>
  <c r="M30" i="4"/>
  <c r="N30" i="4"/>
  <c r="F30" i="4"/>
  <c r="G30" i="4"/>
  <c r="AM29" i="4"/>
  <c r="AN29" i="4"/>
  <c r="AO29" i="4"/>
  <c r="AQ29" i="4"/>
  <c r="AA29" i="4"/>
  <c r="AH29" i="4"/>
  <c r="AP29" i="4"/>
  <c r="P29" i="4"/>
  <c r="AL29" i="4"/>
  <c r="AI29" i="4"/>
  <c r="AJ29" i="4"/>
  <c r="AB29" i="4"/>
  <c r="AC29" i="4"/>
  <c r="Q29" i="4"/>
  <c r="R29" i="4"/>
  <c r="S29" i="4"/>
  <c r="U29" i="4"/>
  <c r="E29" i="4"/>
  <c r="L29" i="4"/>
  <c r="T29" i="4"/>
  <c r="M29" i="4"/>
  <c r="N29" i="4"/>
  <c r="F29" i="4"/>
  <c r="G29" i="4"/>
  <c r="AM28" i="4"/>
  <c r="AN28" i="4"/>
  <c r="AO28" i="4"/>
  <c r="AQ28" i="4"/>
  <c r="AA28" i="4"/>
  <c r="AH28" i="4"/>
  <c r="AP28" i="4"/>
  <c r="P28" i="4"/>
  <c r="AL28" i="4"/>
  <c r="AI28" i="4"/>
  <c r="AJ28" i="4"/>
  <c r="AB28" i="4"/>
  <c r="AC28" i="4"/>
  <c r="Q28" i="4"/>
  <c r="R28" i="4"/>
  <c r="S28" i="4"/>
  <c r="U28" i="4"/>
  <c r="E28" i="4"/>
  <c r="L28" i="4"/>
  <c r="T28" i="4"/>
  <c r="M28" i="4"/>
  <c r="N28" i="4"/>
  <c r="F28" i="4"/>
  <c r="G28" i="4"/>
  <c r="AM27" i="4"/>
  <c r="AN27" i="4"/>
  <c r="AO27" i="4"/>
  <c r="AQ27" i="4"/>
  <c r="AA27" i="4"/>
  <c r="AH27" i="4"/>
  <c r="AP27" i="4"/>
  <c r="AL27" i="4"/>
  <c r="AI27" i="4"/>
  <c r="AJ27" i="4"/>
  <c r="AB27" i="4"/>
  <c r="AC27" i="4"/>
  <c r="Q27" i="4"/>
  <c r="R27" i="4"/>
  <c r="S27" i="4"/>
  <c r="U27" i="4"/>
  <c r="E27" i="4"/>
  <c r="L27" i="4"/>
  <c r="T27" i="4"/>
  <c r="M27" i="4"/>
  <c r="N27" i="4"/>
  <c r="F27" i="4"/>
  <c r="G27" i="4"/>
  <c r="AM26" i="4"/>
  <c r="AN26" i="4"/>
  <c r="AO26" i="4"/>
  <c r="AQ26" i="4"/>
  <c r="AA26" i="4"/>
  <c r="AH26" i="4"/>
  <c r="AP26" i="4"/>
  <c r="AL26" i="4"/>
  <c r="AI26" i="4"/>
  <c r="AJ26" i="4"/>
  <c r="AB26" i="4"/>
  <c r="AC26" i="4"/>
  <c r="Q26" i="4"/>
  <c r="R26" i="4"/>
  <c r="S26" i="4"/>
  <c r="U26" i="4"/>
  <c r="E26" i="4"/>
  <c r="L26" i="4"/>
  <c r="T26" i="4"/>
  <c r="M26" i="4"/>
  <c r="N26" i="4"/>
  <c r="F26" i="4"/>
  <c r="G26" i="4"/>
  <c r="AM25" i="4"/>
  <c r="AN25" i="4"/>
  <c r="AO25" i="4"/>
  <c r="AQ25" i="4"/>
  <c r="AA25" i="4"/>
  <c r="AH25" i="4"/>
  <c r="AP25" i="4"/>
  <c r="AL25" i="4"/>
  <c r="AI25" i="4"/>
  <c r="AJ25" i="4"/>
  <c r="AB25" i="4"/>
  <c r="AC25" i="4"/>
  <c r="Q25" i="4"/>
  <c r="R25" i="4"/>
  <c r="S25" i="4"/>
  <c r="U25" i="4"/>
  <c r="E25" i="4"/>
  <c r="L25" i="4"/>
  <c r="T25" i="4"/>
  <c r="M25" i="4"/>
  <c r="N25" i="4"/>
  <c r="F25" i="4"/>
  <c r="G25" i="4"/>
  <c r="AM24" i="4"/>
  <c r="AN24" i="4"/>
  <c r="AO24" i="4"/>
  <c r="AQ24" i="4"/>
  <c r="AA24" i="4"/>
  <c r="AH24" i="4"/>
  <c r="AP24" i="4"/>
  <c r="AL24" i="4"/>
  <c r="AI24" i="4"/>
  <c r="AJ24" i="4"/>
  <c r="AB24" i="4"/>
  <c r="AC24" i="4"/>
  <c r="Q24" i="4"/>
  <c r="R24" i="4"/>
  <c r="S24" i="4"/>
  <c r="U24" i="4"/>
  <c r="E24" i="4"/>
  <c r="L24" i="4"/>
  <c r="T24" i="4"/>
  <c r="M24" i="4"/>
  <c r="N24" i="4"/>
  <c r="F24" i="4"/>
  <c r="G24" i="4"/>
  <c r="AM23" i="4"/>
  <c r="AN23" i="4"/>
  <c r="AO23" i="4"/>
  <c r="AQ23" i="4"/>
  <c r="AA23" i="4"/>
  <c r="AH23" i="4"/>
  <c r="AP23" i="4"/>
  <c r="AL23" i="4"/>
  <c r="AI23" i="4"/>
  <c r="AJ23" i="4"/>
  <c r="AB23" i="4"/>
  <c r="AC23" i="4"/>
  <c r="Q23" i="4"/>
  <c r="R23" i="4"/>
  <c r="S23" i="4"/>
  <c r="U23" i="4"/>
  <c r="E23" i="4"/>
  <c r="L23" i="4"/>
  <c r="T23" i="4"/>
  <c r="M23" i="4"/>
  <c r="N23" i="4"/>
  <c r="F23" i="4"/>
  <c r="G23" i="4"/>
  <c r="AM22" i="4"/>
  <c r="AN22" i="4"/>
  <c r="AO22" i="4"/>
  <c r="AQ22" i="4"/>
  <c r="AA22" i="4"/>
  <c r="AH22" i="4"/>
  <c r="AP22" i="4"/>
  <c r="AL22" i="4"/>
  <c r="AI22" i="4"/>
  <c r="AJ22" i="4"/>
  <c r="AB22" i="4"/>
  <c r="AC22" i="4"/>
  <c r="Q22" i="4"/>
  <c r="R22" i="4"/>
  <c r="S22" i="4"/>
  <c r="U22" i="4"/>
  <c r="E22" i="4"/>
  <c r="L22" i="4"/>
  <c r="T22" i="4"/>
  <c r="M22" i="4"/>
  <c r="N22" i="4"/>
  <c r="F22" i="4"/>
  <c r="G22" i="4"/>
  <c r="AM21" i="4"/>
  <c r="AN21" i="4"/>
  <c r="AO21" i="4"/>
  <c r="AQ21" i="4"/>
  <c r="AA21" i="4"/>
  <c r="AH21" i="4"/>
  <c r="AP21" i="4"/>
  <c r="AL21" i="4"/>
  <c r="AI21" i="4"/>
  <c r="AJ21" i="4"/>
  <c r="AB21" i="4"/>
  <c r="AC21" i="4"/>
  <c r="Q21" i="4"/>
  <c r="R21" i="4"/>
  <c r="S21" i="4"/>
  <c r="U21" i="4"/>
  <c r="E21" i="4"/>
  <c r="L21" i="4"/>
  <c r="T21" i="4"/>
  <c r="M21" i="4"/>
  <c r="N21" i="4"/>
  <c r="F21" i="4"/>
  <c r="G21" i="4"/>
  <c r="AM20" i="4"/>
  <c r="AN20" i="4"/>
  <c r="AQ20" i="4"/>
  <c r="AA20" i="4"/>
  <c r="AH20" i="4"/>
  <c r="AP20" i="4"/>
  <c r="AO20" i="4"/>
  <c r="AL20" i="4"/>
  <c r="AI20" i="4"/>
  <c r="AJ20" i="4"/>
  <c r="AB20" i="4"/>
  <c r="AC20" i="4"/>
  <c r="Q20" i="4"/>
  <c r="R20" i="4"/>
  <c r="S20" i="4"/>
  <c r="U20" i="4"/>
  <c r="E20" i="4"/>
  <c r="L20" i="4"/>
  <c r="T20" i="4"/>
  <c r="M20" i="4"/>
  <c r="N20" i="4"/>
  <c r="F20" i="4"/>
  <c r="G20" i="4"/>
  <c r="AQ19" i="4"/>
  <c r="AP19" i="4"/>
  <c r="AO19" i="4"/>
  <c r="AN19" i="4"/>
  <c r="AM19" i="4"/>
  <c r="AL19" i="4"/>
  <c r="AM18" i="4"/>
  <c r="AN18" i="4"/>
  <c r="AO18" i="4"/>
  <c r="AQ18" i="4"/>
  <c r="AA18" i="4"/>
  <c r="AP18" i="4"/>
  <c r="P18" i="4"/>
  <c r="AL18" i="4"/>
  <c r="AJ18" i="4"/>
  <c r="AB18" i="4"/>
  <c r="AC18" i="4"/>
  <c r="Q18" i="4"/>
  <c r="R18" i="4"/>
  <c r="S18" i="4"/>
  <c r="U18" i="4"/>
  <c r="E18" i="4"/>
  <c r="T18" i="4"/>
  <c r="N18" i="4"/>
  <c r="F18" i="4"/>
  <c r="G18" i="4"/>
  <c r="AM17" i="4"/>
  <c r="AN17" i="4"/>
  <c r="AO17" i="4"/>
  <c r="AQ17" i="4"/>
  <c r="AA17" i="4"/>
  <c r="AP17" i="4"/>
  <c r="P17" i="4"/>
  <c r="AL17" i="4"/>
  <c r="AJ17" i="4"/>
  <c r="AB17" i="4"/>
  <c r="AC17" i="4"/>
  <c r="Q17" i="4"/>
  <c r="R17" i="4"/>
  <c r="S17" i="4"/>
  <c r="U17" i="4"/>
  <c r="E17" i="4"/>
  <c r="T17" i="4"/>
  <c r="N17" i="4"/>
  <c r="F17" i="4"/>
  <c r="G17" i="4"/>
  <c r="AM16" i="4"/>
  <c r="AN16" i="4"/>
  <c r="AO16" i="4"/>
  <c r="AQ16" i="4"/>
  <c r="AA16" i="4"/>
  <c r="AP16" i="4"/>
  <c r="P16" i="4"/>
  <c r="AL16" i="4"/>
  <c r="AJ16" i="4"/>
  <c r="AB16" i="4"/>
  <c r="AC16" i="4"/>
  <c r="Q16" i="4"/>
  <c r="R16" i="4"/>
  <c r="S16" i="4"/>
  <c r="U16" i="4"/>
  <c r="E16" i="4"/>
  <c r="T16" i="4"/>
  <c r="N16" i="4"/>
  <c r="F16" i="4"/>
  <c r="G16" i="4"/>
  <c r="AM15" i="4"/>
  <c r="AN15" i="4"/>
  <c r="AO15" i="4"/>
  <c r="AQ15" i="4"/>
  <c r="AA15" i="4"/>
  <c r="AP15" i="4"/>
  <c r="P15" i="4"/>
  <c r="AL15" i="4"/>
  <c r="AJ15" i="4"/>
  <c r="AB15" i="4"/>
  <c r="AC15" i="4"/>
  <c r="Q15" i="4"/>
  <c r="R15" i="4"/>
  <c r="S15" i="4"/>
  <c r="U15" i="4"/>
  <c r="E15" i="4"/>
  <c r="T15" i="4"/>
  <c r="N15" i="4"/>
  <c r="F15" i="4"/>
  <c r="G15" i="4"/>
  <c r="AM14" i="4"/>
  <c r="AN14" i="4"/>
  <c r="AO14" i="4"/>
  <c r="AQ14" i="4"/>
  <c r="AA14" i="4"/>
  <c r="AP14" i="4"/>
  <c r="P14" i="4"/>
  <c r="AL14" i="4"/>
  <c r="AJ14" i="4"/>
  <c r="AB14" i="4"/>
  <c r="AC14" i="4"/>
  <c r="Q14" i="4"/>
  <c r="R14" i="4"/>
  <c r="S14" i="4"/>
  <c r="U14" i="4"/>
  <c r="E14" i="4"/>
  <c r="T14" i="4"/>
  <c r="N14" i="4"/>
  <c r="F14" i="4"/>
  <c r="G14" i="4"/>
  <c r="AM13" i="4"/>
  <c r="AN13" i="4"/>
  <c r="AO13" i="4"/>
  <c r="AQ13" i="4"/>
  <c r="AA13" i="4"/>
  <c r="AP13" i="4"/>
  <c r="P13" i="4"/>
  <c r="AL13" i="4"/>
  <c r="AJ13" i="4"/>
  <c r="AB13" i="4"/>
  <c r="AC13" i="4"/>
  <c r="Q13" i="4"/>
  <c r="R13" i="4"/>
  <c r="S13" i="4"/>
  <c r="U13" i="4"/>
  <c r="E13" i="4"/>
  <c r="T13" i="4"/>
  <c r="N13" i="4"/>
  <c r="F13" i="4"/>
  <c r="G13" i="4"/>
  <c r="AM12" i="4"/>
  <c r="AN12" i="4"/>
  <c r="AO12" i="4"/>
  <c r="AQ12" i="4"/>
  <c r="AA12" i="4"/>
  <c r="AP12" i="4"/>
  <c r="P12" i="4"/>
  <c r="AL12" i="4"/>
  <c r="AJ12" i="4"/>
  <c r="AB12" i="4"/>
  <c r="AC12" i="4"/>
  <c r="Q12" i="4"/>
  <c r="R12" i="4"/>
  <c r="S12" i="4"/>
  <c r="U12" i="4"/>
  <c r="E12" i="4"/>
  <c r="T12" i="4"/>
  <c r="N12" i="4"/>
  <c r="F12" i="4"/>
  <c r="G12" i="4"/>
  <c r="AM11" i="4"/>
  <c r="AN11" i="4"/>
  <c r="AO11" i="4"/>
  <c r="AQ11" i="4"/>
  <c r="AA11" i="4"/>
  <c r="AP11" i="4"/>
  <c r="AL11" i="4"/>
  <c r="AJ11" i="4"/>
  <c r="AB11" i="4"/>
  <c r="AC11" i="4"/>
  <c r="Q11" i="4"/>
  <c r="R11" i="4"/>
  <c r="S11" i="4"/>
  <c r="U11" i="4"/>
  <c r="E11" i="4"/>
  <c r="T11" i="4"/>
  <c r="N11" i="4"/>
  <c r="F11" i="4"/>
  <c r="G11" i="4"/>
  <c r="AM10" i="4"/>
  <c r="AN10" i="4"/>
  <c r="AQ10" i="4"/>
  <c r="AA10" i="4"/>
  <c r="AH10" i="4"/>
  <c r="AP10" i="4"/>
  <c r="AO10" i="4"/>
  <c r="AL10" i="4"/>
  <c r="AI10" i="4"/>
  <c r="AJ10" i="4"/>
  <c r="AB10" i="4"/>
  <c r="AC10" i="4"/>
  <c r="Q10" i="4"/>
  <c r="R10" i="4"/>
  <c r="S10" i="4"/>
  <c r="U10" i="4"/>
  <c r="E10" i="4"/>
  <c r="T10" i="4"/>
  <c r="N10" i="4"/>
  <c r="F10" i="4"/>
  <c r="G10" i="4"/>
  <c r="AM9" i="4"/>
  <c r="AN9" i="4"/>
  <c r="AO9" i="4"/>
  <c r="AQ9" i="4"/>
  <c r="AA9" i="4"/>
  <c r="AP9" i="4"/>
  <c r="AL9" i="4"/>
  <c r="AJ9" i="4"/>
  <c r="AB9" i="4"/>
  <c r="AC9" i="4"/>
  <c r="Q9" i="4"/>
  <c r="R9" i="4"/>
  <c r="S9" i="4"/>
  <c r="U9" i="4"/>
  <c r="E9" i="4"/>
  <c r="T9" i="4"/>
  <c r="N9" i="4"/>
  <c r="F9" i="4"/>
  <c r="G9" i="4"/>
  <c r="AM8" i="4"/>
  <c r="AN8" i="4"/>
  <c r="AO8" i="4"/>
  <c r="AQ8" i="4"/>
  <c r="AA8" i="4"/>
  <c r="AP8" i="4"/>
  <c r="AL8" i="4"/>
  <c r="AJ8" i="4"/>
  <c r="AB8" i="4"/>
  <c r="AC8" i="4"/>
  <c r="Q8" i="4"/>
  <c r="R8" i="4"/>
  <c r="S8" i="4"/>
  <c r="U8" i="4"/>
  <c r="E8" i="4"/>
  <c r="T8" i="4"/>
  <c r="N8" i="4"/>
  <c r="F8" i="4"/>
  <c r="G8" i="4"/>
  <c r="AM7" i="4"/>
  <c r="AN7" i="4"/>
  <c r="AO7" i="4"/>
  <c r="AQ7" i="4"/>
  <c r="AA7" i="4"/>
  <c r="AP7" i="4"/>
  <c r="AL7" i="4"/>
  <c r="AJ7" i="4"/>
  <c r="AB7" i="4"/>
  <c r="AC7" i="4"/>
  <c r="Q7" i="4"/>
  <c r="R7" i="4"/>
  <c r="S7" i="4"/>
  <c r="U7" i="4"/>
  <c r="E7" i="4"/>
  <c r="T7" i="4"/>
  <c r="N7" i="4"/>
  <c r="F7" i="4"/>
  <c r="G7" i="4"/>
  <c r="AM6" i="4"/>
  <c r="AN6" i="4"/>
  <c r="AO6" i="4"/>
  <c r="AQ6" i="4"/>
  <c r="AA6" i="4"/>
  <c r="AP6" i="4"/>
  <c r="AL6" i="4"/>
  <c r="AJ6" i="4"/>
  <c r="AB6" i="4"/>
  <c r="AC6" i="4"/>
  <c r="Q6" i="4"/>
  <c r="R6" i="4"/>
  <c r="S6" i="4"/>
  <c r="U6" i="4"/>
  <c r="E6" i="4"/>
  <c r="T6" i="4"/>
  <c r="N6" i="4"/>
  <c r="F6" i="4"/>
  <c r="G6" i="4"/>
  <c r="AM5" i="4"/>
  <c r="AN5" i="4"/>
  <c r="AO5" i="4"/>
  <c r="AQ5" i="4"/>
  <c r="AA5" i="4"/>
  <c r="AP5" i="4"/>
  <c r="AL5" i="4"/>
  <c r="AJ5" i="4"/>
  <c r="AB5" i="4"/>
  <c r="AC5" i="4"/>
  <c r="Q5" i="4"/>
  <c r="R5" i="4"/>
  <c r="S5" i="4"/>
  <c r="U5" i="4"/>
  <c r="E5" i="4"/>
  <c r="T5" i="4"/>
  <c r="N5" i="4"/>
  <c r="F5" i="4"/>
  <c r="G5" i="4"/>
  <c r="AM4" i="4"/>
  <c r="AN4" i="4"/>
  <c r="AO4" i="4"/>
  <c r="AQ4" i="4"/>
  <c r="AA4" i="4"/>
  <c r="AP4" i="4"/>
  <c r="AL4" i="4"/>
  <c r="AJ4" i="4"/>
  <c r="AB4" i="4"/>
  <c r="AC4" i="4"/>
  <c r="Q4" i="4"/>
  <c r="R4" i="4"/>
  <c r="S4" i="4"/>
  <c r="U4" i="4"/>
  <c r="E4" i="4"/>
  <c r="T4" i="4"/>
  <c r="N4" i="4"/>
  <c r="F4" i="4"/>
  <c r="G4" i="4"/>
  <c r="AQ3" i="4"/>
  <c r="AP3" i="4"/>
  <c r="AO3" i="4"/>
  <c r="AN3" i="4"/>
  <c r="AM3" i="4"/>
  <c r="AL3" i="4"/>
  <c r="V9" i="3"/>
  <c r="U9" i="3"/>
  <c r="T9" i="3"/>
  <c r="S9" i="3"/>
  <c r="P9" i="3"/>
  <c r="O9" i="3"/>
  <c r="N9" i="3"/>
  <c r="M9" i="3"/>
  <c r="V8" i="3"/>
  <c r="U8" i="3"/>
  <c r="T8" i="3"/>
  <c r="S8" i="3"/>
  <c r="P8" i="3"/>
  <c r="O8" i="3"/>
  <c r="N8" i="3"/>
  <c r="M8" i="3"/>
  <c r="V7" i="3"/>
  <c r="U7" i="3"/>
  <c r="T7" i="3"/>
  <c r="S7" i="3"/>
  <c r="P7" i="3"/>
  <c r="O7" i="3"/>
  <c r="N7" i="3"/>
  <c r="M7" i="3"/>
  <c r="V6" i="3"/>
  <c r="U6" i="3"/>
  <c r="T6" i="3"/>
  <c r="S6" i="3"/>
  <c r="P6" i="3"/>
  <c r="O6" i="3"/>
  <c r="N6" i="3"/>
  <c r="M6" i="3"/>
  <c r="V5" i="3"/>
  <c r="U5" i="3"/>
  <c r="T5" i="3"/>
  <c r="S5" i="3"/>
  <c r="P5" i="3"/>
  <c r="O5" i="3"/>
  <c r="N5" i="3"/>
  <c r="M5" i="3"/>
  <c r="V4" i="3"/>
  <c r="U4" i="3"/>
  <c r="T4" i="3"/>
  <c r="S4" i="3"/>
  <c r="P4" i="3"/>
  <c r="O4" i="3"/>
  <c r="N4" i="3"/>
  <c r="M4" i="3"/>
  <c r="V3" i="3"/>
  <c r="U3" i="3"/>
  <c r="T3" i="3"/>
  <c r="S3" i="3"/>
  <c r="P3" i="3"/>
  <c r="O3" i="3"/>
  <c r="N3" i="3"/>
  <c r="M3" i="3"/>
  <c r="V2" i="3"/>
  <c r="U2" i="3"/>
  <c r="T2" i="3"/>
  <c r="S2" i="3"/>
  <c r="P2" i="3"/>
  <c r="O2" i="3"/>
  <c r="N2" i="3"/>
  <c r="M2" i="3"/>
</calcChain>
</file>

<file path=xl/sharedStrings.xml><?xml version="1.0" encoding="utf-8"?>
<sst xmlns="http://schemas.openxmlformats.org/spreadsheetml/2006/main" count="720" uniqueCount="145">
  <si>
    <t>E10</t>
  </si>
  <si>
    <t>24hrs</t>
  </si>
  <si>
    <t>GM</t>
  </si>
  <si>
    <t>72-2</t>
  </si>
  <si>
    <t>48hrs</t>
  </si>
  <si>
    <t>72hrs</t>
  </si>
  <si>
    <t>72hrs-2</t>
  </si>
  <si>
    <t>No Stim</t>
  </si>
  <si>
    <t>E+I</t>
  </si>
  <si>
    <t>E+I+Mi</t>
  </si>
  <si>
    <t>E+I+Ai</t>
  </si>
  <si>
    <t>E+I+Mi+Ai</t>
  </si>
  <si>
    <t>Anisomycin (10uM)</t>
  </si>
  <si>
    <t>Etoposide (100uM)</t>
  </si>
  <si>
    <t>average</t>
  </si>
  <si>
    <t>stdev</t>
  </si>
  <si>
    <t>I-E10+MEKi</t>
  </si>
  <si>
    <t>I-E10+AKTi</t>
  </si>
  <si>
    <t>091516 MCF10A cells treated with EGF and Insulin at different times pts / Analysis using Image Studio</t>
  </si>
  <si>
    <t>phospho ERK</t>
  </si>
  <si>
    <t>alpha Tubulin</t>
  </si>
  <si>
    <t>phospho ERK/ alpha Tubulin</t>
  </si>
  <si>
    <t>phospho Akt</t>
  </si>
  <si>
    <t>phospho Akt/ alpha Tubulin</t>
  </si>
  <si>
    <t>5 Minute</t>
  </si>
  <si>
    <t>A1</t>
  </si>
  <si>
    <t>A2</t>
  </si>
  <si>
    <t>A3</t>
  </si>
  <si>
    <t>Average</t>
  </si>
  <si>
    <t>S.D.</t>
  </si>
  <si>
    <t>C.V.</t>
  </si>
  <si>
    <t>A4</t>
  </si>
  <si>
    <t>A5</t>
  </si>
  <si>
    <t>A6</t>
  </si>
  <si>
    <t>EGF    0.01</t>
  </si>
  <si>
    <t>EGF</t>
  </si>
  <si>
    <t>Insulin  0.17</t>
  </si>
  <si>
    <t>INS</t>
  </si>
  <si>
    <t>NA</t>
  </si>
  <si>
    <t>technical error</t>
  </si>
  <si>
    <t>E+I  0.01/0.17</t>
  </si>
  <si>
    <t>both</t>
  </si>
  <si>
    <t>0.01/1721</t>
  </si>
  <si>
    <t>10/0.17</t>
  </si>
  <si>
    <t>10/1721</t>
  </si>
  <si>
    <t>SS</t>
  </si>
  <si>
    <t>Pos control</t>
  </si>
  <si>
    <t>Neg Control</t>
  </si>
  <si>
    <t>30 Minutes</t>
  </si>
  <si>
    <t>B1</t>
  </si>
  <si>
    <t>B2</t>
  </si>
  <si>
    <t>B3</t>
  </si>
  <si>
    <t>B4</t>
  </si>
  <si>
    <t>B5</t>
  </si>
  <si>
    <t>B6</t>
  </si>
  <si>
    <t>3 hours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</si>
  <si>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</si>
  <si>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</si>
  <si>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</si>
  <si>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</si>
  <si>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</si>
  <si>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</si>
  <si>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>6 hours</t>
  </si>
  <si>
    <t>D4</t>
  </si>
  <si>
    <t>D5</t>
  </si>
  <si>
    <t>D6</t>
  </si>
  <si>
    <t>2016 1102 MCF10A cells treated with EGF and Insulin at different times pts / Analysis using Image Studio</t>
  </si>
  <si>
    <t>CyclinD</t>
  </si>
  <si>
    <t>CyclinD/alpha Tubulin</t>
  </si>
  <si>
    <t>5 Minutes</t>
  </si>
  <si>
    <t>Avg</t>
  </si>
  <si>
    <t>SD</t>
  </si>
  <si>
    <t>E+I  0.01/0.1</t>
  </si>
  <si>
    <t>10/1.0</t>
  </si>
  <si>
    <t>PI3Ki</t>
  </si>
  <si>
    <t>D1</t>
  </si>
  <si>
    <t>D2</t>
  </si>
  <si>
    <t>p-4EBP1</t>
  </si>
  <si>
    <t>p4EPB1/alpha Tubulin</t>
  </si>
  <si>
    <t>Insulin  0.1</t>
  </si>
  <si>
    <t>C5</t>
  </si>
  <si>
    <t>C6</t>
  </si>
  <si>
    <t>Filename, dead</t>
  </si>
  <si>
    <t>% of gated cells, dead 24hrs</t>
  </si>
  <si>
    <t>mean</t>
  </si>
  <si>
    <t>std</t>
  </si>
  <si>
    <t>Filename, death</t>
  </si>
  <si>
    <t>% of gated cells, death 48hrs</t>
  </si>
  <si>
    <t>Condition</t>
  </si>
  <si>
    <t>Mean 24hrs</t>
  </si>
  <si>
    <t>Mean 48hrs</t>
  </si>
  <si>
    <t>STD 24hrs</t>
  </si>
  <si>
    <t>STD 48hrs</t>
  </si>
  <si>
    <t>100 uM Etoposide</t>
  </si>
  <si>
    <t>MCF10A_E13_013.fcs compensated</t>
  </si>
  <si>
    <t>MCF10A_E13-48_013.fcs compensated</t>
  </si>
  <si>
    <t>MCF10A_E14_014.fcs compensated</t>
  </si>
  <si>
    <t>MCF10A_E14-48_014.fcs compensated</t>
  </si>
  <si>
    <t>MCF10A_E15_015.fcs compensated</t>
  </si>
  <si>
    <t>MCF10A_E15-48_015.fcs compensated</t>
  </si>
  <si>
    <t>This are etoposide results with serum-starved cells</t>
  </si>
  <si>
    <t>%Proliferation</t>
  </si>
  <si>
    <t>Stdev</t>
  </si>
  <si>
    <t>E10+INS</t>
  </si>
  <si>
    <t>AKTi</t>
  </si>
  <si>
    <t>MEKi</t>
  </si>
  <si>
    <t>10nM EGF</t>
  </si>
  <si>
    <t>10nM EGF + 1721 INS</t>
  </si>
  <si>
    <t>Full growth media</t>
  </si>
  <si>
    <t>INS 1721nM</t>
  </si>
  <si>
    <t>Serum-starved, no stim</t>
  </si>
  <si>
    <t>Exp 1</t>
  </si>
  <si>
    <t>Exp 2</t>
  </si>
  <si>
    <t>% Proliferating</t>
  </si>
  <si>
    <t>ng/mL TRAIL</t>
  </si>
  <si>
    <t>% surviving cells</t>
  </si>
  <si>
    <t>No Inhibitor</t>
  </si>
  <si>
    <t>MEKi+AKTi</t>
  </si>
  <si>
    <t>Mean</t>
  </si>
  <si>
    <t>STD</t>
  </si>
  <si>
    <t>Gene</t>
  </si>
  <si>
    <t>ADAM17</t>
  </si>
  <si>
    <t>ARAF</t>
  </si>
  <si>
    <t>CBL</t>
  </si>
  <si>
    <t>DUSP4</t>
  </si>
  <si>
    <t>EGFR</t>
  </si>
  <si>
    <t>ERRFI1</t>
  </si>
  <si>
    <t>GAB1</t>
  </si>
  <si>
    <t>GRB2</t>
  </si>
  <si>
    <t>HRAS</t>
  </si>
  <si>
    <t>KRAS</t>
  </si>
  <si>
    <t>MAP2K1</t>
  </si>
  <si>
    <t>MAP2K2</t>
  </si>
  <si>
    <t>MAPK1</t>
  </si>
  <si>
    <t>MAPK3</t>
  </si>
  <si>
    <t>NRAS</t>
  </si>
  <si>
    <t>PTPN11</t>
  </si>
  <si>
    <t>PTPRE</t>
  </si>
  <si>
    <t>RAF1</t>
  </si>
  <si>
    <t>RASA1</t>
  </si>
  <si>
    <t>SHC1</t>
  </si>
  <si>
    <t>SOS1</t>
  </si>
  <si>
    <t>SOS2</t>
  </si>
  <si>
    <t>Shi Data (mpc)</t>
  </si>
  <si>
    <t>Our Data (mpc)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</si>
</sst>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1" fontId="7" fillId="0" borderId="0" xfId="0" applyNumberFormat="1" applyFont="1"/>
    <xf numFmtId="9" fontId="7" fillId="0" borderId="0" xfId="0" applyNumberFormat="1" applyFont="1"/>
    <xf numFmtId="2" fontId="7" fillId="2" borderId="0" xfId="0" applyNumberFormat="1" applyFont="1" applyFill="1"/>
    <xf numFmtId="2" fontId="7" fillId="0" borderId="0" xfId="0" applyNumberFormat="1" applyFont="1"/>
    <xf numFmtId="0" fontId="7" fillId="3" borderId="0" xfId="0" applyFont="1" applyFill="1"/>
    <xf numFmtId="164" fontId="7" fillId="0" borderId="0" xfId="0" applyNumberFormat="1" applyFont="1"/>
    <xf numFmtId="2" fontId="7" fillId="3" borderId="0" xfId="0" applyNumberFormat="1" applyFont="1" applyFill="1"/>
    <xf numFmtId="1" fontId="7" fillId="2" borderId="0" xfId="0" applyNumberFormat="1" applyFont="1" applyFill="1"/>
    <xf numFmtId="1" fontId="7" fillId="0" borderId="0" xfId="0" applyNumberFormat="1" applyFont="1" applyFill="1"/>
    <xf numFmtId="165" fontId="7" fillId="0" borderId="0" xfId="0" applyNumberFormat="1" applyFont="1"/>
    <xf numFmtId="0" fontId="3" fillId="0" borderId="0" xfId="0" applyFont="1" applyBorder="1"/>
    <xf numFmtId="0" fontId="7" fillId="0" borderId="0" xfId="0" applyFont="1" applyBorder="1"/>
    <xf numFmtId="0" fontId="7" fillId="2" borderId="0" xfId="0" applyFont="1" applyFill="1" applyBorder="1"/>
    <xf numFmtId="0" fontId="7" fillId="0" borderId="0" xfId="0" applyFont="1" applyBorder="1" applyAlignment="1">
      <alignment horizontal="right"/>
    </xf>
    <xf numFmtId="0" fontId="8" fillId="0" borderId="0" xfId="0" applyFont="1"/>
    <xf numFmtId="2" fontId="8" fillId="0" borderId="0" xfId="0" applyNumberFormat="1" applyFont="1"/>
    <xf numFmtId="0" fontId="0" fillId="0" borderId="0" xfId="0" applyFont="1"/>
    <xf numFmtId="0" fontId="9" fillId="0" borderId="0" xfId="0" applyFont="1"/>
    <xf numFmtId="11" fontId="0" fillId="0" borderId="0" xfId="0" applyNumberForma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8" sqref="C28"/>
    </sheetView>
  </sheetViews>
  <sheetFormatPr baseColWidth="10" defaultRowHeight="16" x14ac:dyDescent="0.2"/>
  <cols>
    <col min="1" max="1" width="18.5" customWidth="1"/>
  </cols>
  <sheetData>
    <row r="1" spans="1:5" x14ac:dyDescent="0.2">
      <c r="A1" t="s">
        <v>111</v>
      </c>
      <c r="B1" t="s">
        <v>113</v>
      </c>
      <c r="D1" t="s">
        <v>101</v>
      </c>
      <c r="E1" t="s">
        <v>102</v>
      </c>
    </row>
    <row r="2" spans="1:5" x14ac:dyDescent="0.2">
      <c r="A2" t="s">
        <v>106</v>
      </c>
      <c r="B2">
        <v>31.514699999999998</v>
      </c>
      <c r="C2" t="s">
        <v>0</v>
      </c>
      <c r="D2">
        <f>AVERAGE(B2:B6)</f>
        <v>36.4773</v>
      </c>
      <c r="E2">
        <f>STDEV(B2:B6)</f>
        <v>3.6369591776647714</v>
      </c>
    </row>
    <row r="3" spans="1:5" x14ac:dyDescent="0.2">
      <c r="A3" t="s">
        <v>106</v>
      </c>
      <c r="B3">
        <v>36.226599999999991</v>
      </c>
      <c r="C3" t="s">
        <v>37</v>
      </c>
      <c r="D3">
        <f>AVERAGE(B11:B12)</f>
        <v>3.8990000000000009</v>
      </c>
      <c r="E3">
        <f>STDEV(B11:B12)</f>
        <v>9.8712106653642148E-2</v>
      </c>
    </row>
    <row r="4" spans="1:5" x14ac:dyDescent="0.2">
      <c r="A4" t="s">
        <v>106</v>
      </c>
      <c r="B4">
        <v>36.410200000000003</v>
      </c>
      <c r="C4" t="s">
        <v>103</v>
      </c>
      <c r="D4">
        <f>AVERAGE(B7:B9)</f>
        <v>49.264499999999998</v>
      </c>
      <c r="E4">
        <f>STDEV(B7:B9)</f>
        <v>0.79976370885405601</v>
      </c>
    </row>
    <row r="5" spans="1:5" x14ac:dyDescent="0.2">
      <c r="A5" t="s">
        <v>106</v>
      </c>
      <c r="B5">
        <v>36.445999999999998</v>
      </c>
      <c r="C5" t="s">
        <v>16</v>
      </c>
      <c r="D5">
        <f>AVERAGE(B15:B16)</f>
        <v>1.55545</v>
      </c>
      <c r="E5">
        <f>STDEV(B15:B16)</f>
        <v>0.83756798231546503</v>
      </c>
    </row>
    <row r="6" spans="1:5" x14ac:dyDescent="0.2">
      <c r="A6" t="s">
        <v>106</v>
      </c>
      <c r="B6">
        <v>41.789000000000001</v>
      </c>
      <c r="C6" t="s">
        <v>17</v>
      </c>
      <c r="D6">
        <f>AVERAGE(B17:B18)</f>
        <v>0.81705000000000005</v>
      </c>
      <c r="E6">
        <f>STDEV(B17:B18)</f>
        <v>0.3061065255756566</v>
      </c>
    </row>
    <row r="7" spans="1:5" x14ac:dyDescent="0.2">
      <c r="A7" t="s">
        <v>107</v>
      </c>
      <c r="B7">
        <v>48.441000000000003</v>
      </c>
    </row>
    <row r="8" spans="1:5" x14ac:dyDescent="0.2">
      <c r="A8" t="s">
        <v>107</v>
      </c>
      <c r="B8">
        <v>50.038199999999996</v>
      </c>
    </row>
    <row r="9" spans="1:5" x14ac:dyDescent="0.2">
      <c r="A9" t="s">
        <v>107</v>
      </c>
      <c r="B9">
        <v>49.314300000000003</v>
      </c>
    </row>
    <row r="10" spans="1:5" x14ac:dyDescent="0.2">
      <c r="A10" t="s">
        <v>108</v>
      </c>
      <c r="B10">
        <v>43.131100000000004</v>
      </c>
    </row>
    <row r="11" spans="1:5" x14ac:dyDescent="0.2">
      <c r="A11" t="s">
        <v>109</v>
      </c>
      <c r="B11">
        <v>3.9688000000000008</v>
      </c>
    </row>
    <row r="12" spans="1:5" x14ac:dyDescent="0.2">
      <c r="A12" t="s">
        <v>109</v>
      </c>
      <c r="B12">
        <v>3.8292000000000006</v>
      </c>
    </row>
    <row r="13" spans="1:5" x14ac:dyDescent="0.2">
      <c r="A13" t="s">
        <v>110</v>
      </c>
      <c r="B13">
        <v>0</v>
      </c>
    </row>
    <row r="14" spans="1:5" x14ac:dyDescent="0.2">
      <c r="A14" t="s">
        <v>112</v>
      </c>
    </row>
    <row r="15" spans="1:5" x14ac:dyDescent="0.2">
      <c r="A15" t="s">
        <v>105</v>
      </c>
      <c r="B15">
        <v>2.1476999999999999</v>
      </c>
    </row>
    <row r="16" spans="1:5" x14ac:dyDescent="0.2">
      <c r="A16" t="s">
        <v>105</v>
      </c>
      <c r="B16">
        <v>0.96319999999999995</v>
      </c>
    </row>
    <row r="17" spans="1:2" x14ac:dyDescent="0.2">
      <c r="A17" t="s">
        <v>104</v>
      </c>
      <c r="B17">
        <v>0.60060000000000002</v>
      </c>
    </row>
    <row r="18" spans="1:2" x14ac:dyDescent="0.2">
      <c r="A18" t="s">
        <v>104</v>
      </c>
      <c r="B18">
        <v>1.0335000000000001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H1" workbookViewId="0">
      <selection activeCell="R9" sqref="R9:U9"/>
    </sheetView>
  </sheetViews>
  <sheetFormatPr baseColWidth="10" defaultRowHeight="16" x14ac:dyDescent="0.2"/>
  <cols>
    <col min="12" max="12" width="15.83203125" customWidth="1"/>
  </cols>
  <sheetData>
    <row r="1" spans="1:22" x14ac:dyDescent="0.2">
      <c r="A1">
        <v>11.658099999999999</v>
      </c>
      <c r="B1">
        <v>1</v>
      </c>
      <c r="C1">
        <v>48</v>
      </c>
      <c r="D1">
        <v>21.3843</v>
      </c>
      <c r="E1">
        <v>1</v>
      </c>
      <c r="F1">
        <v>72</v>
      </c>
      <c r="G1">
        <v>44.694699999999997</v>
      </c>
      <c r="H1">
        <v>1</v>
      </c>
      <c r="I1" t="s">
        <v>3</v>
      </c>
      <c r="J1">
        <v>28.009399999999999</v>
      </c>
      <c r="M1" t="s">
        <v>1</v>
      </c>
      <c r="N1" t="s">
        <v>4</v>
      </c>
      <c r="O1" t="s">
        <v>5</v>
      </c>
      <c r="P1" t="s">
        <v>6</v>
      </c>
      <c r="S1" t="s">
        <v>1</v>
      </c>
      <c r="T1" t="s">
        <v>4</v>
      </c>
      <c r="U1" t="s">
        <v>5</v>
      </c>
      <c r="V1" t="s">
        <v>6</v>
      </c>
    </row>
    <row r="2" spans="1:22" x14ac:dyDescent="0.2">
      <c r="A2">
        <v>10.115399999999999</v>
      </c>
      <c r="B2">
        <v>2</v>
      </c>
      <c r="C2">
        <v>48</v>
      </c>
      <c r="D2">
        <v>18.595800000000001</v>
      </c>
      <c r="E2">
        <v>2</v>
      </c>
      <c r="F2">
        <v>72</v>
      </c>
      <c r="G2">
        <v>28.618300000000001</v>
      </c>
      <c r="H2">
        <v>2</v>
      </c>
      <c r="I2" t="s">
        <v>3</v>
      </c>
      <c r="J2">
        <v>22.059699999999999</v>
      </c>
      <c r="L2" t="s">
        <v>7</v>
      </c>
      <c r="M2">
        <f>AVERAGE(A1:A3)</f>
        <v>10.203099999999999</v>
      </c>
      <c r="N2">
        <f>AVERAGE(D1:D3)</f>
        <v>20.176433333333332</v>
      </c>
      <c r="O2">
        <f>AVERAGE(G1:G3)</f>
        <v>36.067366666666665</v>
      </c>
      <c r="P2">
        <f>AVERAGE(J1:J3)</f>
        <v>24.698400000000003</v>
      </c>
      <c r="R2" t="s">
        <v>7</v>
      </c>
      <c r="S2">
        <f>STDEV(A1:A3)</f>
        <v>1.4131924108202836</v>
      </c>
      <c r="T2">
        <f>STDEV(D1:D3)</f>
        <v>1.4311356690870825</v>
      </c>
      <c r="U2">
        <f>STDEV(G1:G3)</f>
        <v>8.1027090218847828</v>
      </c>
      <c r="V2">
        <f>STDEV(J1:J3)</f>
        <v>3.0312906475625194</v>
      </c>
    </row>
    <row r="3" spans="1:22" x14ac:dyDescent="0.2">
      <c r="A3">
        <v>8.8358000000000008</v>
      </c>
      <c r="B3">
        <v>3</v>
      </c>
      <c r="C3">
        <v>48</v>
      </c>
      <c r="D3">
        <v>20.549199999999999</v>
      </c>
      <c r="E3">
        <v>3</v>
      </c>
      <c r="F3">
        <v>72</v>
      </c>
      <c r="G3">
        <v>34.889099999999999</v>
      </c>
      <c r="H3">
        <v>3</v>
      </c>
      <c r="I3" t="s">
        <v>3</v>
      </c>
      <c r="J3">
        <v>24.0261</v>
      </c>
      <c r="L3" t="s">
        <v>8</v>
      </c>
      <c r="M3">
        <f>AVERAGE(A4:A6)</f>
        <v>13.821533333333333</v>
      </c>
      <c r="N3">
        <f>AVERAGE(D4:D6)</f>
        <v>19.906266666666667</v>
      </c>
      <c r="O3">
        <f>AVERAGE(G4:G6)</f>
        <v>23.865700000000004</v>
      </c>
      <c r="P3">
        <f>AVERAGE(J4:J6)</f>
        <v>25.093266666666665</v>
      </c>
      <c r="R3" t="s">
        <v>8</v>
      </c>
      <c r="S3">
        <f>STDEV(A4:A6)</f>
        <v>1.4695577985684443</v>
      </c>
      <c r="T3">
        <f>STDEV(D4:D6)</f>
        <v>3.4247002297038138</v>
      </c>
      <c r="U3">
        <f>STDEV(G4:G6)</f>
        <v>6.0909612673206057</v>
      </c>
      <c r="V3">
        <f>STDEV(J4:J6)</f>
        <v>6.066006479829495</v>
      </c>
    </row>
    <row r="4" spans="1:22" x14ac:dyDescent="0.2">
      <c r="A4">
        <v>15.450699999999999</v>
      </c>
      <c r="B4">
        <v>4</v>
      </c>
      <c r="C4">
        <v>48</v>
      </c>
      <c r="D4">
        <v>15.967700000000001</v>
      </c>
      <c r="E4">
        <v>4</v>
      </c>
      <c r="F4">
        <v>72</v>
      </c>
      <c r="G4">
        <v>30.813700000000001</v>
      </c>
      <c r="H4">
        <v>4</v>
      </c>
      <c r="I4" t="s">
        <v>3</v>
      </c>
      <c r="J4">
        <v>31.0214</v>
      </c>
      <c r="L4" t="s">
        <v>9</v>
      </c>
      <c r="M4">
        <f>AVERAGE(A7:A9)</f>
        <v>12.702733333333333</v>
      </c>
      <c r="N4">
        <f>AVERAGE(D7:D9)</f>
        <v>23.891966666666665</v>
      </c>
      <c r="O4">
        <f>AVERAGE(G7:G9)</f>
        <v>53.989966666666668</v>
      </c>
      <c r="P4">
        <f>AVERAGE(J7:J9)</f>
        <v>57.975333333333332</v>
      </c>
      <c r="R4" t="s">
        <v>9</v>
      </c>
      <c r="S4">
        <f>STDEV(A7:A9)</f>
        <v>1.6188509391952535</v>
      </c>
      <c r="T4">
        <f>STDEV(D7:D9)</f>
        <v>2.9823779209438133</v>
      </c>
      <c r="U4">
        <f>STDEV(G7:G9)</f>
        <v>1.8012401015226547</v>
      </c>
      <c r="V4">
        <f>STDEV(J7:J9)</f>
        <v>15.953977125573861</v>
      </c>
    </row>
    <row r="5" spans="1:22" x14ac:dyDescent="0.2">
      <c r="A5">
        <v>13.417999999999999</v>
      </c>
      <c r="B5">
        <v>5</v>
      </c>
      <c r="C5">
        <v>48</v>
      </c>
      <c r="D5">
        <v>21.5684</v>
      </c>
      <c r="E5">
        <v>5</v>
      </c>
      <c r="F5">
        <v>72</v>
      </c>
      <c r="G5">
        <v>19.446300000000001</v>
      </c>
      <c r="H5">
        <v>5</v>
      </c>
      <c r="I5" t="s">
        <v>3</v>
      </c>
      <c r="J5">
        <v>18.898199999999999</v>
      </c>
      <c r="L5" t="s">
        <v>10</v>
      </c>
      <c r="M5">
        <f>AVERAGE(A10:A12)</f>
        <v>17.837966666666663</v>
      </c>
      <c r="N5">
        <f>AVERAGE(D10:D12)</f>
        <v>29.652866666666664</v>
      </c>
      <c r="O5">
        <f>AVERAGE(G10:G12)</f>
        <v>46.229466666666667</v>
      </c>
      <c r="P5">
        <f>AVERAGE(J10:J12)</f>
        <v>45.887933333333336</v>
      </c>
      <c r="R5" t="s">
        <v>10</v>
      </c>
      <c r="S5">
        <f>STDEV(A10:A12)</f>
        <v>3.7075309929026177</v>
      </c>
      <c r="T5">
        <f>STDEV(D10:D12)</f>
        <v>2.7169469121301075</v>
      </c>
      <c r="U5">
        <f>STDEV(G10:G12)</f>
        <v>11.768396129181459</v>
      </c>
      <c r="V5">
        <f>STDEV(J10:J12)</f>
        <v>4.1214703327008611</v>
      </c>
    </row>
    <row r="6" spans="1:22" x14ac:dyDescent="0.2">
      <c r="A6">
        <v>12.5959</v>
      </c>
      <c r="B6">
        <v>6</v>
      </c>
      <c r="C6">
        <v>48</v>
      </c>
      <c r="D6">
        <v>22.182700000000001</v>
      </c>
      <c r="E6">
        <v>6</v>
      </c>
      <c r="F6">
        <v>72</v>
      </c>
      <c r="G6">
        <v>21.3371</v>
      </c>
      <c r="H6">
        <v>6</v>
      </c>
      <c r="I6" t="s">
        <v>3</v>
      </c>
      <c r="J6">
        <v>25.360199999999999</v>
      </c>
      <c r="L6" t="s">
        <v>11</v>
      </c>
      <c r="M6">
        <f>AVERAGE(A13:A15)</f>
        <v>25.083966666666665</v>
      </c>
      <c r="N6">
        <f>AVERAGE(D13:D15)</f>
        <v>66.527433333333335</v>
      </c>
      <c r="O6">
        <f>AVERAGE(G13:G15)</f>
        <v>88.533566666666673</v>
      </c>
      <c r="P6">
        <f>AVERAGE(J13:J15)</f>
        <v>75.877866666666662</v>
      </c>
      <c r="R6" t="s">
        <v>11</v>
      </c>
      <c r="S6">
        <f>STDEV(A13:A15)</f>
        <v>10.17072417742874</v>
      </c>
      <c r="T6">
        <f>STDEV(D13:D15)</f>
        <v>21.452221330513378</v>
      </c>
      <c r="U6">
        <f>STDEV(G13:G15)</f>
        <v>5.2693778231716673</v>
      </c>
      <c r="V6">
        <f>STDEV(J13:J15)</f>
        <v>16.202723732858367</v>
      </c>
    </row>
    <row r="7" spans="1:22" x14ac:dyDescent="0.2">
      <c r="A7">
        <v>12.8165</v>
      </c>
      <c r="B7">
        <v>7</v>
      </c>
      <c r="C7">
        <v>48</v>
      </c>
      <c r="D7">
        <v>27.322900000000001</v>
      </c>
      <c r="E7">
        <v>7</v>
      </c>
      <c r="F7">
        <v>72</v>
      </c>
      <c r="G7">
        <v>53.843200000000003</v>
      </c>
      <c r="H7">
        <v>7</v>
      </c>
      <c r="I7" t="s">
        <v>3</v>
      </c>
      <c r="J7">
        <v>40.121000000000002</v>
      </c>
      <c r="L7" t="s">
        <v>12</v>
      </c>
      <c r="M7">
        <f>AVERAGE(A16:A18)</f>
        <v>93.588366666666673</v>
      </c>
      <c r="N7">
        <f>AVERAGE(D16:D18)</f>
        <v>88.904933333333318</v>
      </c>
      <c r="O7">
        <f>AVERAGE(G16:G18)</f>
        <v>92.155300000000011</v>
      </c>
      <c r="P7">
        <f>AVERAGE(J16:J18)</f>
        <v>98.690266666666673</v>
      </c>
      <c r="R7" t="s">
        <v>12</v>
      </c>
      <c r="S7">
        <f>STDEV(A16:A18)</f>
        <v>2.8387469600746966</v>
      </c>
      <c r="T7">
        <f>STDEV(D16:D18)</f>
        <v>3.109262778108874</v>
      </c>
      <c r="U7">
        <f>STDEV(G16:G18)</f>
        <v>1.2709389009704604</v>
      </c>
      <c r="V7">
        <f>STDEV(J16:J18)</f>
        <v>0.30168752598232246</v>
      </c>
    </row>
    <row r="8" spans="1:22" x14ac:dyDescent="0.2">
      <c r="A8">
        <v>14.261699999999999</v>
      </c>
      <c r="B8">
        <v>8</v>
      </c>
      <c r="C8">
        <v>48</v>
      </c>
      <c r="D8">
        <v>21.9194</v>
      </c>
      <c r="E8">
        <v>8</v>
      </c>
      <c r="F8">
        <v>72</v>
      </c>
      <c r="G8">
        <v>52.266599999999997</v>
      </c>
      <c r="H8">
        <v>8</v>
      </c>
      <c r="I8" t="s">
        <v>3</v>
      </c>
      <c r="J8">
        <v>70.832700000000003</v>
      </c>
      <c r="L8" t="s">
        <v>2</v>
      </c>
      <c r="M8">
        <f>AVERAGE(A19:A21)</f>
        <v>1.6267666666666667</v>
      </c>
      <c r="N8">
        <f>AVERAGE(D19:D21)</f>
        <v>0.7615333333333334</v>
      </c>
      <c r="O8">
        <f>AVERAGE(G19:G21)</f>
        <v>1.5848333333333333</v>
      </c>
      <c r="P8">
        <f>AVERAGE(J19:J21)</f>
        <v>1.7999333333333334</v>
      </c>
      <c r="R8" t="s">
        <v>2</v>
      </c>
      <c r="S8">
        <f>STDEV(A19:A21)</f>
        <v>0.49090400623068248</v>
      </c>
      <c r="T8">
        <f>STDEV(D19:D21)</f>
        <v>6.3911214456723722E-2</v>
      </c>
      <c r="U8">
        <f>STDEV(G19:G21)</f>
        <v>0.24967211164511996</v>
      </c>
      <c r="V8">
        <f>STDEV(J19:J21)</f>
        <v>0.33083259109908308</v>
      </c>
    </row>
    <row r="9" spans="1:22" x14ac:dyDescent="0.2">
      <c r="A9">
        <v>11.03</v>
      </c>
      <c r="B9">
        <v>9</v>
      </c>
      <c r="C9">
        <v>48</v>
      </c>
      <c r="D9">
        <v>22.433599999999998</v>
      </c>
      <c r="E9">
        <v>9</v>
      </c>
      <c r="F9">
        <v>72</v>
      </c>
      <c r="G9">
        <v>55.860100000000003</v>
      </c>
      <c r="H9">
        <v>9</v>
      </c>
      <c r="I9" t="s">
        <v>3</v>
      </c>
      <c r="J9">
        <v>62.972299999999997</v>
      </c>
      <c r="L9" t="s">
        <v>13</v>
      </c>
      <c r="M9">
        <f>AVERAGE(A22:A24)</f>
        <v>34.003566666666664</v>
      </c>
      <c r="N9">
        <f>AVERAGE(D22:D24)</f>
        <v>52.322533333333332</v>
      </c>
      <c r="O9">
        <f>AVERAGE(G22:G24)</f>
        <v>62.612900000000003</v>
      </c>
      <c r="P9">
        <f>AVERAGE(J22:J24)</f>
        <v>83.586833333333331</v>
      </c>
      <c r="R9" t="s">
        <v>13</v>
      </c>
      <c r="S9">
        <f>STDEV(A22:A24)</f>
        <v>3.9230691101908119</v>
      </c>
      <c r="T9">
        <f>STDEV(D22:D24)</f>
        <v>3.687541471405213</v>
      </c>
      <c r="U9">
        <f>STDEV(G22:G24)</f>
        <v>3.105774204606639</v>
      </c>
      <c r="V9">
        <f>STDEV(J22:J24)</f>
        <v>4.3351477187442304</v>
      </c>
    </row>
    <row r="10" spans="1:22" x14ac:dyDescent="0.2">
      <c r="A10">
        <v>22.090499999999999</v>
      </c>
      <c r="B10">
        <v>10</v>
      </c>
      <c r="C10">
        <v>48</v>
      </c>
      <c r="D10">
        <v>31.701699999999999</v>
      </c>
      <c r="E10">
        <v>10</v>
      </c>
      <c r="F10">
        <v>72</v>
      </c>
      <c r="G10">
        <v>42.568600000000004</v>
      </c>
      <c r="H10">
        <v>10</v>
      </c>
      <c r="I10" t="s">
        <v>3</v>
      </c>
      <c r="J10">
        <v>50.637500000000003</v>
      </c>
    </row>
    <row r="11" spans="1:22" x14ac:dyDescent="0.2">
      <c r="A11">
        <v>16.139199999999999</v>
      </c>
      <c r="B11">
        <v>11</v>
      </c>
      <c r="C11">
        <v>48</v>
      </c>
      <c r="D11">
        <v>30.686</v>
      </c>
      <c r="E11">
        <v>11</v>
      </c>
      <c r="F11">
        <v>72</v>
      </c>
      <c r="G11">
        <v>59.3932</v>
      </c>
      <c r="H11">
        <v>11</v>
      </c>
      <c r="I11" t="s">
        <v>3</v>
      </c>
      <c r="J11">
        <v>43.252899999999997</v>
      </c>
      <c r="L11" t="s">
        <v>14</v>
      </c>
      <c r="R11" t="s">
        <v>15</v>
      </c>
    </row>
    <row r="12" spans="1:22" x14ac:dyDescent="0.2">
      <c r="A12">
        <v>15.2842</v>
      </c>
      <c r="B12">
        <v>12</v>
      </c>
      <c r="C12">
        <v>48</v>
      </c>
      <c r="D12">
        <v>26.570900000000002</v>
      </c>
      <c r="E12">
        <v>12</v>
      </c>
      <c r="F12">
        <v>72</v>
      </c>
      <c r="G12">
        <v>36.726599999999998</v>
      </c>
      <c r="H12">
        <v>12</v>
      </c>
      <c r="I12" t="s">
        <v>3</v>
      </c>
      <c r="J12">
        <v>43.773400000000002</v>
      </c>
    </row>
    <row r="13" spans="1:22" x14ac:dyDescent="0.2">
      <c r="A13">
        <v>36.614899999999999</v>
      </c>
      <c r="B13">
        <v>13</v>
      </c>
      <c r="C13">
        <v>48</v>
      </c>
      <c r="D13">
        <v>81.710700000000003</v>
      </c>
      <c r="E13">
        <v>13</v>
      </c>
      <c r="F13">
        <v>72</v>
      </c>
      <c r="G13">
        <v>88.753</v>
      </c>
      <c r="H13">
        <v>13</v>
      </c>
      <c r="I13" t="s">
        <v>3</v>
      </c>
      <c r="J13">
        <v>93.489099999999993</v>
      </c>
    </row>
    <row r="14" spans="1:22" x14ac:dyDescent="0.2">
      <c r="A14">
        <v>17.389299999999999</v>
      </c>
      <c r="B14">
        <v>14</v>
      </c>
      <c r="C14">
        <v>48</v>
      </c>
      <c r="D14">
        <v>41.985900000000001</v>
      </c>
      <c r="E14">
        <v>14</v>
      </c>
      <c r="F14">
        <v>72</v>
      </c>
      <c r="G14">
        <v>83.157899999999998</v>
      </c>
      <c r="H14">
        <v>14</v>
      </c>
      <c r="I14" t="s">
        <v>3</v>
      </c>
      <c r="J14">
        <v>61.603099999999998</v>
      </c>
    </row>
    <row r="15" spans="1:22" x14ac:dyDescent="0.2">
      <c r="A15">
        <v>21.247699999999998</v>
      </c>
      <c r="B15">
        <v>15</v>
      </c>
      <c r="C15">
        <v>48</v>
      </c>
      <c r="D15">
        <v>75.8857</v>
      </c>
      <c r="E15">
        <v>15</v>
      </c>
      <c r="F15">
        <v>72</v>
      </c>
      <c r="G15">
        <v>93.689800000000005</v>
      </c>
      <c r="H15">
        <v>15</v>
      </c>
      <c r="I15" t="s">
        <v>3</v>
      </c>
      <c r="J15">
        <v>72.541399999999996</v>
      </c>
    </row>
    <row r="16" spans="1:22" x14ac:dyDescent="0.2">
      <c r="A16">
        <v>94.968900000000005</v>
      </c>
      <c r="B16">
        <v>16</v>
      </c>
      <c r="C16">
        <v>48</v>
      </c>
      <c r="D16">
        <v>87.979299999999995</v>
      </c>
      <c r="E16">
        <v>16</v>
      </c>
      <c r="F16">
        <v>72</v>
      </c>
      <c r="G16">
        <v>90.732100000000003</v>
      </c>
      <c r="H16">
        <v>16</v>
      </c>
      <c r="I16" t="s">
        <v>3</v>
      </c>
      <c r="J16">
        <v>98.657499999999999</v>
      </c>
    </row>
    <row r="17" spans="1:10" x14ac:dyDescent="0.2">
      <c r="A17">
        <v>90.323400000000007</v>
      </c>
      <c r="B17">
        <v>17</v>
      </c>
      <c r="C17">
        <v>48</v>
      </c>
      <c r="D17">
        <v>86.363600000000005</v>
      </c>
      <c r="E17">
        <v>17</v>
      </c>
      <c r="F17">
        <v>72</v>
      </c>
      <c r="G17">
        <v>92.556799999999996</v>
      </c>
      <c r="H17">
        <v>17</v>
      </c>
      <c r="I17" t="s">
        <v>3</v>
      </c>
      <c r="J17">
        <v>98.406300000000002</v>
      </c>
    </row>
    <row r="18" spans="1:10" x14ac:dyDescent="0.2">
      <c r="A18">
        <v>95.472800000000007</v>
      </c>
      <c r="B18">
        <v>18</v>
      </c>
      <c r="C18">
        <v>48</v>
      </c>
      <c r="D18">
        <v>92.371899999999997</v>
      </c>
      <c r="E18">
        <v>18</v>
      </c>
      <c r="F18">
        <v>72</v>
      </c>
      <c r="G18">
        <v>93.177000000000007</v>
      </c>
      <c r="H18">
        <v>18</v>
      </c>
      <c r="I18" t="s">
        <v>3</v>
      </c>
      <c r="J18">
        <v>99.007000000000005</v>
      </c>
    </row>
    <row r="19" spans="1:10" x14ac:dyDescent="0.2">
      <c r="A19">
        <v>1.7797000000000001</v>
      </c>
      <c r="B19">
        <v>19</v>
      </c>
      <c r="C19">
        <v>48</v>
      </c>
      <c r="D19">
        <v>0.78120000000000001</v>
      </c>
      <c r="E19">
        <v>19</v>
      </c>
      <c r="F19">
        <v>72</v>
      </c>
      <c r="G19">
        <v>1.3777999999999999</v>
      </c>
      <c r="H19">
        <v>19</v>
      </c>
      <c r="I19" t="s">
        <v>3</v>
      </c>
      <c r="J19">
        <v>2.0387</v>
      </c>
    </row>
    <row r="20" spans="1:10" x14ac:dyDescent="0.2">
      <c r="A20">
        <v>2.0230000000000001</v>
      </c>
      <c r="B20">
        <v>20</v>
      </c>
      <c r="C20">
        <v>48</v>
      </c>
      <c r="D20">
        <v>0.69010000000000005</v>
      </c>
      <c r="E20">
        <v>20</v>
      </c>
      <c r="F20">
        <v>72</v>
      </c>
      <c r="G20">
        <v>1.5145999999999999</v>
      </c>
      <c r="H20">
        <v>20</v>
      </c>
      <c r="I20" t="s">
        <v>3</v>
      </c>
      <c r="J20">
        <v>1.4222999999999999</v>
      </c>
    </row>
    <row r="21" spans="1:10" x14ac:dyDescent="0.2">
      <c r="A21">
        <v>1.0775999999999999</v>
      </c>
      <c r="B21">
        <v>21</v>
      </c>
      <c r="C21">
        <v>48</v>
      </c>
      <c r="D21">
        <v>0.81330000000000002</v>
      </c>
      <c r="E21">
        <v>21</v>
      </c>
      <c r="F21">
        <v>72</v>
      </c>
      <c r="G21">
        <v>1.8621000000000001</v>
      </c>
      <c r="H21">
        <v>21</v>
      </c>
      <c r="I21" t="s">
        <v>3</v>
      </c>
      <c r="J21">
        <v>1.9388000000000001</v>
      </c>
    </row>
    <row r="22" spans="1:10" x14ac:dyDescent="0.2">
      <c r="A22">
        <v>34.125399999999999</v>
      </c>
      <c r="B22">
        <v>22</v>
      </c>
      <c r="C22">
        <v>48</v>
      </c>
      <c r="D22">
        <v>51.2864</v>
      </c>
      <c r="E22">
        <v>22</v>
      </c>
      <c r="F22">
        <v>72</v>
      </c>
      <c r="G22">
        <v>65.938000000000002</v>
      </c>
      <c r="H22">
        <v>22</v>
      </c>
      <c r="I22" t="s">
        <v>3</v>
      </c>
      <c r="J22">
        <v>87.1096</v>
      </c>
    </row>
    <row r="23" spans="1:10" x14ac:dyDescent="0.2">
      <c r="A23">
        <v>37.8643</v>
      </c>
      <c r="B23">
        <v>23</v>
      </c>
      <c r="C23">
        <v>48</v>
      </c>
      <c r="D23">
        <v>49.2639</v>
      </c>
      <c r="E23">
        <v>23</v>
      </c>
      <c r="F23">
        <v>72</v>
      </c>
      <c r="G23">
        <v>62.113799999999998</v>
      </c>
      <c r="H23">
        <v>23</v>
      </c>
      <c r="I23" t="s">
        <v>3</v>
      </c>
      <c r="J23">
        <v>78.745500000000007</v>
      </c>
    </row>
    <row r="24" spans="1:10" x14ac:dyDescent="0.2">
      <c r="A24">
        <v>30.021000000000001</v>
      </c>
      <c r="B24">
        <v>24</v>
      </c>
      <c r="C24">
        <v>48</v>
      </c>
      <c r="D24">
        <v>56.417299999999997</v>
      </c>
      <c r="E24">
        <v>24</v>
      </c>
      <c r="F24">
        <v>72</v>
      </c>
      <c r="G24">
        <v>59.786900000000003</v>
      </c>
      <c r="H24">
        <v>24</v>
      </c>
      <c r="I24" t="s">
        <v>3</v>
      </c>
      <c r="J24">
        <v>84.9054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5" sqref="I25"/>
    </sheetView>
  </sheetViews>
  <sheetFormatPr baseColWidth="10" defaultRowHeight="16" x14ac:dyDescent="0.2"/>
  <cols>
    <col min="1" max="1" width="29.5" customWidth="1"/>
    <col min="5" max="5" width="18.33203125" customWidth="1"/>
    <col min="9" max="9" width="17.6640625" customWidth="1"/>
  </cols>
  <sheetData>
    <row r="1" spans="1:13" x14ac:dyDescent="0.2">
      <c r="A1" t="s">
        <v>100</v>
      </c>
    </row>
    <row r="2" spans="1:13" x14ac:dyDescent="0.2">
      <c r="A2" t="s">
        <v>82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84</v>
      </c>
      <c r="H2" t="s">
        <v>85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</row>
    <row r="3" spans="1:13" x14ac:dyDescent="0.2">
      <c r="A3" s="23" t="s">
        <v>94</v>
      </c>
      <c r="B3" s="23">
        <v>13.35</v>
      </c>
      <c r="C3">
        <f>AVERAGE(B3:B5)</f>
        <v>12.386666666666665</v>
      </c>
      <c r="D3">
        <f>STDEV(B3:B5)</f>
        <v>3.4668765962077952</v>
      </c>
      <c r="E3" t="s">
        <v>95</v>
      </c>
      <c r="F3">
        <v>14.92</v>
      </c>
      <c r="G3">
        <f>AVERAGE(F3:F5)</f>
        <v>15.613333333333335</v>
      </c>
      <c r="H3">
        <f>STDEV(F3:F5)</f>
        <v>3.659594695226962</v>
      </c>
      <c r="I3" t="s">
        <v>93</v>
      </c>
      <c r="J3">
        <f>C3</f>
        <v>12.386666666666665</v>
      </c>
      <c r="K3">
        <f>G3</f>
        <v>15.613333333333335</v>
      </c>
      <c r="L3">
        <f>D3</f>
        <v>3.4668765962077952</v>
      </c>
      <c r="M3">
        <f>H3</f>
        <v>3.659594695226962</v>
      </c>
    </row>
    <row r="4" spans="1:13" x14ac:dyDescent="0.2">
      <c r="A4" s="23" t="s">
        <v>96</v>
      </c>
      <c r="B4" s="23">
        <v>15.27</v>
      </c>
      <c r="E4" t="s">
        <v>97</v>
      </c>
      <c r="F4">
        <v>19.57</v>
      </c>
    </row>
    <row r="5" spans="1:13" x14ac:dyDescent="0.2">
      <c r="A5" t="s">
        <v>98</v>
      </c>
      <c r="B5">
        <v>8.5399999999999991</v>
      </c>
      <c r="E5" t="s">
        <v>99</v>
      </c>
      <c r="F5">
        <v>12.35</v>
      </c>
    </row>
    <row r="8" spans="1:13" x14ac:dyDescent="0.2">
      <c r="A8" s="23"/>
      <c r="B8" s="23"/>
    </row>
    <row r="9" spans="1:13" x14ac:dyDescent="0.2">
      <c r="A9" s="23"/>
      <c r="B9" s="23"/>
    </row>
    <row r="10" spans="1:13" x14ac:dyDescent="0.2">
      <c r="A10" s="23"/>
      <c r="B10" s="23"/>
    </row>
    <row r="11" spans="1:13" x14ac:dyDescent="0.2">
      <c r="A11" s="23"/>
      <c r="B11" s="23"/>
    </row>
    <row r="13" spans="1:13" x14ac:dyDescent="0.2">
      <c r="A13" s="23"/>
      <c r="B13" s="23"/>
    </row>
    <row r="14" spans="1:13" x14ac:dyDescent="0.2">
      <c r="A14" s="23"/>
      <c r="B14" s="23"/>
    </row>
    <row r="15" spans="1:13" x14ac:dyDescent="0.2">
      <c r="A15" s="23"/>
      <c r="B15" s="2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selection activeCell="T5" sqref="T5"/>
    </sheetView>
  </sheetViews>
  <sheetFormatPr baseColWidth="10" defaultRowHeight="15" x14ac:dyDescent="0.2"/>
  <cols>
    <col min="1" max="1" width="11.5" style="6" customWidth="1"/>
    <col min="2" max="4" width="8.6640625" style="6" customWidth="1"/>
    <col min="5" max="5" width="8.33203125" style="6" customWidth="1"/>
    <col min="6" max="6" width="7.83203125" style="6" customWidth="1"/>
    <col min="7" max="7" width="6.6640625" style="6" customWidth="1"/>
    <col min="8" max="8" width="3.1640625" style="6" customWidth="1"/>
    <col min="9" max="13" width="10.33203125" style="6" customWidth="1"/>
    <col min="14" max="15" width="6.6640625" style="6" customWidth="1"/>
    <col min="16" max="16" width="12.6640625" style="6" customWidth="1"/>
    <col min="17" max="23" width="9.33203125" style="6" customWidth="1"/>
    <col min="24" max="29" width="10.83203125" style="6"/>
    <col min="30" max="30" width="4" style="6" customWidth="1"/>
    <col min="31" max="35" width="10.83203125" style="6" customWidth="1"/>
    <col min="36" max="37" width="10.83203125" style="6"/>
    <col min="38" max="38" width="16.1640625" style="6" customWidth="1"/>
    <col min="39" max="44" width="7.83203125" style="6" customWidth="1"/>
    <col min="45" max="16384" width="10.83203125" style="6"/>
  </cols>
  <sheetData>
    <row r="1" spans="1:44" x14ac:dyDescent="0.2">
      <c r="A1" s="5" t="s">
        <v>18</v>
      </c>
    </row>
    <row r="2" spans="1:44" x14ac:dyDescent="0.2">
      <c r="B2" s="1" t="s">
        <v>19</v>
      </c>
      <c r="I2" s="2" t="s">
        <v>20</v>
      </c>
      <c r="Q2" s="6" t="s">
        <v>21</v>
      </c>
      <c r="X2" s="1" t="s">
        <v>22</v>
      </c>
      <c r="AE2" s="2" t="s">
        <v>20</v>
      </c>
      <c r="AL2" s="6" t="s">
        <v>23</v>
      </c>
    </row>
    <row r="3" spans="1:44" x14ac:dyDescent="0.2">
      <c r="A3" s="6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P3" s="6" t="str">
        <f>A3</f>
        <v>5 Minute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X3" s="6" t="s">
        <v>31</v>
      </c>
      <c r="Y3" s="6" t="s">
        <v>32</v>
      </c>
      <c r="Z3" s="6" t="s">
        <v>33</v>
      </c>
      <c r="AA3" s="6" t="s">
        <v>28</v>
      </c>
      <c r="AB3" s="6" t="s">
        <v>29</v>
      </c>
      <c r="AC3" s="6" t="s">
        <v>30</v>
      </c>
      <c r="AE3" s="6" t="s">
        <v>31</v>
      </c>
      <c r="AF3" s="6" t="s">
        <v>32</v>
      </c>
      <c r="AG3" s="6" t="s">
        <v>33</v>
      </c>
      <c r="AH3" s="6" t="s">
        <v>28</v>
      </c>
      <c r="AI3" s="6" t="s">
        <v>29</v>
      </c>
      <c r="AJ3" s="6" t="s">
        <v>30</v>
      </c>
      <c r="AL3" s="6" t="str">
        <f>A3</f>
        <v>5 Minute</v>
      </c>
      <c r="AM3" s="6" t="str">
        <f>AE3</f>
        <v>A4</v>
      </c>
      <c r="AN3" s="6" t="str">
        <f t="shared" ref="AN3:AQ3" si="0">AF3</f>
        <v>A5</v>
      </c>
      <c r="AO3" s="6" t="str">
        <f t="shared" si="0"/>
        <v>A6</v>
      </c>
      <c r="AP3" s="6" t="str">
        <f t="shared" si="0"/>
        <v>Average</v>
      </c>
      <c r="AQ3" s="6" t="str">
        <f t="shared" si="0"/>
        <v>S.D.</v>
      </c>
    </row>
    <row r="4" spans="1:44" x14ac:dyDescent="0.2">
      <c r="A4" s="7" t="s">
        <v>34</v>
      </c>
      <c r="B4" s="8">
        <v>40100</v>
      </c>
      <c r="C4" s="8">
        <v>43800</v>
      </c>
      <c r="D4" s="8">
        <v>42200</v>
      </c>
      <c r="E4" s="9">
        <f>AVERAGE(B4:D4)</f>
        <v>42033.333333333336</v>
      </c>
      <c r="F4" s="9">
        <f>STDEVA(B4:D4)</f>
        <v>1855.6220879622374</v>
      </c>
      <c r="G4" s="10">
        <f>F4/E4</f>
        <v>4.4146441426540145E-2</v>
      </c>
      <c r="I4" s="11">
        <v>2210000</v>
      </c>
      <c r="J4" s="11">
        <v>1940000</v>
      </c>
      <c r="K4" s="11">
        <v>1090000</v>
      </c>
      <c r="L4" s="12">
        <v>1746666.6666666667</v>
      </c>
      <c r="M4" s="12">
        <v>584494.08323210001</v>
      </c>
      <c r="N4" s="10">
        <f>M4/L4</f>
        <v>0.33463401711761448</v>
      </c>
      <c r="O4" s="10" t="s">
        <v>35</v>
      </c>
      <c r="P4" s="6">
        <v>0.01</v>
      </c>
      <c r="Q4" s="6">
        <f>B4/I4</f>
        <v>1.8144796380090498E-2</v>
      </c>
      <c r="R4" s="6">
        <f>C4/J4</f>
        <v>2.2577319587628868E-2</v>
      </c>
      <c r="S4" s="6">
        <f>D4/K4</f>
        <v>3.8715596330275229E-2</v>
      </c>
      <c r="T4" s="6">
        <f>E4/L4</f>
        <v>2.4064885496183207E-2</v>
      </c>
      <c r="U4" s="6">
        <f>STDEVA(Q4:S4)</f>
        <v>1.082627243328413E-2</v>
      </c>
      <c r="X4" s="13">
        <v>1630</v>
      </c>
      <c r="Y4" s="13">
        <v>1470</v>
      </c>
      <c r="Z4" s="13">
        <v>2170</v>
      </c>
      <c r="AA4" s="9">
        <f t="shared" ref="AA4:AA18" si="1">AVERAGE(X4:Z4)</f>
        <v>1756.6666666666667</v>
      </c>
      <c r="AB4" s="9">
        <f t="shared" ref="AB4:AB18" si="2">STDEVA(X4:Z4)</f>
        <v>366.78785875943743</v>
      </c>
      <c r="AC4" s="14">
        <f>AB4/AA4</f>
        <v>0.20879764255755451</v>
      </c>
      <c r="AE4" s="15">
        <v>2020000</v>
      </c>
      <c r="AF4" s="15">
        <v>1590000</v>
      </c>
      <c r="AG4" s="15">
        <v>1910000</v>
      </c>
      <c r="AH4" s="12">
        <v>1840000</v>
      </c>
      <c r="AI4" s="12">
        <v>223383.07903688672</v>
      </c>
      <c r="AJ4" s="10">
        <f>AI4/AH4</f>
        <v>0.12140384730265583</v>
      </c>
      <c r="AK4" s="3" t="s">
        <v>35</v>
      </c>
      <c r="AL4" s="4">
        <f>P4</f>
        <v>0.01</v>
      </c>
      <c r="AM4" s="6">
        <f>X4/AE4</f>
        <v>8.0693069306930689E-4</v>
      </c>
      <c r="AN4" s="6">
        <f>Y4/AF4</f>
        <v>9.2452830188679246E-4</v>
      </c>
      <c r="AO4" s="6">
        <f>Z4/AG4</f>
        <v>1.1361256544502618E-3</v>
      </c>
      <c r="AP4" s="6">
        <f>AA4/AH4</f>
        <v>9.5471014492753623E-4</v>
      </c>
      <c r="AQ4" s="6">
        <f>STDEVA(AM4:AO4)</f>
        <v>1.6681924339938915E-4</v>
      </c>
    </row>
    <row r="5" spans="1:44" x14ac:dyDescent="0.2">
      <c r="A5" s="7">
        <v>0.1</v>
      </c>
      <c r="B5" s="8">
        <v>103000</v>
      </c>
      <c r="C5" s="8">
        <v>110000</v>
      </c>
      <c r="D5" s="8">
        <v>104000</v>
      </c>
      <c r="E5" s="9">
        <f t="shared" ref="E5:E18" si="3">AVERAGE(B5:D5)</f>
        <v>105666.66666666667</v>
      </c>
      <c r="F5" s="9">
        <f t="shared" ref="F5:F18" si="4">STDEVA(B5:D5)</f>
        <v>3785.9388972001825</v>
      </c>
      <c r="G5" s="10">
        <f t="shared" ref="G5:G18" si="5">F5/E5</f>
        <v>3.5829074736910244E-2</v>
      </c>
      <c r="I5" s="11">
        <v>2220000</v>
      </c>
      <c r="J5" s="11">
        <v>1960000</v>
      </c>
      <c r="K5" s="11">
        <v>1210000</v>
      </c>
      <c r="L5" s="12">
        <v>1796666.6666666667</v>
      </c>
      <c r="M5" s="12">
        <v>524436.20520834927</v>
      </c>
      <c r="N5" s="10">
        <f t="shared" ref="N5:N34" si="6">M5/L5</f>
        <v>0.29189399176717029</v>
      </c>
      <c r="O5" s="10" t="s">
        <v>35</v>
      </c>
      <c r="P5" s="6">
        <v>0.1</v>
      </c>
      <c r="Q5" s="6">
        <f t="shared" ref="Q5:T18" si="7">B5/I5</f>
        <v>4.6396396396396394E-2</v>
      </c>
      <c r="R5" s="6">
        <f t="shared" si="7"/>
        <v>5.6122448979591837E-2</v>
      </c>
      <c r="S5" s="6">
        <f t="shared" si="7"/>
        <v>8.5950413223140495E-2</v>
      </c>
      <c r="T5" s="6">
        <f t="shared" si="7"/>
        <v>5.8812615955473095E-2</v>
      </c>
      <c r="U5" s="6">
        <f t="shared" ref="U5:U18" si="8">STDEVA(Q5:S5)</f>
        <v>2.0610773060448496E-2</v>
      </c>
      <c r="X5" s="13">
        <v>15900</v>
      </c>
      <c r="Y5" s="13">
        <v>16600</v>
      </c>
      <c r="Z5" s="13">
        <v>20400</v>
      </c>
      <c r="AA5" s="9">
        <f t="shared" si="1"/>
        <v>17633.333333333332</v>
      </c>
      <c r="AB5" s="9">
        <f t="shared" si="2"/>
        <v>2421.4320831551963</v>
      </c>
      <c r="AC5" s="14">
        <f t="shared" ref="AC5:AC18" si="9">AB5/AA5</f>
        <v>0.13732129016003006</v>
      </c>
      <c r="AE5" s="15">
        <v>2280000</v>
      </c>
      <c r="AF5" s="15">
        <v>1960000</v>
      </c>
      <c r="AG5" s="15">
        <v>2089999.9999999998</v>
      </c>
      <c r="AH5" s="12">
        <v>2110000</v>
      </c>
      <c r="AI5" s="12">
        <v>160934.76939431072</v>
      </c>
      <c r="AJ5" s="10">
        <f t="shared" ref="AJ5:AJ18" si="10">AI5/AH5</f>
        <v>7.6272402556545368E-2</v>
      </c>
      <c r="AK5" s="3" t="s">
        <v>35</v>
      </c>
      <c r="AL5" s="4">
        <f t="shared" ref="AL5:AL18" si="11">P5</f>
        <v>0.1</v>
      </c>
      <c r="AM5" s="6">
        <f t="shared" ref="AM5:AP18" si="12">X5/AE5</f>
        <v>6.973684210526316E-3</v>
      </c>
      <c r="AN5" s="6">
        <f t="shared" si="12"/>
        <v>8.46938775510204E-3</v>
      </c>
      <c r="AO5" s="6">
        <f t="shared" si="12"/>
        <v>9.7607655502392355E-3</v>
      </c>
      <c r="AP5" s="6">
        <f t="shared" si="12"/>
        <v>8.3570300157977881E-3</v>
      </c>
      <c r="AQ5" s="6">
        <f t="shared" ref="AQ5:AQ18" si="13">STDEVA(AM5:AO5)</f>
        <v>1.3947884007503165E-3</v>
      </c>
    </row>
    <row r="6" spans="1:44" x14ac:dyDescent="0.2">
      <c r="A6" s="7">
        <v>1</v>
      </c>
      <c r="B6" s="8">
        <v>89600</v>
      </c>
      <c r="C6" s="8">
        <v>113000</v>
      </c>
      <c r="D6" s="8">
        <v>98500</v>
      </c>
      <c r="E6" s="9">
        <f t="shared" si="3"/>
        <v>100366.66666666667</v>
      </c>
      <c r="F6" s="9">
        <f t="shared" si="4"/>
        <v>11811.15292142699</v>
      </c>
      <c r="G6" s="10">
        <f t="shared" si="5"/>
        <v>0.11768003574985376</v>
      </c>
      <c r="I6" s="11">
        <v>1490000</v>
      </c>
      <c r="J6" s="11">
        <v>1310000</v>
      </c>
      <c r="K6" s="11">
        <v>1100000</v>
      </c>
      <c r="L6" s="12">
        <v>1300000</v>
      </c>
      <c r="M6" s="12">
        <v>195192.21295943254</v>
      </c>
      <c r="N6" s="10">
        <f t="shared" si="6"/>
        <v>0.15014785612264042</v>
      </c>
      <c r="O6" s="10" t="s">
        <v>35</v>
      </c>
      <c r="P6" s="6">
        <v>1</v>
      </c>
      <c r="Q6" s="6">
        <f t="shared" si="7"/>
        <v>6.0134228187919463E-2</v>
      </c>
      <c r="R6" s="6">
        <f t="shared" si="7"/>
        <v>8.6259541984732818E-2</v>
      </c>
      <c r="S6" s="6">
        <f t="shared" si="7"/>
        <v>8.9545454545454539E-2</v>
      </c>
      <c r="T6" s="6">
        <f t="shared" si="7"/>
        <v>7.7205128205128204E-2</v>
      </c>
      <c r="U6" s="6">
        <f t="shared" si="8"/>
        <v>1.6115983154376297E-2</v>
      </c>
      <c r="X6" s="13">
        <v>20500</v>
      </c>
      <c r="Y6" s="13">
        <v>23000</v>
      </c>
      <c r="Z6" s="13">
        <v>23000</v>
      </c>
      <c r="AA6" s="9">
        <f t="shared" si="1"/>
        <v>22166.666666666668</v>
      </c>
      <c r="AB6" s="9">
        <f t="shared" si="2"/>
        <v>1443.3756729740644</v>
      </c>
      <c r="AC6" s="14">
        <f t="shared" si="9"/>
        <v>6.5114692013867562E-2</v>
      </c>
      <c r="AE6" s="15">
        <v>1070000</v>
      </c>
      <c r="AF6" s="15">
        <v>885000</v>
      </c>
      <c r="AG6" s="15">
        <v>1020000</v>
      </c>
      <c r="AH6" s="12">
        <v>991666.66666666674</v>
      </c>
      <c r="AI6" s="12">
        <v>95699.181466370646</v>
      </c>
      <c r="AJ6" s="10">
        <f t="shared" si="10"/>
        <v>9.6503376268609053E-2</v>
      </c>
      <c r="AK6" s="3" t="s">
        <v>35</v>
      </c>
      <c r="AL6" s="4">
        <f t="shared" si="11"/>
        <v>1</v>
      </c>
      <c r="AM6" s="6">
        <f t="shared" si="12"/>
        <v>1.9158878504672898E-2</v>
      </c>
      <c r="AN6" s="6">
        <f t="shared" si="12"/>
        <v>2.598870056497175E-2</v>
      </c>
      <c r="AO6" s="6">
        <f t="shared" si="12"/>
        <v>2.2549019607843137E-2</v>
      </c>
      <c r="AP6" s="6">
        <f t="shared" si="12"/>
        <v>2.2352941176470589E-2</v>
      </c>
      <c r="AQ6" s="6">
        <f t="shared" si="13"/>
        <v>3.4149409746383219E-3</v>
      </c>
    </row>
    <row r="7" spans="1:44" x14ac:dyDescent="0.2">
      <c r="A7" s="7">
        <v>10</v>
      </c>
      <c r="B7" s="8">
        <v>132000</v>
      </c>
      <c r="C7" s="8">
        <v>172000</v>
      </c>
      <c r="D7" s="8">
        <v>156000</v>
      </c>
      <c r="E7" s="9">
        <f t="shared" si="3"/>
        <v>153333.33333333334</v>
      </c>
      <c r="F7" s="9">
        <f t="shared" si="4"/>
        <v>20132.891827388728</v>
      </c>
      <c r="G7" s="10">
        <f t="shared" si="5"/>
        <v>0.1313014684394917</v>
      </c>
      <c r="I7" s="11">
        <v>1830000</v>
      </c>
      <c r="J7" s="11">
        <v>2000000</v>
      </c>
      <c r="K7" s="11">
        <v>1960000</v>
      </c>
      <c r="L7" s="12">
        <v>1930000</v>
      </c>
      <c r="M7" s="12">
        <v>88881.944173155847</v>
      </c>
      <c r="N7" s="10">
        <f t="shared" si="6"/>
        <v>4.6052820815106657E-2</v>
      </c>
      <c r="O7" s="10" t="s">
        <v>35</v>
      </c>
      <c r="P7" s="6">
        <v>10</v>
      </c>
      <c r="Q7" s="6">
        <f t="shared" si="7"/>
        <v>7.2131147540983612E-2</v>
      </c>
      <c r="R7" s="6">
        <f t="shared" si="7"/>
        <v>8.5999999999999993E-2</v>
      </c>
      <c r="S7" s="6">
        <f t="shared" si="7"/>
        <v>7.9591836734693874E-2</v>
      </c>
      <c r="T7" s="6">
        <f t="shared" si="7"/>
        <v>7.9447322970639042E-2</v>
      </c>
      <c r="U7" s="6">
        <f t="shared" si="8"/>
        <v>6.9410795054987498E-3</v>
      </c>
      <c r="X7" s="13">
        <v>27800</v>
      </c>
      <c r="Y7" s="13">
        <v>33200</v>
      </c>
      <c r="Z7" s="13">
        <v>34600</v>
      </c>
      <c r="AA7" s="9">
        <f t="shared" si="1"/>
        <v>31866.666666666668</v>
      </c>
      <c r="AB7" s="9">
        <f t="shared" si="2"/>
        <v>3590.7288025320618</v>
      </c>
      <c r="AC7" s="14">
        <f t="shared" si="9"/>
        <v>0.11267977413803541</v>
      </c>
      <c r="AE7" s="15">
        <v>1620000</v>
      </c>
      <c r="AF7" s="15">
        <v>2110000</v>
      </c>
      <c r="AG7" s="15">
        <v>1800000</v>
      </c>
      <c r="AH7" s="12">
        <v>1843333.3333333335</v>
      </c>
      <c r="AI7" s="12">
        <v>247857.48593361763</v>
      </c>
      <c r="AJ7" s="10">
        <f t="shared" si="10"/>
        <v>0.13446156560594083</v>
      </c>
      <c r="AK7" s="3" t="s">
        <v>35</v>
      </c>
      <c r="AL7" s="4">
        <f t="shared" si="11"/>
        <v>10</v>
      </c>
      <c r="AM7" s="6">
        <f t="shared" si="12"/>
        <v>1.7160493827160495E-2</v>
      </c>
      <c r="AN7" s="6">
        <f t="shared" si="12"/>
        <v>1.5734597156398106E-2</v>
      </c>
      <c r="AO7" s="6">
        <f t="shared" si="12"/>
        <v>1.9222222222222224E-2</v>
      </c>
      <c r="AP7" s="6">
        <f t="shared" si="12"/>
        <v>1.7287522603978301E-2</v>
      </c>
      <c r="AQ7" s="6">
        <f t="shared" si="13"/>
        <v>1.7534458403602395E-3</v>
      </c>
    </row>
    <row r="8" spans="1:44" x14ac:dyDescent="0.2">
      <c r="A8" s="7" t="s">
        <v>36</v>
      </c>
      <c r="B8" s="8">
        <v>42700</v>
      </c>
      <c r="C8" s="8">
        <v>51200</v>
      </c>
      <c r="D8" s="8">
        <v>54200</v>
      </c>
      <c r="E8" s="9">
        <f t="shared" si="3"/>
        <v>49366.666666666664</v>
      </c>
      <c r="F8" s="9">
        <f t="shared" si="4"/>
        <v>5965.1767227244263</v>
      </c>
      <c r="G8" s="10">
        <f t="shared" si="5"/>
        <v>0.12083409971757786</v>
      </c>
      <c r="I8" s="11">
        <v>2500000</v>
      </c>
      <c r="J8" s="11">
        <v>2120000</v>
      </c>
      <c r="K8" s="11">
        <v>1900000</v>
      </c>
      <c r="L8" s="12">
        <v>2173333.3333333335</v>
      </c>
      <c r="M8" s="12">
        <v>303534.73167552648</v>
      </c>
      <c r="N8" s="10">
        <f t="shared" si="6"/>
        <v>0.13966322009610113</v>
      </c>
      <c r="O8" s="10" t="s">
        <v>37</v>
      </c>
      <c r="P8" s="6">
        <v>0.17</v>
      </c>
      <c r="Q8" s="6">
        <f t="shared" si="7"/>
        <v>1.7080000000000001E-2</v>
      </c>
      <c r="R8" s="6">
        <f t="shared" si="7"/>
        <v>2.4150943396226414E-2</v>
      </c>
      <c r="S8" s="6">
        <f t="shared" si="7"/>
        <v>2.8526315789473684E-2</v>
      </c>
      <c r="T8" s="6">
        <f t="shared" si="7"/>
        <v>2.2714723926380364E-2</v>
      </c>
      <c r="U8" s="6">
        <f t="shared" si="8"/>
        <v>5.7758155159333925E-3</v>
      </c>
      <c r="X8" s="13">
        <v>1270</v>
      </c>
      <c r="Y8" s="13">
        <v>1660</v>
      </c>
      <c r="Z8" s="13">
        <v>1610</v>
      </c>
      <c r="AA8" s="9">
        <f t="shared" si="1"/>
        <v>1513.3333333333333</v>
      </c>
      <c r="AB8" s="9">
        <f t="shared" si="2"/>
        <v>212.21058723196043</v>
      </c>
      <c r="AC8" s="14">
        <f t="shared" si="9"/>
        <v>0.14022726028543642</v>
      </c>
      <c r="AE8" s="15">
        <v>1790000</v>
      </c>
      <c r="AF8" s="15">
        <v>2770000</v>
      </c>
      <c r="AG8" s="15">
        <v>1890000</v>
      </c>
      <c r="AH8" s="12">
        <v>2150000</v>
      </c>
      <c r="AI8" s="12">
        <v>539258.75050851132</v>
      </c>
      <c r="AJ8" s="10">
        <f t="shared" si="10"/>
        <v>0.25081802349233084</v>
      </c>
      <c r="AK8" s="3" t="s">
        <v>37</v>
      </c>
      <c r="AL8" s="4">
        <f t="shared" si="11"/>
        <v>0.17</v>
      </c>
      <c r="AM8" s="6">
        <f t="shared" si="12"/>
        <v>7.0949720670391062E-4</v>
      </c>
      <c r="AN8" s="6">
        <f t="shared" si="12"/>
        <v>5.9927797833935013E-4</v>
      </c>
      <c r="AO8" s="6">
        <f t="shared" si="12"/>
        <v>8.518518518518519E-4</v>
      </c>
      <c r="AP8" s="6">
        <f t="shared" si="12"/>
        <v>7.0387596899224806E-4</v>
      </c>
      <c r="AQ8" s="6">
        <f t="shared" si="13"/>
        <v>1.2662719881446262E-4</v>
      </c>
    </row>
    <row r="9" spans="1:44" x14ac:dyDescent="0.2">
      <c r="A9" s="7">
        <v>1.7</v>
      </c>
      <c r="B9" s="8">
        <v>37200</v>
      </c>
      <c r="C9" s="8">
        <v>35900</v>
      </c>
      <c r="D9" s="8">
        <v>25600</v>
      </c>
      <c r="E9" s="9">
        <f t="shared" si="3"/>
        <v>32900</v>
      </c>
      <c r="F9" s="9">
        <f t="shared" si="4"/>
        <v>6355.3127381742588</v>
      </c>
      <c r="G9" s="10">
        <f t="shared" si="5"/>
        <v>0.19317059994450636</v>
      </c>
      <c r="I9" s="11">
        <v>2590000</v>
      </c>
      <c r="J9" s="11">
        <v>1630000</v>
      </c>
      <c r="K9" s="11">
        <v>956000</v>
      </c>
      <c r="L9" s="12">
        <v>1725333.3333333335</v>
      </c>
      <c r="M9" s="12">
        <v>821160.96676189615</v>
      </c>
      <c r="N9" s="10">
        <f t="shared" si="6"/>
        <v>0.47594337331640035</v>
      </c>
      <c r="O9" s="10" t="s">
        <v>37</v>
      </c>
      <c r="P9" s="6">
        <v>1.7</v>
      </c>
      <c r="Q9" s="6">
        <f t="shared" si="7"/>
        <v>1.4362934362934362E-2</v>
      </c>
      <c r="R9" s="6">
        <f t="shared" si="7"/>
        <v>2.2024539877300613E-2</v>
      </c>
      <c r="S9" s="6">
        <f t="shared" si="7"/>
        <v>2.6778242677824266E-2</v>
      </c>
      <c r="T9" s="6">
        <f t="shared" si="7"/>
        <v>1.9068778979907261E-2</v>
      </c>
      <c r="U9" s="6">
        <f t="shared" si="8"/>
        <v>6.2641542382997047E-3</v>
      </c>
      <c r="X9" s="13">
        <v>1540</v>
      </c>
      <c r="Y9" s="13">
        <v>1600</v>
      </c>
      <c r="Z9" s="13">
        <v>2010</v>
      </c>
      <c r="AA9" s="9">
        <f t="shared" si="1"/>
        <v>1716.6666666666667</v>
      </c>
      <c r="AB9" s="9">
        <f t="shared" si="2"/>
        <v>255.79940057266168</v>
      </c>
      <c r="AC9" s="14">
        <f t="shared" si="9"/>
        <v>0.14900935955689029</v>
      </c>
      <c r="AE9" s="15">
        <v>1480000</v>
      </c>
      <c r="AF9" s="15">
        <v>2200000</v>
      </c>
      <c r="AG9" s="15">
        <v>1850000</v>
      </c>
      <c r="AH9" s="12">
        <v>1843333.33333333</v>
      </c>
      <c r="AI9" s="12">
        <v>360046.29331980716</v>
      </c>
      <c r="AJ9" s="10">
        <f t="shared" si="10"/>
        <v>0.19532348643027547</v>
      </c>
      <c r="AK9" s="3" t="s">
        <v>37</v>
      </c>
      <c r="AL9" s="4">
        <f t="shared" si="11"/>
        <v>1.7</v>
      </c>
      <c r="AM9" s="6">
        <f t="shared" si="12"/>
        <v>1.0405405405405405E-3</v>
      </c>
      <c r="AN9" s="6">
        <f t="shared" si="12"/>
        <v>7.2727272727272723E-4</v>
      </c>
      <c r="AO9" s="6">
        <f t="shared" si="12"/>
        <v>1.0864864864864865E-3</v>
      </c>
      <c r="AP9" s="6">
        <f t="shared" si="12"/>
        <v>9.3128390596745197E-4</v>
      </c>
      <c r="AQ9" s="6">
        <f t="shared" si="13"/>
        <v>1.9548328043891031E-4</v>
      </c>
    </row>
    <row r="10" spans="1:44" x14ac:dyDescent="0.2">
      <c r="A10" s="7">
        <v>17</v>
      </c>
      <c r="B10" s="8">
        <v>22000</v>
      </c>
      <c r="C10" s="8">
        <v>17300</v>
      </c>
      <c r="D10" s="8">
        <v>20600</v>
      </c>
      <c r="E10" s="9">
        <f t="shared" si="3"/>
        <v>19966.666666666668</v>
      </c>
      <c r="F10" s="9">
        <f t="shared" si="4"/>
        <v>2413.1583730317689</v>
      </c>
      <c r="G10" s="10">
        <f t="shared" si="5"/>
        <v>0.12085935090309359</v>
      </c>
      <c r="I10" s="11">
        <v>1360000</v>
      </c>
      <c r="J10" s="11">
        <v>360000</v>
      </c>
      <c r="K10" s="11">
        <v>826000</v>
      </c>
      <c r="L10" s="12">
        <v>848666.66666666674</v>
      </c>
      <c r="M10" s="12">
        <v>500385.18496587523</v>
      </c>
      <c r="N10" s="10">
        <f t="shared" si="6"/>
        <v>0.58961333656623161</v>
      </c>
      <c r="O10" s="10" t="s">
        <v>37</v>
      </c>
      <c r="P10" s="6">
        <v>17</v>
      </c>
      <c r="Q10" s="6">
        <f t="shared" si="7"/>
        <v>1.6176470588235296E-2</v>
      </c>
      <c r="R10" s="6">
        <f t="shared" si="7"/>
        <v>4.8055555555555553E-2</v>
      </c>
      <c r="S10" s="6">
        <f t="shared" si="7"/>
        <v>2.4939467312348668E-2</v>
      </c>
      <c r="T10" s="6">
        <f t="shared" si="7"/>
        <v>2.3527101335428121E-2</v>
      </c>
      <c r="U10" s="6">
        <f t="shared" si="8"/>
        <v>1.6469262812930097E-2</v>
      </c>
      <c r="X10" s="13">
        <v>3970</v>
      </c>
      <c r="Y10" s="13">
        <v>4120</v>
      </c>
      <c r="Z10" s="13">
        <v>2320</v>
      </c>
      <c r="AA10" s="9">
        <f t="shared" si="1"/>
        <v>3470</v>
      </c>
      <c r="AB10" s="9">
        <f t="shared" si="2"/>
        <v>998.749217771909</v>
      </c>
      <c r="AC10" s="14">
        <f t="shared" si="9"/>
        <v>0.28782398206683257</v>
      </c>
      <c r="AE10" s="15">
        <v>395000</v>
      </c>
      <c r="AF10" s="15">
        <v>634000</v>
      </c>
      <c r="AG10" s="15" t="s">
        <v>38</v>
      </c>
      <c r="AH10" s="12">
        <f>AVERAGE(AE10:AF10)</f>
        <v>514500</v>
      </c>
      <c r="AI10" s="12">
        <f>STDEVA(AE10:AF10)</f>
        <v>168998.52070358486</v>
      </c>
      <c r="AJ10" s="10">
        <f>AI10/AH10</f>
        <v>0.32847137162990253</v>
      </c>
      <c r="AK10" s="3" t="s">
        <v>37</v>
      </c>
      <c r="AL10" s="4">
        <f t="shared" si="11"/>
        <v>17</v>
      </c>
      <c r="AM10" s="6">
        <f t="shared" si="12"/>
        <v>1.0050632911392405E-2</v>
      </c>
      <c r="AN10" s="6">
        <f t="shared" si="12"/>
        <v>6.4984227129337539E-3</v>
      </c>
      <c r="AO10" s="6" t="e">
        <f>Z10/AG10</f>
        <v>#VALUE!</v>
      </c>
      <c r="AP10" s="6">
        <f>AA10/AH10</f>
        <v>6.7444120505344993E-3</v>
      </c>
      <c r="AQ10" s="6">
        <f>STDEVA(AM10:AN10)</f>
        <v>2.5117919195301237E-3</v>
      </c>
      <c r="AR10" s="6" t="s">
        <v>39</v>
      </c>
    </row>
    <row r="11" spans="1:44" x14ac:dyDescent="0.2">
      <c r="A11" s="7">
        <v>1721</v>
      </c>
      <c r="B11" s="8">
        <v>48600</v>
      </c>
      <c r="C11" s="8">
        <v>40900</v>
      </c>
      <c r="D11" s="8">
        <v>48000</v>
      </c>
      <c r="E11" s="9">
        <f t="shared" si="3"/>
        <v>45833.333333333336</v>
      </c>
      <c r="F11" s="9">
        <f t="shared" si="4"/>
        <v>4282.9117821096115</v>
      </c>
      <c r="G11" s="10">
        <f t="shared" si="5"/>
        <v>9.3445347973300605E-2</v>
      </c>
      <c r="I11" s="11">
        <v>3050000</v>
      </c>
      <c r="J11" s="11">
        <v>2080000</v>
      </c>
      <c r="K11" s="11">
        <v>1660000</v>
      </c>
      <c r="L11" s="12">
        <v>2263333.333333333</v>
      </c>
      <c r="M11" s="12">
        <v>712904.85573695751</v>
      </c>
      <c r="N11" s="10">
        <f t="shared" si="6"/>
        <v>0.31498005408113</v>
      </c>
      <c r="O11" s="10" t="s">
        <v>37</v>
      </c>
      <c r="P11" s="6">
        <v>1721</v>
      </c>
      <c r="Q11" s="6">
        <f t="shared" si="7"/>
        <v>1.5934426229508195E-2</v>
      </c>
      <c r="R11" s="6">
        <f t="shared" si="7"/>
        <v>1.9663461538461539E-2</v>
      </c>
      <c r="S11" s="6">
        <f t="shared" si="7"/>
        <v>2.891566265060241E-2</v>
      </c>
      <c r="T11" s="6">
        <f t="shared" si="7"/>
        <v>2.0250368188512523E-2</v>
      </c>
      <c r="U11" s="6">
        <f t="shared" si="8"/>
        <v>6.6835797391226357E-3</v>
      </c>
      <c r="X11" s="13">
        <v>25800</v>
      </c>
      <c r="Y11" s="13">
        <v>23900</v>
      </c>
      <c r="Z11" s="13">
        <v>29400</v>
      </c>
      <c r="AA11" s="9">
        <f t="shared" si="1"/>
        <v>26366.666666666668</v>
      </c>
      <c r="AB11" s="9">
        <f t="shared" si="2"/>
        <v>2793.4447074057748</v>
      </c>
      <c r="AC11" s="14">
        <f t="shared" si="9"/>
        <v>0.10594606981311408</v>
      </c>
      <c r="AE11" s="15">
        <v>1890000</v>
      </c>
      <c r="AF11" s="15">
        <v>1680000</v>
      </c>
      <c r="AG11" s="15">
        <v>2049999.9999999998</v>
      </c>
      <c r="AH11" s="12">
        <v>1873333.333333333</v>
      </c>
      <c r="AI11" s="12">
        <v>185562.20879622368</v>
      </c>
      <c r="AJ11" s="10">
        <f t="shared" si="10"/>
        <v>9.9054559855635438E-2</v>
      </c>
      <c r="AK11" s="3" t="s">
        <v>37</v>
      </c>
      <c r="AL11" s="4">
        <f t="shared" si="11"/>
        <v>1721</v>
      </c>
      <c r="AM11" s="6">
        <f t="shared" si="12"/>
        <v>1.3650793650793651E-2</v>
      </c>
      <c r="AN11" s="6">
        <f t="shared" si="12"/>
        <v>1.4226190476190476E-2</v>
      </c>
      <c r="AO11" s="6">
        <f t="shared" si="12"/>
        <v>1.4341463414634149E-2</v>
      </c>
      <c r="AP11" s="6">
        <f t="shared" si="12"/>
        <v>1.4074733096085413E-2</v>
      </c>
      <c r="AQ11" s="6">
        <f t="shared" si="13"/>
        <v>3.6999866659617189E-4</v>
      </c>
    </row>
    <row r="12" spans="1:44" x14ac:dyDescent="0.2">
      <c r="A12" s="7" t="s">
        <v>40</v>
      </c>
      <c r="B12" s="8">
        <v>53400</v>
      </c>
      <c r="C12" s="8">
        <v>51600</v>
      </c>
      <c r="D12" s="8">
        <v>54600</v>
      </c>
      <c r="E12" s="9">
        <f t="shared" si="3"/>
        <v>53200</v>
      </c>
      <c r="F12" s="9">
        <f t="shared" si="4"/>
        <v>1509.96688705415</v>
      </c>
      <c r="G12" s="10">
        <f t="shared" si="5"/>
        <v>2.838283622282237E-2</v>
      </c>
      <c r="I12" s="11">
        <v>3090000</v>
      </c>
      <c r="J12" s="11">
        <v>2280000</v>
      </c>
      <c r="K12" s="11">
        <v>2230000</v>
      </c>
      <c r="L12" s="12">
        <v>2533333.333333333</v>
      </c>
      <c r="M12" s="12">
        <v>482735.26216067246</v>
      </c>
      <c r="N12" s="10">
        <f t="shared" si="6"/>
        <v>0.19055339295816021</v>
      </c>
      <c r="O12" s="10" t="s">
        <v>41</v>
      </c>
      <c r="P12" s="6" t="str">
        <f>A12</f>
        <v>E+I  0.01/0.17</v>
      </c>
      <c r="Q12" s="6">
        <f t="shared" si="7"/>
        <v>1.7281553398058251E-2</v>
      </c>
      <c r="R12" s="6">
        <f t="shared" si="7"/>
        <v>2.2631578947368423E-2</v>
      </c>
      <c r="S12" s="6">
        <f t="shared" si="7"/>
        <v>2.4484304932735425E-2</v>
      </c>
      <c r="T12" s="6">
        <f t="shared" si="7"/>
        <v>2.1000000000000001E-2</v>
      </c>
      <c r="U12" s="6">
        <f t="shared" si="8"/>
        <v>3.7402093663639591E-3</v>
      </c>
      <c r="X12" s="13">
        <v>2160</v>
      </c>
      <c r="Y12" s="13">
        <v>2310</v>
      </c>
      <c r="Z12" s="13">
        <v>1940</v>
      </c>
      <c r="AA12" s="9">
        <f t="shared" si="1"/>
        <v>2136.6666666666665</v>
      </c>
      <c r="AB12" s="9">
        <f t="shared" si="2"/>
        <v>186.10033136277144</v>
      </c>
      <c r="AC12" s="14">
        <f t="shared" si="9"/>
        <v>8.7098439015337661E-2</v>
      </c>
      <c r="AE12" s="15">
        <v>2260000</v>
      </c>
      <c r="AF12" s="15">
        <v>2020000</v>
      </c>
      <c r="AG12" s="15">
        <v>2750000</v>
      </c>
      <c r="AH12" s="12">
        <v>2343333.3333333335</v>
      </c>
      <c r="AI12" s="12">
        <v>372066.30233512842</v>
      </c>
      <c r="AJ12" s="10">
        <f t="shared" si="10"/>
        <v>0.15877651593248723</v>
      </c>
      <c r="AK12" s="3" t="s">
        <v>41</v>
      </c>
      <c r="AL12" s="4" t="str">
        <f t="shared" si="11"/>
        <v>E+I  0.01/0.17</v>
      </c>
      <c r="AM12" s="6">
        <f t="shared" si="12"/>
        <v>9.5575221238938053E-4</v>
      </c>
      <c r="AN12" s="6">
        <f t="shared" si="12"/>
        <v>1.1435643564356435E-3</v>
      </c>
      <c r="AO12" s="6">
        <f t="shared" si="12"/>
        <v>7.0545454545454546E-4</v>
      </c>
      <c r="AP12" s="6">
        <f t="shared" si="12"/>
        <v>9.1180654338549061E-4</v>
      </c>
      <c r="AQ12" s="6">
        <f t="shared" si="13"/>
        <v>2.1979631859298332E-4</v>
      </c>
    </row>
    <row r="13" spans="1:44" x14ac:dyDescent="0.2">
      <c r="A13" s="7" t="s">
        <v>42</v>
      </c>
      <c r="B13" s="8">
        <v>40900</v>
      </c>
      <c r="C13" s="8">
        <v>43400</v>
      </c>
      <c r="D13" s="8">
        <v>39100</v>
      </c>
      <c r="E13" s="9">
        <f t="shared" si="3"/>
        <v>41133.333333333336</v>
      </c>
      <c r="F13" s="9">
        <f t="shared" si="4"/>
        <v>2159.4752448994022</v>
      </c>
      <c r="G13" s="10">
        <f t="shared" si="5"/>
        <v>5.249939817421561E-2</v>
      </c>
      <c r="I13" s="11">
        <v>2130000</v>
      </c>
      <c r="J13" s="11">
        <v>2450000</v>
      </c>
      <c r="K13" s="11">
        <v>1380000</v>
      </c>
      <c r="L13" s="12">
        <v>1986666.6666666665</v>
      </c>
      <c r="M13" s="12">
        <v>549211.55608138221</v>
      </c>
      <c r="N13" s="10">
        <f t="shared" si="6"/>
        <v>0.27644876983962197</v>
      </c>
      <c r="O13" s="10" t="s">
        <v>41</v>
      </c>
      <c r="P13" s="6" t="str">
        <f>A13</f>
        <v>0.01/1721</v>
      </c>
      <c r="Q13" s="6">
        <f t="shared" si="7"/>
        <v>1.9201877934272301E-2</v>
      </c>
      <c r="R13" s="6">
        <f t="shared" si="7"/>
        <v>1.7714285714285714E-2</v>
      </c>
      <c r="S13" s="6">
        <f t="shared" si="7"/>
        <v>2.8333333333333332E-2</v>
      </c>
      <c r="T13" s="6">
        <f t="shared" si="7"/>
        <v>2.0704697986577186E-2</v>
      </c>
      <c r="U13" s="6">
        <f t="shared" si="8"/>
        <v>5.7497910201676893E-3</v>
      </c>
      <c r="X13" s="13">
        <v>23100</v>
      </c>
      <c r="Y13" s="13">
        <v>24200</v>
      </c>
      <c r="Z13" s="13">
        <v>25500</v>
      </c>
      <c r="AA13" s="9">
        <f t="shared" si="1"/>
        <v>24266.666666666668</v>
      </c>
      <c r="AB13" s="9">
        <f t="shared" si="2"/>
        <v>1201.3880860626734</v>
      </c>
      <c r="AC13" s="14">
        <f t="shared" si="9"/>
        <v>4.9507750799285988E-2</v>
      </c>
      <c r="AE13" s="15">
        <v>1560000</v>
      </c>
      <c r="AF13" s="15">
        <v>1430000</v>
      </c>
      <c r="AG13" s="15">
        <v>1960000</v>
      </c>
      <c r="AH13" s="12">
        <v>1650000.0000000002</v>
      </c>
      <c r="AI13" s="12">
        <v>276224.54633866233</v>
      </c>
      <c r="AJ13" s="10">
        <f t="shared" si="10"/>
        <v>0.16740881596282564</v>
      </c>
      <c r="AK13" s="3" t="s">
        <v>41</v>
      </c>
      <c r="AL13" s="4" t="str">
        <f t="shared" si="11"/>
        <v>0.01/1721</v>
      </c>
      <c r="AM13" s="6">
        <f t="shared" si="12"/>
        <v>1.4807692307692308E-2</v>
      </c>
      <c r="AN13" s="6">
        <f t="shared" si="12"/>
        <v>1.6923076923076923E-2</v>
      </c>
      <c r="AO13" s="6">
        <f t="shared" si="12"/>
        <v>1.3010204081632653E-2</v>
      </c>
      <c r="AP13" s="6">
        <f t="shared" si="12"/>
        <v>1.4707070707070705E-2</v>
      </c>
      <c r="AQ13" s="6">
        <f t="shared" si="13"/>
        <v>1.9585874955837072E-3</v>
      </c>
    </row>
    <row r="14" spans="1:44" x14ac:dyDescent="0.2">
      <c r="A14" s="7" t="s">
        <v>43</v>
      </c>
      <c r="B14" s="8">
        <v>134000</v>
      </c>
      <c r="C14" s="8">
        <v>154000</v>
      </c>
      <c r="D14" s="8">
        <v>127000</v>
      </c>
      <c r="E14" s="9">
        <f t="shared" si="3"/>
        <v>138333.33333333334</v>
      </c>
      <c r="F14" s="9">
        <f t="shared" si="4"/>
        <v>14011.899704655802</v>
      </c>
      <c r="G14" s="10">
        <f t="shared" si="5"/>
        <v>0.10129084123847566</v>
      </c>
      <c r="I14" s="11">
        <v>1680000</v>
      </c>
      <c r="J14" s="11">
        <v>2320000</v>
      </c>
      <c r="K14" s="11">
        <v>1550000</v>
      </c>
      <c r="L14" s="12">
        <v>1849999.9999999998</v>
      </c>
      <c r="M14" s="12">
        <v>412189.2769104981</v>
      </c>
      <c r="N14" s="10">
        <f t="shared" si="6"/>
        <v>0.22280501454621521</v>
      </c>
      <c r="O14" s="10" t="s">
        <v>41</v>
      </c>
      <c r="P14" s="6" t="str">
        <f t="shared" ref="P14:P18" si="14">A14</f>
        <v>10/0.17</v>
      </c>
      <c r="Q14" s="6">
        <f t="shared" si="7"/>
        <v>7.9761904761904756E-2</v>
      </c>
      <c r="R14" s="6">
        <f t="shared" si="7"/>
        <v>6.637931034482758E-2</v>
      </c>
      <c r="S14" s="6">
        <f t="shared" si="7"/>
        <v>8.1935483870967746E-2</v>
      </c>
      <c r="T14" s="6">
        <f t="shared" si="7"/>
        <v>7.4774774774774788E-2</v>
      </c>
      <c r="U14" s="6">
        <f t="shared" si="8"/>
        <v>8.4242983313223621E-3</v>
      </c>
      <c r="X14" s="13">
        <v>30800</v>
      </c>
      <c r="Y14" s="13">
        <v>35400</v>
      </c>
      <c r="Z14" s="13">
        <v>38600</v>
      </c>
      <c r="AA14" s="9">
        <f t="shared" si="1"/>
        <v>34933.333333333336</v>
      </c>
      <c r="AB14" s="9">
        <f t="shared" si="2"/>
        <v>3920.8842540086966</v>
      </c>
      <c r="AC14" s="14">
        <f t="shared" si="9"/>
        <v>0.11223905307276802</v>
      </c>
      <c r="AE14" s="15">
        <v>2009999.9999999998</v>
      </c>
      <c r="AF14" s="15">
        <v>1880000</v>
      </c>
      <c r="AG14" s="15">
        <v>2620000</v>
      </c>
      <c r="AH14" s="12">
        <v>2170000</v>
      </c>
      <c r="AI14" s="12">
        <v>395094.92530276871</v>
      </c>
      <c r="AJ14" s="10">
        <f t="shared" si="10"/>
        <v>0.18207139414874135</v>
      </c>
      <c r="AK14" s="3" t="s">
        <v>41</v>
      </c>
      <c r="AL14" s="4" t="str">
        <f t="shared" si="11"/>
        <v>10/0.17</v>
      </c>
      <c r="AM14" s="6">
        <f t="shared" si="12"/>
        <v>1.5323383084577116E-2</v>
      </c>
      <c r="AN14" s="6">
        <f t="shared" si="12"/>
        <v>1.8829787234042553E-2</v>
      </c>
      <c r="AO14" s="6">
        <f t="shared" si="12"/>
        <v>1.4732824427480916E-2</v>
      </c>
      <c r="AP14" s="6">
        <f t="shared" si="12"/>
        <v>1.6098310291858681E-2</v>
      </c>
      <c r="AQ14" s="6">
        <f t="shared" si="13"/>
        <v>2.2146758162015917E-3</v>
      </c>
    </row>
    <row r="15" spans="1:44" x14ac:dyDescent="0.2">
      <c r="A15" s="7" t="s">
        <v>44</v>
      </c>
      <c r="B15" s="8">
        <v>119000</v>
      </c>
      <c r="C15" s="8">
        <v>111000</v>
      </c>
      <c r="D15" s="8">
        <v>112000</v>
      </c>
      <c r="E15" s="9">
        <f t="shared" si="3"/>
        <v>114000</v>
      </c>
      <c r="F15" s="9">
        <f t="shared" si="4"/>
        <v>4358.8989435406738</v>
      </c>
      <c r="G15" s="10">
        <f t="shared" si="5"/>
        <v>3.8235955645093633E-2</v>
      </c>
      <c r="I15" s="11">
        <v>1700000</v>
      </c>
      <c r="J15" s="11">
        <v>2200000</v>
      </c>
      <c r="K15" s="11">
        <v>1330000</v>
      </c>
      <c r="L15" s="12">
        <v>1743333.3333333335</v>
      </c>
      <c r="M15" s="12">
        <v>436615.77311559935</v>
      </c>
      <c r="N15" s="10">
        <f t="shared" si="6"/>
        <v>0.25044881823074533</v>
      </c>
      <c r="O15" s="10" t="s">
        <v>41</v>
      </c>
      <c r="P15" s="6" t="str">
        <f t="shared" si="14"/>
        <v>10/1721</v>
      </c>
      <c r="Q15" s="6">
        <f t="shared" si="7"/>
        <v>7.0000000000000007E-2</v>
      </c>
      <c r="R15" s="6">
        <f t="shared" si="7"/>
        <v>5.0454545454545453E-2</v>
      </c>
      <c r="S15" s="6">
        <f t="shared" si="7"/>
        <v>8.4210526315789472E-2</v>
      </c>
      <c r="T15" s="6">
        <f t="shared" si="7"/>
        <v>6.5391969407265771E-2</v>
      </c>
      <c r="U15" s="6">
        <f t="shared" si="8"/>
        <v>1.6948107541673793E-2</v>
      </c>
      <c r="X15" s="13">
        <v>35400</v>
      </c>
      <c r="Y15" s="13">
        <v>36100</v>
      </c>
      <c r="Z15" s="13">
        <v>33300</v>
      </c>
      <c r="AA15" s="9">
        <f t="shared" si="1"/>
        <v>34933.333333333336</v>
      </c>
      <c r="AB15" s="9">
        <f t="shared" si="2"/>
        <v>1457.1661996262931</v>
      </c>
      <c r="AC15" s="14">
        <f t="shared" si="9"/>
        <v>4.1712772890065641E-2</v>
      </c>
      <c r="AE15" s="15">
        <v>2000000</v>
      </c>
      <c r="AF15" s="15">
        <v>1640000</v>
      </c>
      <c r="AG15" s="15">
        <v>2110000</v>
      </c>
      <c r="AH15" s="12">
        <v>1916666.6666666667</v>
      </c>
      <c r="AI15" s="12">
        <v>245831.9208998968</v>
      </c>
      <c r="AJ15" s="10">
        <f t="shared" si="10"/>
        <v>0.1282601326434244</v>
      </c>
      <c r="AK15" s="3" t="s">
        <v>41</v>
      </c>
      <c r="AL15" s="4" t="str">
        <f t="shared" si="11"/>
        <v>10/1721</v>
      </c>
      <c r="AM15" s="6">
        <f t="shared" si="12"/>
        <v>1.77E-2</v>
      </c>
      <c r="AN15" s="6">
        <f t="shared" si="12"/>
        <v>2.2012195121951218E-2</v>
      </c>
      <c r="AO15" s="6">
        <f t="shared" si="12"/>
        <v>1.5781990521327015E-2</v>
      </c>
      <c r="AP15" s="6">
        <f t="shared" si="12"/>
        <v>1.8226086956521739E-2</v>
      </c>
      <c r="AQ15" s="6">
        <f t="shared" si="13"/>
        <v>3.1908524591321538E-3</v>
      </c>
    </row>
    <row r="16" spans="1:44" x14ac:dyDescent="0.2">
      <c r="A16" s="7" t="s">
        <v>45</v>
      </c>
      <c r="B16" s="8">
        <v>31000</v>
      </c>
      <c r="C16" s="8">
        <v>25900</v>
      </c>
      <c r="D16" s="8">
        <v>30000</v>
      </c>
      <c r="E16" s="9">
        <f t="shared" si="3"/>
        <v>28966.666666666668</v>
      </c>
      <c r="F16" s="9">
        <f t="shared" si="4"/>
        <v>2702.4680078279066</v>
      </c>
      <c r="G16" s="10">
        <f t="shared" si="5"/>
        <v>9.3295788532608975E-2</v>
      </c>
      <c r="I16" s="11">
        <v>1480000</v>
      </c>
      <c r="J16" s="11">
        <v>1710000</v>
      </c>
      <c r="K16" s="11">
        <v>1040000</v>
      </c>
      <c r="L16" s="12">
        <v>1410000.0000000002</v>
      </c>
      <c r="M16" s="12">
        <v>340440.89061098261</v>
      </c>
      <c r="N16" s="10">
        <f t="shared" si="6"/>
        <v>0.24144744014963301</v>
      </c>
      <c r="O16" s="10"/>
      <c r="P16" s="6" t="str">
        <f t="shared" si="14"/>
        <v>SS</v>
      </c>
      <c r="Q16" s="6">
        <f t="shared" si="7"/>
        <v>2.0945945945945947E-2</v>
      </c>
      <c r="R16" s="6">
        <f t="shared" si="7"/>
        <v>1.5146198830409357E-2</v>
      </c>
      <c r="S16" s="6">
        <f t="shared" si="7"/>
        <v>2.8846153846153848E-2</v>
      </c>
      <c r="T16" s="6">
        <f t="shared" si="7"/>
        <v>2.0543735224586288E-2</v>
      </c>
      <c r="U16" s="6">
        <f t="shared" si="8"/>
        <v>6.876761821575904E-3</v>
      </c>
      <c r="X16" s="13">
        <v>547</v>
      </c>
      <c r="Y16" s="13">
        <v>966</v>
      </c>
      <c r="Z16" s="13">
        <v>725</v>
      </c>
      <c r="AA16" s="9">
        <f t="shared" si="1"/>
        <v>746</v>
      </c>
      <c r="AB16" s="9">
        <f t="shared" si="2"/>
        <v>210.28789789238942</v>
      </c>
      <c r="AC16" s="14">
        <f t="shared" si="9"/>
        <v>0.28188726259033436</v>
      </c>
      <c r="AE16" s="15">
        <v>1270000</v>
      </c>
      <c r="AF16" s="15">
        <v>1380000</v>
      </c>
      <c r="AG16" s="15">
        <v>1470000</v>
      </c>
      <c r="AH16" s="12">
        <v>1373333.3333333333</v>
      </c>
      <c r="AI16" s="12">
        <v>100166.52800877811</v>
      </c>
      <c r="AJ16" s="10">
        <f t="shared" si="10"/>
        <v>7.2936792239401541E-2</v>
      </c>
      <c r="AK16" s="10"/>
      <c r="AL16" s="4" t="str">
        <f t="shared" si="11"/>
        <v>SS</v>
      </c>
      <c r="AM16" s="6">
        <f t="shared" si="12"/>
        <v>4.3070866141732285E-4</v>
      </c>
      <c r="AN16" s="6">
        <f t="shared" si="12"/>
        <v>6.9999999999999999E-4</v>
      </c>
      <c r="AO16" s="6">
        <f t="shared" si="12"/>
        <v>4.9319727891156465E-4</v>
      </c>
      <c r="AP16" s="6">
        <f t="shared" si="12"/>
        <v>5.4320388349514566E-4</v>
      </c>
      <c r="AQ16" s="6">
        <f t="shared" si="13"/>
        <v>1.4094326151657205E-4</v>
      </c>
    </row>
    <row r="17" spans="1:44" x14ac:dyDescent="0.2">
      <c r="A17" s="7" t="s">
        <v>46</v>
      </c>
      <c r="B17" s="8">
        <v>38900</v>
      </c>
      <c r="C17" s="8">
        <v>33700</v>
      </c>
      <c r="D17" s="8">
        <v>36800</v>
      </c>
      <c r="E17" s="9">
        <f t="shared" si="3"/>
        <v>36466.666666666664</v>
      </c>
      <c r="F17" s="9">
        <f t="shared" si="4"/>
        <v>2615.9765544311235</v>
      </c>
      <c r="G17" s="10">
        <f t="shared" si="5"/>
        <v>7.173610295514965E-2</v>
      </c>
      <c r="I17" s="11">
        <v>1720000</v>
      </c>
      <c r="J17" s="11">
        <v>1500000</v>
      </c>
      <c r="K17" s="11">
        <v>1250000</v>
      </c>
      <c r="L17" s="12">
        <v>1490000</v>
      </c>
      <c r="M17" s="12">
        <v>235159.52032609674</v>
      </c>
      <c r="N17" s="10">
        <f t="shared" si="6"/>
        <v>0.15782518142691057</v>
      </c>
      <c r="O17" s="10"/>
      <c r="P17" s="6" t="str">
        <f t="shared" si="14"/>
        <v>Pos control</v>
      </c>
      <c r="Q17" s="6">
        <f t="shared" si="7"/>
        <v>2.2616279069767441E-2</v>
      </c>
      <c r="R17" s="6">
        <f t="shared" si="7"/>
        <v>2.2466666666666666E-2</v>
      </c>
      <c r="S17" s="6">
        <f t="shared" si="7"/>
        <v>2.9440000000000001E-2</v>
      </c>
      <c r="T17" s="6">
        <f t="shared" si="7"/>
        <v>2.4474272930648768E-2</v>
      </c>
      <c r="U17" s="6">
        <f t="shared" si="8"/>
        <v>3.9835689396702486E-3</v>
      </c>
      <c r="X17" s="13">
        <v>999</v>
      </c>
      <c r="Y17" s="13">
        <v>1670</v>
      </c>
      <c r="Z17" s="13">
        <v>1500</v>
      </c>
      <c r="AA17" s="9">
        <f t="shared" si="1"/>
        <v>1389.6666666666667</v>
      </c>
      <c r="AB17" s="9">
        <f t="shared" si="2"/>
        <v>348.84141573691261</v>
      </c>
      <c r="AC17" s="14">
        <f t="shared" si="9"/>
        <v>0.25102524519326885</v>
      </c>
      <c r="AE17" s="15">
        <v>1710000</v>
      </c>
      <c r="AF17" s="15">
        <v>1500000</v>
      </c>
      <c r="AG17" s="15">
        <v>2100000</v>
      </c>
      <c r="AH17" s="12">
        <v>1770000.0000000002</v>
      </c>
      <c r="AI17" s="12">
        <v>304466.74695276475</v>
      </c>
      <c r="AJ17" s="10">
        <f t="shared" si="10"/>
        <v>0.17201511127274843</v>
      </c>
      <c r="AK17" s="10"/>
      <c r="AL17" s="4" t="str">
        <f t="shared" si="11"/>
        <v>Pos control</v>
      </c>
      <c r="AM17" s="6">
        <f t="shared" si="12"/>
        <v>5.842105263157895E-4</v>
      </c>
      <c r="AN17" s="6">
        <f t="shared" si="12"/>
        <v>1.1133333333333334E-3</v>
      </c>
      <c r="AO17" s="6">
        <f t="shared" si="12"/>
        <v>7.1428571428571429E-4</v>
      </c>
      <c r="AP17" s="6">
        <f t="shared" si="12"/>
        <v>7.8512241054613926E-4</v>
      </c>
      <c r="AQ17" s="6">
        <f t="shared" si="13"/>
        <v>2.7572011826582104E-4</v>
      </c>
    </row>
    <row r="18" spans="1:44" x14ac:dyDescent="0.2">
      <c r="A18" s="7" t="s">
        <v>47</v>
      </c>
      <c r="B18" s="8">
        <v>45900</v>
      </c>
      <c r="C18" s="8">
        <v>47300</v>
      </c>
      <c r="D18" s="8">
        <v>42800</v>
      </c>
      <c r="E18" s="9">
        <f t="shared" si="3"/>
        <v>45333.333333333336</v>
      </c>
      <c r="F18" s="9">
        <f t="shared" si="4"/>
        <v>2302.8967265887832</v>
      </c>
      <c r="G18" s="10">
        <f t="shared" si="5"/>
        <v>5.0799192498281978E-2</v>
      </c>
      <c r="I18" s="11">
        <v>1930000</v>
      </c>
      <c r="J18" s="11">
        <v>1920000</v>
      </c>
      <c r="K18" s="11">
        <v>1580000</v>
      </c>
      <c r="L18" s="12">
        <v>1809999.9999999998</v>
      </c>
      <c r="M18" s="12">
        <v>199248.58845171268</v>
      </c>
      <c r="N18" s="10">
        <f t="shared" si="6"/>
        <v>0.11008209306724459</v>
      </c>
      <c r="O18" s="10"/>
      <c r="P18" s="6" t="str">
        <f t="shared" si="14"/>
        <v>Neg Control</v>
      </c>
      <c r="Q18" s="6">
        <f t="shared" si="7"/>
        <v>2.3782383419689117E-2</v>
      </c>
      <c r="R18" s="6">
        <f t="shared" si="7"/>
        <v>2.4635416666666667E-2</v>
      </c>
      <c r="S18" s="6">
        <f t="shared" si="7"/>
        <v>2.7088607594936708E-2</v>
      </c>
      <c r="T18" s="6">
        <f t="shared" si="7"/>
        <v>2.5046040515653779E-2</v>
      </c>
      <c r="U18" s="6">
        <f t="shared" si="8"/>
        <v>1.7164367037551516E-3</v>
      </c>
      <c r="X18" s="13">
        <v>305</v>
      </c>
      <c r="Y18" s="13">
        <v>684</v>
      </c>
      <c r="Z18" s="13">
        <v>290</v>
      </c>
      <c r="AA18" s="9">
        <f t="shared" si="1"/>
        <v>426.33333333333331</v>
      </c>
      <c r="AB18" s="9">
        <f t="shared" si="2"/>
        <v>223.27188209296153</v>
      </c>
      <c r="AC18" s="14">
        <f t="shared" si="9"/>
        <v>0.52370261632438209</v>
      </c>
      <c r="AE18" s="15">
        <v>1640000</v>
      </c>
      <c r="AF18" s="15">
        <v>1800000</v>
      </c>
      <c r="AG18" s="15">
        <v>2000000</v>
      </c>
      <c r="AH18" s="12">
        <v>1813333.3333333333</v>
      </c>
      <c r="AI18" s="12">
        <v>180369.99011291581</v>
      </c>
      <c r="AJ18" s="10">
        <f t="shared" si="10"/>
        <v>9.9468744547563867E-2</v>
      </c>
      <c r="AK18" s="10"/>
      <c r="AL18" s="4" t="str">
        <f t="shared" si="11"/>
        <v>Neg Control</v>
      </c>
      <c r="AM18" s="6">
        <f t="shared" si="12"/>
        <v>1.8597560975609756E-4</v>
      </c>
      <c r="AN18" s="6">
        <f t="shared" si="12"/>
        <v>3.8000000000000002E-4</v>
      </c>
      <c r="AO18" s="6">
        <f t="shared" si="12"/>
        <v>1.45E-4</v>
      </c>
      <c r="AP18" s="6">
        <f t="shared" si="12"/>
        <v>2.3511029411764706E-4</v>
      </c>
      <c r="AQ18" s="6">
        <f t="shared" si="13"/>
        <v>1.2553184496666054E-4</v>
      </c>
    </row>
    <row r="19" spans="1:44" x14ac:dyDescent="0.2">
      <c r="A19" s="6" t="s">
        <v>48</v>
      </c>
      <c r="B19" s="6" t="s">
        <v>49</v>
      </c>
      <c r="C19" s="6" t="s">
        <v>50</v>
      </c>
      <c r="D19" s="6" t="s">
        <v>51</v>
      </c>
      <c r="E19" s="6" t="s">
        <v>28</v>
      </c>
      <c r="F19" s="6" t="s">
        <v>29</v>
      </c>
      <c r="G19" s="6" t="s">
        <v>30</v>
      </c>
      <c r="I19" s="6" t="s">
        <v>49</v>
      </c>
      <c r="J19" s="6" t="s">
        <v>50</v>
      </c>
      <c r="K19" s="6" t="s">
        <v>51</v>
      </c>
      <c r="L19" s="6" t="s">
        <v>28</v>
      </c>
      <c r="M19" s="6" t="s">
        <v>29</v>
      </c>
      <c r="N19" s="6" t="s">
        <v>30</v>
      </c>
      <c r="P19" s="6" t="str">
        <f>A19</f>
        <v>30 Minutes</v>
      </c>
      <c r="Q19" s="6" t="s">
        <v>25</v>
      </c>
      <c r="R19" s="6" t="s">
        <v>26</v>
      </c>
      <c r="S19" s="6" t="s">
        <v>27</v>
      </c>
      <c r="T19" s="6" t="s">
        <v>28</v>
      </c>
      <c r="U19" s="6" t="s">
        <v>29</v>
      </c>
      <c r="X19" s="6" t="s">
        <v>52</v>
      </c>
      <c r="Y19" s="6" t="s">
        <v>53</v>
      </c>
      <c r="Z19" s="6" t="s">
        <v>54</v>
      </c>
      <c r="AA19" s="6" t="s">
        <v>28</v>
      </c>
      <c r="AB19" s="6" t="s">
        <v>29</v>
      </c>
      <c r="AC19" s="6" t="s">
        <v>30</v>
      </c>
      <c r="AE19" s="6" t="s">
        <v>52</v>
      </c>
      <c r="AF19" s="6" t="s">
        <v>53</v>
      </c>
      <c r="AG19" s="6" t="s">
        <v>54</v>
      </c>
      <c r="AH19" s="6" t="s">
        <v>28</v>
      </c>
      <c r="AI19" s="6" t="s">
        <v>29</v>
      </c>
      <c r="AJ19" s="6" t="s">
        <v>30</v>
      </c>
      <c r="AL19" s="6" t="str">
        <f>A19</f>
        <v>30 Minutes</v>
      </c>
      <c r="AM19" s="6" t="str">
        <f>AE19</f>
        <v>B4</v>
      </c>
      <c r="AN19" s="6" t="str">
        <f t="shared" ref="AN19:AQ19" si="15">AF19</f>
        <v>B5</v>
      </c>
      <c r="AO19" s="6" t="str">
        <f t="shared" si="15"/>
        <v>B6</v>
      </c>
      <c r="AP19" s="6" t="str">
        <f t="shared" si="15"/>
        <v>Average</v>
      </c>
      <c r="AQ19" s="6" t="str">
        <f t="shared" si="15"/>
        <v>S.D.</v>
      </c>
    </row>
    <row r="20" spans="1:44" x14ac:dyDescent="0.2">
      <c r="A20" s="7" t="s">
        <v>34</v>
      </c>
      <c r="B20" s="8">
        <v>23100</v>
      </c>
      <c r="C20" s="8">
        <v>23600</v>
      </c>
      <c r="D20" s="8">
        <v>21000</v>
      </c>
      <c r="E20" s="9">
        <f t="shared" ref="E20:E34" si="16">AVERAGE(B20:D20)</f>
        <v>22566.666666666668</v>
      </c>
      <c r="F20" s="9">
        <f t="shared" ref="F20:F34" si="17">STDEVA(B20:D20)</f>
        <v>1379.6134724383251</v>
      </c>
      <c r="G20" s="10">
        <f>F20/E20</f>
        <v>6.1135013549704208E-2</v>
      </c>
      <c r="I20" s="16">
        <v>529000</v>
      </c>
      <c r="J20" s="16">
        <v>672000</v>
      </c>
      <c r="K20" s="16">
        <v>601000</v>
      </c>
      <c r="L20" s="9">
        <f t="shared" ref="L20:L34" si="18">AVERAGE(I20:K20)</f>
        <v>600666.66666666663</v>
      </c>
      <c r="M20" s="17">
        <f t="shared" ref="M20:M34" si="19">STDEVA(I20:K20)</f>
        <v>71500.582748207962</v>
      </c>
      <c r="N20" s="10">
        <f t="shared" si="6"/>
        <v>0.11903537638436398</v>
      </c>
      <c r="O20" s="10" t="s">
        <v>35</v>
      </c>
      <c r="P20" s="6">
        <v>0.01</v>
      </c>
      <c r="Q20" s="6">
        <f>B20/I20</f>
        <v>4.3667296786389413E-2</v>
      </c>
      <c r="R20" s="6">
        <f t="shared" ref="R20:T34" si="20">C20/J20</f>
        <v>3.5119047619047619E-2</v>
      </c>
      <c r="S20" s="6">
        <f t="shared" si="20"/>
        <v>3.4941763727121461E-2</v>
      </c>
      <c r="T20" s="6">
        <f>E20/L20</f>
        <v>3.7569367369589352E-2</v>
      </c>
      <c r="U20" s="6">
        <f>STDEVA(Q20:S20)</f>
        <v>4.987299211892714E-3</v>
      </c>
      <c r="X20" s="13">
        <v>1020</v>
      </c>
      <c r="Y20" s="13">
        <v>792</v>
      </c>
      <c r="Z20" s="13">
        <v>826</v>
      </c>
      <c r="AA20" s="9">
        <f t="shared" ref="AA20:AA34" si="21">AVERAGE(X20:Z20)</f>
        <v>879.33333333333337</v>
      </c>
      <c r="AB20" s="9">
        <f t="shared" ref="AB20:AB34" si="22">STDEVA(X20:Z20)</f>
        <v>123.00135500608624</v>
      </c>
      <c r="AC20" s="14">
        <f>AB20/AA20</f>
        <v>0.13988023692883195</v>
      </c>
      <c r="AE20" s="13">
        <v>500000</v>
      </c>
      <c r="AF20" s="13">
        <v>338000</v>
      </c>
      <c r="AG20" s="13" t="s">
        <v>38</v>
      </c>
      <c r="AH20" s="9">
        <f>AVERAGE(AE20:AG20)</f>
        <v>419000</v>
      </c>
      <c r="AI20" s="9">
        <f t="shared" ref="AI20:AI34" si="23">STDEVA(AE20:AG20)</f>
        <v>255110.4336034364</v>
      </c>
      <c r="AJ20" s="10">
        <f>AI20/AH20</f>
        <v>0.60885545012753317</v>
      </c>
      <c r="AK20" s="3" t="s">
        <v>35</v>
      </c>
      <c r="AL20" s="4">
        <f>P20</f>
        <v>0.01</v>
      </c>
      <c r="AM20" s="6">
        <f>X20/AE20</f>
        <v>2.0400000000000001E-3</v>
      </c>
      <c r="AN20" s="6">
        <f>Y20/AF20</f>
        <v>2.3431952662721894E-3</v>
      </c>
      <c r="AO20" s="6" t="e">
        <f>Z20/AG20</f>
        <v>#VALUE!</v>
      </c>
      <c r="AP20" s="6">
        <f>AA20/AH20</f>
        <v>2.098647573587908E-3</v>
      </c>
      <c r="AQ20" s="6">
        <f>STDEVA(AM20:AN20)</f>
        <v>2.1439142880472591E-4</v>
      </c>
      <c r="AR20" s="6" t="s">
        <v>39</v>
      </c>
    </row>
    <row r="21" spans="1:44" x14ac:dyDescent="0.2">
      <c r="A21" s="7">
        <v>0.1</v>
      </c>
      <c r="B21" s="8">
        <v>50400</v>
      </c>
      <c r="C21" s="8">
        <v>50700</v>
      </c>
      <c r="D21" s="8">
        <v>46400</v>
      </c>
      <c r="E21" s="9">
        <f t="shared" si="16"/>
        <v>49166.666666666664</v>
      </c>
      <c r="F21" s="9">
        <f t="shared" si="17"/>
        <v>2400.6943440041118</v>
      </c>
      <c r="G21" s="10">
        <f t="shared" ref="G21:G34" si="24">F21/E21</f>
        <v>4.8827681572964986E-2</v>
      </c>
      <c r="I21" s="16">
        <v>575000</v>
      </c>
      <c r="J21" s="16">
        <v>552000</v>
      </c>
      <c r="K21" s="16">
        <v>646000</v>
      </c>
      <c r="L21" s="9">
        <f t="shared" si="18"/>
        <v>591000</v>
      </c>
      <c r="M21" s="9">
        <f t="shared" si="19"/>
        <v>49000</v>
      </c>
      <c r="N21" s="10">
        <f t="shared" si="6"/>
        <v>8.2910321489001695E-2</v>
      </c>
      <c r="O21" s="10" t="s">
        <v>35</v>
      </c>
      <c r="P21" s="6">
        <v>0.1</v>
      </c>
      <c r="Q21" s="6">
        <f t="shared" ref="Q21:Q34" si="25">B21/I21</f>
        <v>8.7652173913043474E-2</v>
      </c>
      <c r="R21" s="6">
        <f t="shared" si="20"/>
        <v>9.1847826086956519E-2</v>
      </c>
      <c r="S21" s="6">
        <f t="shared" si="20"/>
        <v>7.1826625386996898E-2</v>
      </c>
      <c r="T21" s="6">
        <f t="shared" si="20"/>
        <v>8.319232938522278E-2</v>
      </c>
      <c r="U21" s="6">
        <f t="shared" ref="U21:U34" si="26">STDEVA(Q21:S21)</f>
        <v>1.0558566512416746E-2</v>
      </c>
      <c r="X21" s="13">
        <v>2650</v>
      </c>
      <c r="Y21" s="13">
        <v>2260</v>
      </c>
      <c r="Z21" s="13">
        <v>2010</v>
      </c>
      <c r="AA21" s="9">
        <f t="shared" si="21"/>
        <v>2306.6666666666665</v>
      </c>
      <c r="AB21" s="9">
        <f t="shared" si="22"/>
        <v>322.54198693090024</v>
      </c>
      <c r="AC21" s="14">
        <f t="shared" ref="AC21:AC34" si="27">AB21/AA21</f>
        <v>0.13983034115501455</v>
      </c>
      <c r="AE21" s="13">
        <v>700000</v>
      </c>
      <c r="AF21" s="13">
        <v>664000</v>
      </c>
      <c r="AG21" s="13">
        <v>738000</v>
      </c>
      <c r="AH21" s="9">
        <f t="shared" ref="AH21:AH34" si="28">AVERAGE(AE21:AG21)</f>
        <v>700666.66666666663</v>
      </c>
      <c r="AI21" s="9">
        <f t="shared" si="23"/>
        <v>37004.504230341117</v>
      </c>
      <c r="AJ21" s="10">
        <f>AI21/AH21</f>
        <v>5.2813279110857925E-2</v>
      </c>
      <c r="AK21" s="3" t="s">
        <v>35</v>
      </c>
      <c r="AL21" s="4">
        <f t="shared" ref="AL21:AL34" si="29">P21</f>
        <v>0.1</v>
      </c>
      <c r="AM21" s="6">
        <f t="shared" ref="AM21:AP34" si="30">X21/AE21</f>
        <v>3.7857142857142859E-3</v>
      </c>
      <c r="AN21" s="6">
        <f t="shared" si="30"/>
        <v>3.4036144578313255E-3</v>
      </c>
      <c r="AO21" s="6">
        <f t="shared" si="30"/>
        <v>2.7235772357723578E-3</v>
      </c>
      <c r="AP21" s="6">
        <f t="shared" si="30"/>
        <v>3.2921027592768791E-3</v>
      </c>
      <c r="AQ21" s="6">
        <f t="shared" ref="AQ21:AQ34" si="31">STDEVA(AM21:AO21)</f>
        <v>5.3798792035899959E-4</v>
      </c>
    </row>
    <row r="22" spans="1:44" x14ac:dyDescent="0.2">
      <c r="A22" s="7">
        <v>1</v>
      </c>
      <c r="B22" s="8">
        <v>60400</v>
      </c>
      <c r="C22" s="8">
        <v>56600</v>
      </c>
      <c r="D22" s="8">
        <v>55000</v>
      </c>
      <c r="E22" s="9">
        <f t="shared" si="16"/>
        <v>57333.333333333336</v>
      </c>
      <c r="F22" s="9">
        <f t="shared" si="17"/>
        <v>2773.6858750286297</v>
      </c>
      <c r="G22" s="10">
        <f t="shared" si="24"/>
        <v>4.8378242006313306E-2</v>
      </c>
      <c r="I22" s="16">
        <v>445000</v>
      </c>
      <c r="J22" s="16">
        <v>544000</v>
      </c>
      <c r="K22" s="16">
        <v>537000</v>
      </c>
      <c r="L22" s="9">
        <f t="shared" si="18"/>
        <v>508666.66666666669</v>
      </c>
      <c r="M22" s="9">
        <f t="shared" si="19"/>
        <v>55247.926054588992</v>
      </c>
      <c r="N22" s="10">
        <f t="shared" si="6"/>
        <v>0.10861322291203603</v>
      </c>
      <c r="O22" s="10" t="s">
        <v>35</v>
      </c>
      <c r="P22" s="6">
        <v>1</v>
      </c>
      <c r="Q22" s="6">
        <f t="shared" si="25"/>
        <v>0.13573033707865167</v>
      </c>
      <c r="R22" s="6">
        <f t="shared" si="20"/>
        <v>0.10404411764705883</v>
      </c>
      <c r="S22" s="6">
        <f t="shared" si="20"/>
        <v>0.10242085661080075</v>
      </c>
      <c r="T22" s="6">
        <f t="shared" si="20"/>
        <v>0.1127129750982962</v>
      </c>
      <c r="U22" s="6">
        <f t="shared" si="26"/>
        <v>1.8780188884819613E-2</v>
      </c>
      <c r="X22" s="13">
        <v>8720</v>
      </c>
      <c r="Y22" s="13">
        <v>7440</v>
      </c>
      <c r="Z22" s="13">
        <v>6790</v>
      </c>
      <c r="AA22" s="9">
        <f t="shared" si="21"/>
        <v>7650</v>
      </c>
      <c r="AB22" s="9">
        <f t="shared" si="22"/>
        <v>981.98777996469994</v>
      </c>
      <c r="AC22" s="14">
        <f t="shared" si="27"/>
        <v>0.12836441568166013</v>
      </c>
      <c r="AE22" s="13">
        <v>625000</v>
      </c>
      <c r="AF22" s="13">
        <v>523000</v>
      </c>
      <c r="AG22" s="13">
        <v>519000</v>
      </c>
      <c r="AH22" s="9">
        <f t="shared" si="28"/>
        <v>555666.66666666663</v>
      </c>
      <c r="AI22" s="9">
        <f t="shared" si="23"/>
        <v>60077.727431497718</v>
      </c>
      <c r="AJ22" s="10">
        <f t="shared" ref="AJ22:AJ34" si="32">AI22/AH22</f>
        <v>0.108118285719552</v>
      </c>
      <c r="AK22" s="3" t="s">
        <v>35</v>
      </c>
      <c r="AL22" s="4">
        <f t="shared" si="29"/>
        <v>1</v>
      </c>
      <c r="AM22" s="6">
        <f t="shared" si="30"/>
        <v>1.3952000000000001E-2</v>
      </c>
      <c r="AN22" s="6">
        <f t="shared" si="30"/>
        <v>1.4225621414913958E-2</v>
      </c>
      <c r="AO22" s="6">
        <f t="shared" si="30"/>
        <v>1.3082851637764932E-2</v>
      </c>
      <c r="AP22" s="6">
        <f t="shared" si="30"/>
        <v>1.3767246550689864E-2</v>
      </c>
      <c r="AQ22" s="6">
        <f t="shared" si="31"/>
        <v>5.9668672934249344E-4</v>
      </c>
    </row>
    <row r="23" spans="1:44" x14ac:dyDescent="0.2">
      <c r="A23" s="7">
        <v>10</v>
      </c>
      <c r="B23" s="8">
        <v>73000</v>
      </c>
      <c r="C23" s="8">
        <v>65600</v>
      </c>
      <c r="D23" s="8">
        <v>60000</v>
      </c>
      <c r="E23" s="9">
        <f t="shared" si="16"/>
        <v>66200</v>
      </c>
      <c r="F23" s="9">
        <f t="shared" si="17"/>
        <v>6520.7361547604423</v>
      </c>
      <c r="G23" s="10">
        <f t="shared" si="24"/>
        <v>9.8500546144417556E-2</v>
      </c>
      <c r="I23" s="16">
        <v>699000</v>
      </c>
      <c r="J23" s="16">
        <v>566000</v>
      </c>
      <c r="K23" s="16">
        <v>485000</v>
      </c>
      <c r="L23" s="9">
        <f t="shared" si="18"/>
        <v>583333.33333333337</v>
      </c>
      <c r="M23" s="9">
        <f t="shared" si="19"/>
        <v>108047.82891540817</v>
      </c>
      <c r="N23" s="10">
        <f t="shared" si="6"/>
        <v>0.18522484956927113</v>
      </c>
      <c r="O23" s="10" t="s">
        <v>35</v>
      </c>
      <c r="P23" s="6">
        <v>10</v>
      </c>
      <c r="Q23" s="6">
        <f t="shared" si="25"/>
        <v>0.1044349070100143</v>
      </c>
      <c r="R23" s="6">
        <f t="shared" si="20"/>
        <v>0.11590106007067137</v>
      </c>
      <c r="S23" s="6">
        <f t="shared" si="20"/>
        <v>0.12371134020618557</v>
      </c>
      <c r="T23" s="6">
        <f t="shared" si="20"/>
        <v>0.11348571428571427</v>
      </c>
      <c r="U23" s="6">
        <f t="shared" si="26"/>
        <v>9.6958240029069286E-3</v>
      </c>
      <c r="X23" s="13">
        <v>6740</v>
      </c>
      <c r="Y23" s="13">
        <v>7300</v>
      </c>
      <c r="Z23" s="13">
        <v>7210</v>
      </c>
      <c r="AA23" s="9">
        <f t="shared" si="21"/>
        <v>7083.333333333333</v>
      </c>
      <c r="AB23" s="9">
        <f t="shared" si="22"/>
        <v>300.72135496724093</v>
      </c>
      <c r="AC23" s="14">
        <f t="shared" si="27"/>
        <v>4.2454779524786955E-2</v>
      </c>
      <c r="AE23" s="13">
        <v>644000</v>
      </c>
      <c r="AF23" s="13">
        <v>565000</v>
      </c>
      <c r="AG23" s="13">
        <v>425000</v>
      </c>
      <c r="AH23" s="9">
        <f t="shared" si="28"/>
        <v>544666.66666666663</v>
      </c>
      <c r="AI23" s="9">
        <f t="shared" si="23"/>
        <v>110906.8678366372</v>
      </c>
      <c r="AJ23" s="10">
        <f t="shared" si="32"/>
        <v>0.20362338036102304</v>
      </c>
      <c r="AK23" s="3" t="s">
        <v>35</v>
      </c>
      <c r="AL23" s="4">
        <f t="shared" si="29"/>
        <v>10</v>
      </c>
      <c r="AM23" s="6">
        <f t="shared" si="30"/>
        <v>1.0465838509316771E-2</v>
      </c>
      <c r="AN23" s="6">
        <f t="shared" si="30"/>
        <v>1.2920353982300885E-2</v>
      </c>
      <c r="AO23" s="6">
        <f t="shared" si="30"/>
        <v>1.6964705882352941E-2</v>
      </c>
      <c r="AP23" s="6">
        <f t="shared" si="30"/>
        <v>1.3004895960832314E-2</v>
      </c>
      <c r="AQ23" s="6">
        <f t="shared" si="31"/>
        <v>3.2816841619024203E-3</v>
      </c>
    </row>
    <row r="24" spans="1:44" x14ac:dyDescent="0.2">
      <c r="A24" s="7" t="s">
        <v>36</v>
      </c>
      <c r="B24" s="8">
        <v>19700</v>
      </c>
      <c r="C24" s="8">
        <v>18400</v>
      </c>
      <c r="D24" s="8">
        <v>18300</v>
      </c>
      <c r="E24" s="9">
        <f t="shared" si="16"/>
        <v>18800</v>
      </c>
      <c r="F24" s="9">
        <f t="shared" si="17"/>
        <v>781.02496759066548</v>
      </c>
      <c r="G24" s="10">
        <f t="shared" si="24"/>
        <v>4.1543881254822633E-2</v>
      </c>
      <c r="I24" s="16">
        <v>462000</v>
      </c>
      <c r="J24" s="16">
        <v>501000</v>
      </c>
      <c r="K24" s="16">
        <v>504000</v>
      </c>
      <c r="L24" s="9">
        <f t="shared" si="18"/>
        <v>489000</v>
      </c>
      <c r="M24" s="9">
        <f t="shared" si="19"/>
        <v>23430.749027719965</v>
      </c>
      <c r="N24" s="10">
        <f t="shared" si="6"/>
        <v>4.7915642183476409E-2</v>
      </c>
      <c r="O24" s="10" t="s">
        <v>37</v>
      </c>
      <c r="P24" s="6">
        <v>0.17</v>
      </c>
      <c r="Q24" s="6">
        <f t="shared" si="25"/>
        <v>4.2640692640692639E-2</v>
      </c>
      <c r="R24" s="6">
        <f t="shared" si="20"/>
        <v>3.6726546906187624E-2</v>
      </c>
      <c r="S24" s="6">
        <f t="shared" si="20"/>
        <v>3.6309523809523812E-2</v>
      </c>
      <c r="T24" s="6">
        <f t="shared" si="20"/>
        <v>3.8445807770961148E-2</v>
      </c>
      <c r="U24" s="6">
        <f t="shared" si="26"/>
        <v>3.5410621476443709E-3</v>
      </c>
      <c r="X24" s="13">
        <v>1010</v>
      </c>
      <c r="Y24" s="13">
        <v>619</v>
      </c>
      <c r="Z24" s="13">
        <v>973</v>
      </c>
      <c r="AA24" s="9">
        <f t="shared" si="21"/>
        <v>867.33333333333337</v>
      </c>
      <c r="AB24" s="9">
        <f t="shared" si="22"/>
        <v>215.85720588697811</v>
      </c>
      <c r="AC24" s="14">
        <f t="shared" si="27"/>
        <v>0.24887456481972878</v>
      </c>
      <c r="AE24" s="13">
        <v>719000</v>
      </c>
      <c r="AF24" s="13">
        <v>323000</v>
      </c>
      <c r="AG24" s="13">
        <v>248000</v>
      </c>
      <c r="AH24" s="9">
        <f t="shared" si="28"/>
        <v>430000</v>
      </c>
      <c r="AI24" s="9">
        <f t="shared" si="23"/>
        <v>253075.08767162365</v>
      </c>
      <c r="AJ24" s="10">
        <f t="shared" si="32"/>
        <v>0.58854671551540383</v>
      </c>
      <c r="AK24" s="3" t="s">
        <v>37</v>
      </c>
      <c r="AL24" s="4">
        <f t="shared" si="29"/>
        <v>0.17</v>
      </c>
      <c r="AM24" s="6">
        <f t="shared" si="30"/>
        <v>1.4047287899860918E-3</v>
      </c>
      <c r="AN24" s="6">
        <f t="shared" si="30"/>
        <v>1.9164086687306502E-3</v>
      </c>
      <c r="AO24" s="6">
        <f t="shared" si="30"/>
        <v>3.9233870967741932E-3</v>
      </c>
      <c r="AP24" s="6">
        <f t="shared" si="30"/>
        <v>2.0170542635658917E-3</v>
      </c>
      <c r="AQ24" s="6">
        <f t="shared" si="31"/>
        <v>1.3312536932841967E-3</v>
      </c>
    </row>
    <row r="25" spans="1:44" x14ac:dyDescent="0.2">
      <c r="A25" s="7">
        <v>1.7</v>
      </c>
      <c r="B25" s="8">
        <v>22900</v>
      </c>
      <c r="C25" s="8">
        <v>20000</v>
      </c>
      <c r="D25" s="8">
        <v>19800</v>
      </c>
      <c r="E25" s="9">
        <f t="shared" si="16"/>
        <v>20900</v>
      </c>
      <c r="F25" s="9">
        <f t="shared" si="17"/>
        <v>1734.9351572897472</v>
      </c>
      <c r="G25" s="10">
        <f t="shared" si="24"/>
        <v>8.3011251544963985E-2</v>
      </c>
      <c r="I25" s="16">
        <v>538000</v>
      </c>
      <c r="J25" s="16">
        <v>769000</v>
      </c>
      <c r="K25" s="16">
        <v>611000</v>
      </c>
      <c r="L25" s="9">
        <f t="shared" si="18"/>
        <v>639333.33333333337</v>
      </c>
      <c r="M25" s="9">
        <f t="shared" si="19"/>
        <v>118077.65806168994</v>
      </c>
      <c r="N25" s="10">
        <f t="shared" si="6"/>
        <v>0.184688724809734</v>
      </c>
      <c r="O25" s="10" t="s">
        <v>37</v>
      </c>
      <c r="P25" s="6">
        <v>1.7</v>
      </c>
      <c r="Q25" s="6">
        <f t="shared" si="25"/>
        <v>4.2565055762081784E-2</v>
      </c>
      <c r="R25" s="6">
        <f t="shared" si="20"/>
        <v>2.600780234070221E-2</v>
      </c>
      <c r="S25" s="6">
        <f t="shared" si="20"/>
        <v>3.2405891980360063E-2</v>
      </c>
      <c r="T25" s="6">
        <f t="shared" si="20"/>
        <v>3.2690302398331594E-2</v>
      </c>
      <c r="U25" s="6">
        <f t="shared" si="26"/>
        <v>8.349518954613791E-3</v>
      </c>
      <c r="X25" s="13">
        <v>1870</v>
      </c>
      <c r="Y25" s="13">
        <v>1690</v>
      </c>
      <c r="Z25" s="13">
        <v>1510</v>
      </c>
      <c r="AA25" s="9">
        <f t="shared" si="21"/>
        <v>1690</v>
      </c>
      <c r="AB25" s="9">
        <f t="shared" si="22"/>
        <v>180</v>
      </c>
      <c r="AC25" s="14">
        <f t="shared" si="27"/>
        <v>0.10650887573964497</v>
      </c>
      <c r="AE25" s="13">
        <v>780000</v>
      </c>
      <c r="AF25" s="13">
        <v>639000</v>
      </c>
      <c r="AG25" s="13">
        <v>335000</v>
      </c>
      <c r="AH25" s="9">
        <f t="shared" si="28"/>
        <v>584666.66666666663</v>
      </c>
      <c r="AI25" s="9">
        <f t="shared" si="23"/>
        <v>227421.0485714401</v>
      </c>
      <c r="AJ25" s="10">
        <f t="shared" si="32"/>
        <v>0.38897556768205266</v>
      </c>
      <c r="AK25" s="3" t="s">
        <v>37</v>
      </c>
      <c r="AL25" s="4">
        <f t="shared" si="29"/>
        <v>1.7</v>
      </c>
      <c r="AM25" s="6">
        <f t="shared" si="30"/>
        <v>2.3974358974358976E-3</v>
      </c>
      <c r="AN25" s="6">
        <f t="shared" si="30"/>
        <v>2.644757433489828E-3</v>
      </c>
      <c r="AO25" s="6">
        <f t="shared" si="30"/>
        <v>4.5074626865671645E-3</v>
      </c>
      <c r="AP25" s="6">
        <f t="shared" si="30"/>
        <v>2.8905359179019386E-3</v>
      </c>
      <c r="AQ25" s="6">
        <f t="shared" si="31"/>
        <v>1.1534767627257446E-3</v>
      </c>
    </row>
    <row r="26" spans="1:44" x14ac:dyDescent="0.2">
      <c r="A26" s="7">
        <v>17</v>
      </c>
      <c r="B26" s="8">
        <v>24600</v>
      </c>
      <c r="C26" s="8">
        <v>23600</v>
      </c>
      <c r="D26" s="8">
        <v>21300</v>
      </c>
      <c r="E26" s="9">
        <f t="shared" si="16"/>
        <v>23166.666666666668</v>
      </c>
      <c r="F26" s="9">
        <f t="shared" si="17"/>
        <v>1692.1386861996075</v>
      </c>
      <c r="G26" s="10">
        <f t="shared" si="24"/>
        <v>7.3041957677680888E-2</v>
      </c>
      <c r="I26" s="16">
        <v>509000</v>
      </c>
      <c r="J26" s="16">
        <v>643000</v>
      </c>
      <c r="K26" s="16">
        <v>764000</v>
      </c>
      <c r="L26" s="9">
        <f t="shared" si="18"/>
        <v>638666.66666666663</v>
      </c>
      <c r="M26" s="9">
        <f t="shared" si="19"/>
        <v>127555.21680171836</v>
      </c>
      <c r="N26" s="10">
        <f t="shared" si="6"/>
        <v>0.19972111190248179</v>
      </c>
      <c r="O26" s="10" t="s">
        <v>37</v>
      </c>
      <c r="P26" s="6">
        <v>17</v>
      </c>
      <c r="Q26" s="6">
        <f t="shared" si="25"/>
        <v>4.8330058939096268E-2</v>
      </c>
      <c r="R26" s="6">
        <f t="shared" si="20"/>
        <v>3.6702954898911351E-2</v>
      </c>
      <c r="S26" s="6">
        <f t="shared" si="20"/>
        <v>2.787958115183246E-2</v>
      </c>
      <c r="T26" s="6">
        <f t="shared" si="20"/>
        <v>3.6273486430062632E-2</v>
      </c>
      <c r="U26" s="6">
        <f t="shared" si="26"/>
        <v>1.0257221150400122E-2</v>
      </c>
      <c r="X26" s="13">
        <v>3610</v>
      </c>
      <c r="Y26" s="13">
        <v>3630</v>
      </c>
      <c r="Z26" s="13">
        <v>3260</v>
      </c>
      <c r="AA26" s="9">
        <f t="shared" si="21"/>
        <v>3500</v>
      </c>
      <c r="AB26" s="9">
        <f t="shared" si="22"/>
        <v>208.08652046684813</v>
      </c>
      <c r="AC26" s="14">
        <f t="shared" si="27"/>
        <v>5.9453291561956605E-2</v>
      </c>
      <c r="AE26" s="13">
        <v>656000</v>
      </c>
      <c r="AF26" s="13">
        <v>695000</v>
      </c>
      <c r="AG26" s="13">
        <v>536000</v>
      </c>
      <c r="AH26" s="9">
        <f t="shared" si="28"/>
        <v>629000</v>
      </c>
      <c r="AI26" s="9">
        <f t="shared" si="23"/>
        <v>82867.363901598801</v>
      </c>
      <c r="AJ26" s="10">
        <f t="shared" si="32"/>
        <v>0.13174461669570556</v>
      </c>
      <c r="AK26" s="3" t="s">
        <v>37</v>
      </c>
      <c r="AL26" s="4">
        <f t="shared" si="29"/>
        <v>17</v>
      </c>
      <c r="AM26" s="6">
        <f t="shared" si="30"/>
        <v>5.5030487804878046E-3</v>
      </c>
      <c r="AN26" s="6">
        <f t="shared" si="30"/>
        <v>5.223021582733813E-3</v>
      </c>
      <c r="AO26" s="6">
        <f>Z26/AG26</f>
        <v>6.0820895522388056E-3</v>
      </c>
      <c r="AP26" s="6">
        <f t="shared" si="30"/>
        <v>5.5643879173290934E-3</v>
      </c>
      <c r="AQ26" s="6">
        <f t="shared" si="31"/>
        <v>4.3812122048990409E-4</v>
      </c>
    </row>
    <row r="27" spans="1:44" x14ac:dyDescent="0.2">
      <c r="A27" s="7">
        <v>1721</v>
      </c>
      <c r="B27" s="8">
        <v>19600</v>
      </c>
      <c r="C27" s="8">
        <v>18800</v>
      </c>
      <c r="D27" s="8">
        <v>20100</v>
      </c>
      <c r="E27" s="9">
        <f t="shared" si="16"/>
        <v>19500</v>
      </c>
      <c r="F27" s="9">
        <f t="shared" si="17"/>
        <v>655.74385243020004</v>
      </c>
      <c r="G27" s="10">
        <f t="shared" si="24"/>
        <v>3.362788986821539E-2</v>
      </c>
      <c r="I27" s="16">
        <v>305000</v>
      </c>
      <c r="J27" s="16">
        <v>354000</v>
      </c>
      <c r="K27" s="16">
        <v>628000</v>
      </c>
      <c r="L27" s="9">
        <f t="shared" si="18"/>
        <v>429000</v>
      </c>
      <c r="M27" s="9">
        <f t="shared" si="19"/>
        <v>174071.82425654071</v>
      </c>
      <c r="N27" s="10">
        <f t="shared" si="6"/>
        <v>0.4057618281038245</v>
      </c>
      <c r="O27" s="10" t="s">
        <v>37</v>
      </c>
      <c r="P27" s="6">
        <v>1721</v>
      </c>
      <c r="Q27" s="6">
        <f t="shared" si="25"/>
        <v>6.4262295081967208E-2</v>
      </c>
      <c r="R27" s="6">
        <f t="shared" si="20"/>
        <v>5.3107344632768359E-2</v>
      </c>
      <c r="S27" s="6">
        <f t="shared" si="20"/>
        <v>3.2006369426751592E-2</v>
      </c>
      <c r="T27" s="6">
        <f t="shared" si="20"/>
        <v>4.5454545454545456E-2</v>
      </c>
      <c r="U27" s="6">
        <f t="shared" si="26"/>
        <v>1.6381538460737914E-2</v>
      </c>
      <c r="X27" s="13">
        <v>7300</v>
      </c>
      <c r="Y27" s="13">
        <v>7720</v>
      </c>
      <c r="Z27" s="13">
        <v>6180</v>
      </c>
      <c r="AA27" s="9">
        <f t="shared" si="21"/>
        <v>7066.666666666667</v>
      </c>
      <c r="AB27" s="9">
        <f t="shared" si="22"/>
        <v>796.07369843082574</v>
      </c>
      <c r="AC27" s="14">
        <f t="shared" si="27"/>
        <v>0.11265193845719232</v>
      </c>
      <c r="AE27" s="13">
        <v>419000</v>
      </c>
      <c r="AF27" s="13">
        <v>388000</v>
      </c>
      <c r="AG27" s="13">
        <v>202000</v>
      </c>
      <c r="AH27" s="9">
        <f t="shared" si="28"/>
        <v>336333.33333333331</v>
      </c>
      <c r="AI27" s="9">
        <f t="shared" si="23"/>
        <v>117364.10581320569</v>
      </c>
      <c r="AJ27" s="10">
        <f t="shared" si="32"/>
        <v>0.34895175167454617</v>
      </c>
      <c r="AK27" s="3" t="s">
        <v>37</v>
      </c>
      <c r="AL27" s="4">
        <f t="shared" si="29"/>
        <v>1721</v>
      </c>
      <c r="AM27" s="6">
        <f t="shared" si="30"/>
        <v>1.7422434367541765E-2</v>
      </c>
      <c r="AN27" s="6">
        <f t="shared" si="30"/>
        <v>1.9896907216494845E-2</v>
      </c>
      <c r="AO27" s="6">
        <f t="shared" si="30"/>
        <v>3.0594059405940593E-2</v>
      </c>
      <c r="AP27" s="6">
        <f t="shared" si="30"/>
        <v>2.1010901883052529E-2</v>
      </c>
      <c r="AQ27" s="6">
        <f t="shared" si="31"/>
        <v>7.0005212543608275E-3</v>
      </c>
    </row>
    <row r="28" spans="1:44" x14ac:dyDescent="0.2">
      <c r="A28" s="7" t="s">
        <v>40</v>
      </c>
      <c r="B28" s="8">
        <v>29800</v>
      </c>
      <c r="C28" s="8">
        <v>31700</v>
      </c>
      <c r="D28" s="8">
        <v>33900</v>
      </c>
      <c r="E28" s="9">
        <f t="shared" si="16"/>
        <v>31800</v>
      </c>
      <c r="F28" s="9">
        <f t="shared" si="17"/>
        <v>2051.8284528683189</v>
      </c>
      <c r="G28" s="10">
        <f t="shared" si="24"/>
        <v>6.4522907322903111E-2</v>
      </c>
      <c r="I28" s="16">
        <v>568000</v>
      </c>
      <c r="J28" s="16">
        <v>560000</v>
      </c>
      <c r="K28" s="16">
        <v>1030000</v>
      </c>
      <c r="L28" s="9">
        <f t="shared" si="18"/>
        <v>719333.33333333337</v>
      </c>
      <c r="M28" s="9">
        <f t="shared" si="19"/>
        <v>269074.95857722132</v>
      </c>
      <c r="N28" s="10">
        <f t="shared" si="6"/>
        <v>0.37406157355498793</v>
      </c>
      <c r="O28" s="10" t="s">
        <v>41</v>
      </c>
      <c r="P28" s="6" t="str">
        <f>A28</f>
        <v>E+I  0.01/0.17</v>
      </c>
      <c r="Q28" s="6">
        <f t="shared" si="25"/>
        <v>5.2464788732394366E-2</v>
      </c>
      <c r="R28" s="6">
        <f t="shared" si="20"/>
        <v>5.6607142857142856E-2</v>
      </c>
      <c r="S28" s="6">
        <f t="shared" si="20"/>
        <v>3.29126213592233E-2</v>
      </c>
      <c r="T28" s="6">
        <f t="shared" si="20"/>
        <v>4.4207599629286373E-2</v>
      </c>
      <c r="U28" s="6">
        <f t="shared" si="26"/>
        <v>1.2654885062685512E-2</v>
      </c>
      <c r="X28" s="13">
        <v>1450</v>
      </c>
      <c r="Y28" s="13">
        <v>1230</v>
      </c>
      <c r="Z28" s="13">
        <v>934</v>
      </c>
      <c r="AA28" s="9">
        <f t="shared" si="21"/>
        <v>1204.6666666666667</v>
      </c>
      <c r="AB28" s="9">
        <f t="shared" si="22"/>
        <v>258.93113627629543</v>
      </c>
      <c r="AC28" s="14">
        <f t="shared" si="27"/>
        <v>0.2149400688513797</v>
      </c>
      <c r="AE28" s="13">
        <v>651000</v>
      </c>
      <c r="AF28" s="13">
        <v>726000</v>
      </c>
      <c r="AG28" s="13">
        <v>539000</v>
      </c>
      <c r="AH28" s="9">
        <f t="shared" si="28"/>
        <v>638666.66666666663</v>
      </c>
      <c r="AI28" s="9">
        <f t="shared" si="23"/>
        <v>94108.09387790921</v>
      </c>
      <c r="AJ28" s="10">
        <f t="shared" si="32"/>
        <v>0.14735087767939856</v>
      </c>
      <c r="AK28" s="3" t="s">
        <v>41</v>
      </c>
      <c r="AL28" s="4" t="str">
        <f t="shared" si="29"/>
        <v>E+I  0.01/0.17</v>
      </c>
      <c r="AM28" s="6">
        <f t="shared" si="30"/>
        <v>2.2273425499231953E-3</v>
      </c>
      <c r="AN28" s="6">
        <f t="shared" si="30"/>
        <v>1.6942148760330578E-3</v>
      </c>
      <c r="AO28" s="6">
        <f t="shared" si="30"/>
        <v>1.7328385899814472E-3</v>
      </c>
      <c r="AP28" s="6">
        <f t="shared" si="30"/>
        <v>1.8862212943632571E-3</v>
      </c>
      <c r="AQ28" s="6">
        <f t="shared" si="31"/>
        <v>2.9727963108403107E-4</v>
      </c>
    </row>
    <row r="29" spans="1:44" x14ac:dyDescent="0.2">
      <c r="A29" s="7" t="s">
        <v>42</v>
      </c>
      <c r="B29" s="8">
        <v>38000</v>
      </c>
      <c r="C29" s="8">
        <v>39300</v>
      </c>
      <c r="D29" s="8">
        <v>38700</v>
      </c>
      <c r="E29" s="9">
        <f t="shared" si="16"/>
        <v>38666.666666666664</v>
      </c>
      <c r="F29" s="9">
        <f t="shared" si="17"/>
        <v>650.64070986477122</v>
      </c>
      <c r="G29" s="10">
        <f t="shared" si="24"/>
        <v>1.6826914910295809E-2</v>
      </c>
      <c r="I29" s="16">
        <v>698000</v>
      </c>
      <c r="J29" s="16">
        <v>779000</v>
      </c>
      <c r="K29" s="16">
        <v>1010000</v>
      </c>
      <c r="L29" s="9">
        <f t="shared" si="18"/>
        <v>829000</v>
      </c>
      <c r="M29" s="9">
        <f t="shared" si="19"/>
        <v>161898.11611010178</v>
      </c>
      <c r="N29" s="10">
        <f t="shared" si="6"/>
        <v>0.19529326430651603</v>
      </c>
      <c r="O29" s="10" t="s">
        <v>41</v>
      </c>
      <c r="P29" s="6" t="str">
        <f>A29</f>
        <v>0.01/1721</v>
      </c>
      <c r="Q29" s="6">
        <f t="shared" si="25"/>
        <v>5.4441260744985676E-2</v>
      </c>
      <c r="R29" s="6">
        <f t="shared" si="20"/>
        <v>5.0449293966623877E-2</v>
      </c>
      <c r="S29" s="6">
        <f t="shared" si="20"/>
        <v>3.8316831683168316E-2</v>
      </c>
      <c r="T29" s="6">
        <f t="shared" si="20"/>
        <v>4.664254121431443E-2</v>
      </c>
      <c r="U29" s="6">
        <f t="shared" si="26"/>
        <v>8.3977144945176895E-3</v>
      </c>
      <c r="X29" s="13">
        <v>12200</v>
      </c>
      <c r="Y29" s="13">
        <v>14900</v>
      </c>
      <c r="Z29" s="13">
        <v>13100</v>
      </c>
      <c r="AA29" s="9">
        <f t="shared" si="21"/>
        <v>13400</v>
      </c>
      <c r="AB29" s="9">
        <f t="shared" si="22"/>
        <v>1374.772708486752</v>
      </c>
      <c r="AC29" s="14">
        <f t="shared" si="27"/>
        <v>0.10259497824527999</v>
      </c>
      <c r="AE29" s="13">
        <v>897000</v>
      </c>
      <c r="AF29" s="13">
        <v>1170000</v>
      </c>
      <c r="AG29" s="13">
        <v>825000</v>
      </c>
      <c r="AH29" s="9">
        <f t="shared" si="28"/>
        <v>964000</v>
      </c>
      <c r="AI29" s="9">
        <f t="shared" si="23"/>
        <v>181997.25272651782</v>
      </c>
      <c r="AJ29" s="10">
        <f t="shared" si="32"/>
        <v>0.18879383062916785</v>
      </c>
      <c r="AK29" s="3" t="s">
        <v>41</v>
      </c>
      <c r="AL29" s="4" t="str">
        <f t="shared" si="29"/>
        <v>0.01/1721</v>
      </c>
      <c r="AM29" s="6">
        <f t="shared" si="30"/>
        <v>1.3600891861761426E-2</v>
      </c>
      <c r="AN29" s="6">
        <f t="shared" si="30"/>
        <v>1.2735042735042735E-2</v>
      </c>
      <c r="AO29" s="6">
        <f t="shared" si="30"/>
        <v>1.5878787878787878E-2</v>
      </c>
      <c r="AP29" s="6">
        <f t="shared" si="30"/>
        <v>1.3900414937759335E-2</v>
      </c>
      <c r="AQ29" s="6">
        <f t="shared" si="31"/>
        <v>1.6238656811985023E-3</v>
      </c>
    </row>
    <row r="30" spans="1:44" x14ac:dyDescent="0.2">
      <c r="A30" s="7" t="s">
        <v>43</v>
      </c>
      <c r="B30" s="8">
        <v>61800</v>
      </c>
      <c r="C30" s="8">
        <v>60800</v>
      </c>
      <c r="D30" s="8">
        <v>71000</v>
      </c>
      <c r="E30" s="9">
        <f t="shared" si="16"/>
        <v>64533.333333333336</v>
      </c>
      <c r="F30" s="9">
        <f t="shared" si="17"/>
        <v>5622.5735507268673</v>
      </c>
      <c r="G30" s="10">
        <f t="shared" si="24"/>
        <v>8.7126656261263438E-2</v>
      </c>
      <c r="I30" s="16">
        <v>437000</v>
      </c>
      <c r="J30" s="16">
        <v>553000</v>
      </c>
      <c r="K30" s="16">
        <v>534000</v>
      </c>
      <c r="L30" s="9">
        <f t="shared" si="18"/>
        <v>508000</v>
      </c>
      <c r="M30" s="9">
        <f t="shared" si="19"/>
        <v>62217.360921209125</v>
      </c>
      <c r="N30" s="10">
        <f t="shared" si="6"/>
        <v>0.12247511992364001</v>
      </c>
      <c r="O30" s="10" t="s">
        <v>41</v>
      </c>
      <c r="P30" s="6" t="str">
        <f t="shared" ref="P30:P34" si="33">A30</f>
        <v>10/0.17</v>
      </c>
      <c r="Q30" s="6">
        <f t="shared" si="25"/>
        <v>0.14141876430205949</v>
      </c>
      <c r="R30" s="6">
        <f t="shared" si="20"/>
        <v>0.10994575045207956</v>
      </c>
      <c r="S30" s="6">
        <f t="shared" si="20"/>
        <v>0.13295880149812733</v>
      </c>
      <c r="T30" s="6">
        <f t="shared" si="20"/>
        <v>0.12703412073490813</v>
      </c>
      <c r="U30" s="6">
        <f t="shared" si="26"/>
        <v>1.6287633805502792E-2</v>
      </c>
      <c r="X30" s="13">
        <v>8560</v>
      </c>
      <c r="Y30" s="13">
        <v>10000</v>
      </c>
      <c r="Z30" s="13">
        <v>9290</v>
      </c>
      <c r="AA30" s="9">
        <f t="shared" si="21"/>
        <v>9283.3333333333339</v>
      </c>
      <c r="AB30" s="9">
        <f t="shared" si="22"/>
        <v>720.02314777605125</v>
      </c>
      <c r="AC30" s="14">
        <f t="shared" si="27"/>
        <v>7.7560841771208394E-2</v>
      </c>
      <c r="AE30" s="13">
        <v>692000</v>
      </c>
      <c r="AF30" s="13">
        <v>797000</v>
      </c>
      <c r="AG30" s="13">
        <v>567000</v>
      </c>
      <c r="AH30" s="9">
        <f t="shared" si="28"/>
        <v>685333.33333333337</v>
      </c>
      <c r="AI30" s="9">
        <f t="shared" si="23"/>
        <v>115144.83632943933</v>
      </c>
      <c r="AJ30" s="10">
        <f t="shared" si="32"/>
        <v>0.16801289347680837</v>
      </c>
      <c r="AK30" s="3" t="s">
        <v>41</v>
      </c>
      <c r="AL30" s="4" t="str">
        <f t="shared" si="29"/>
        <v>10/0.17</v>
      </c>
      <c r="AM30" s="6">
        <f t="shared" si="30"/>
        <v>1.2369942196531793E-2</v>
      </c>
      <c r="AN30" s="6">
        <f t="shared" si="30"/>
        <v>1.2547051442910916E-2</v>
      </c>
      <c r="AO30" s="6">
        <f t="shared" si="30"/>
        <v>1.6384479717813052E-2</v>
      </c>
      <c r="AP30" s="6">
        <f t="shared" si="30"/>
        <v>1.3545719844357977E-2</v>
      </c>
      <c r="AQ30" s="6">
        <f t="shared" si="31"/>
        <v>2.2683964585857581E-3</v>
      </c>
    </row>
    <row r="31" spans="1:44" x14ac:dyDescent="0.2">
      <c r="A31" s="7" t="s">
        <v>44</v>
      </c>
      <c r="B31" s="8">
        <v>78600</v>
      </c>
      <c r="C31" s="8">
        <v>74200</v>
      </c>
      <c r="D31" s="8">
        <v>95400</v>
      </c>
      <c r="E31" s="9">
        <f t="shared" si="16"/>
        <v>82733.333333333328</v>
      </c>
      <c r="F31" s="9">
        <f t="shared" si="17"/>
        <v>11188.088904425722</v>
      </c>
      <c r="G31" s="10">
        <f t="shared" si="24"/>
        <v>0.13523072809539552</v>
      </c>
      <c r="I31" s="16">
        <v>498000</v>
      </c>
      <c r="J31" s="16">
        <v>691000</v>
      </c>
      <c r="K31" s="16">
        <v>653000</v>
      </c>
      <c r="L31" s="9">
        <f t="shared" si="18"/>
        <v>614000</v>
      </c>
      <c r="M31" s="9">
        <f t="shared" si="19"/>
        <v>102239.91392797629</v>
      </c>
      <c r="N31" s="10">
        <f t="shared" si="6"/>
        <v>0.16651451779800699</v>
      </c>
      <c r="O31" s="10" t="s">
        <v>41</v>
      </c>
      <c r="P31" s="6" t="str">
        <f t="shared" si="33"/>
        <v>10/1721</v>
      </c>
      <c r="Q31" s="6">
        <f t="shared" si="25"/>
        <v>0.15783132530120481</v>
      </c>
      <c r="R31" s="6">
        <f t="shared" si="20"/>
        <v>0.10738060781476122</v>
      </c>
      <c r="S31" s="6">
        <f t="shared" si="20"/>
        <v>0.14609494640122511</v>
      </c>
      <c r="T31" s="6">
        <f t="shared" si="20"/>
        <v>0.13474484256243213</v>
      </c>
      <c r="U31" s="6">
        <f t="shared" si="26"/>
        <v>2.640018149169995E-2</v>
      </c>
      <c r="X31" s="13">
        <v>18600</v>
      </c>
      <c r="Y31" s="13">
        <v>21700</v>
      </c>
      <c r="Z31" s="13">
        <v>20100</v>
      </c>
      <c r="AA31" s="9">
        <f t="shared" si="21"/>
        <v>20133.333333333332</v>
      </c>
      <c r="AB31" s="9">
        <f t="shared" si="22"/>
        <v>1550.2687938977981</v>
      </c>
      <c r="AC31" s="14">
        <f t="shared" si="27"/>
        <v>7.7000105657175411E-2</v>
      </c>
      <c r="AE31" s="13">
        <v>555000</v>
      </c>
      <c r="AF31" s="13">
        <v>940000</v>
      </c>
      <c r="AG31" s="13">
        <v>651000</v>
      </c>
      <c r="AH31" s="9">
        <f t="shared" si="28"/>
        <v>715333.33333333337</v>
      </c>
      <c r="AI31" s="9">
        <f t="shared" si="23"/>
        <v>200400.43246792999</v>
      </c>
      <c r="AJ31" s="10">
        <f t="shared" si="32"/>
        <v>0.28014971920027493</v>
      </c>
      <c r="AK31" s="3" t="s">
        <v>41</v>
      </c>
      <c r="AL31" s="4" t="str">
        <f t="shared" si="29"/>
        <v>10/1721</v>
      </c>
      <c r="AM31" s="6">
        <f t="shared" si="30"/>
        <v>3.3513513513513511E-2</v>
      </c>
      <c r="AN31" s="6">
        <f t="shared" si="30"/>
        <v>2.3085106382978723E-2</v>
      </c>
      <c r="AO31" s="6">
        <f t="shared" si="30"/>
        <v>3.0875576036866359E-2</v>
      </c>
      <c r="AP31" s="6">
        <f t="shared" si="30"/>
        <v>2.8145386766076419E-2</v>
      </c>
      <c r="AQ31" s="6">
        <f t="shared" si="31"/>
        <v>5.4222044538949944E-3</v>
      </c>
    </row>
    <row r="32" spans="1:44" x14ac:dyDescent="0.2">
      <c r="A32" s="7" t="s">
        <v>45</v>
      </c>
      <c r="B32" s="8">
        <v>24700</v>
      </c>
      <c r="C32" s="8">
        <v>27300</v>
      </c>
      <c r="D32" s="8">
        <v>32700</v>
      </c>
      <c r="E32" s="9">
        <f t="shared" si="16"/>
        <v>28233.333333333332</v>
      </c>
      <c r="F32" s="9">
        <f t="shared" si="17"/>
        <v>4080.8495847474278</v>
      </c>
      <c r="G32" s="10">
        <f t="shared" si="24"/>
        <v>0.14454012696862201</v>
      </c>
      <c r="I32" s="16">
        <v>449000</v>
      </c>
      <c r="J32" s="16">
        <v>446000</v>
      </c>
      <c r="K32" s="16">
        <v>696000</v>
      </c>
      <c r="L32" s="9">
        <f t="shared" si="18"/>
        <v>530333.33333333337</v>
      </c>
      <c r="M32" s="9">
        <f t="shared" si="19"/>
        <v>143479.38295564736</v>
      </c>
      <c r="N32" s="10">
        <f t="shared" si="6"/>
        <v>0.27054566239279826</v>
      </c>
      <c r="O32" s="10"/>
      <c r="P32" s="6" t="str">
        <f t="shared" si="33"/>
        <v>SS</v>
      </c>
      <c r="Q32" s="6">
        <f t="shared" si="25"/>
        <v>5.5011135857461022E-2</v>
      </c>
      <c r="R32" s="6">
        <f t="shared" si="20"/>
        <v>6.1210762331838565E-2</v>
      </c>
      <c r="S32" s="6">
        <f t="shared" si="20"/>
        <v>4.6982758620689652E-2</v>
      </c>
      <c r="T32" s="6">
        <f t="shared" si="20"/>
        <v>5.3236957888120676E-2</v>
      </c>
      <c r="U32" s="6">
        <f t="shared" si="26"/>
        <v>7.1335626802949224E-3</v>
      </c>
      <c r="X32" s="13">
        <v>742</v>
      </c>
      <c r="Y32" s="13">
        <v>555</v>
      </c>
      <c r="Z32" s="13">
        <v>622</v>
      </c>
      <c r="AA32" s="9">
        <f t="shared" si="21"/>
        <v>639.66666666666663</v>
      </c>
      <c r="AB32" s="9">
        <f t="shared" si="22"/>
        <v>94.743513410329953</v>
      </c>
      <c r="AC32" s="14">
        <f t="shared" si="27"/>
        <v>0.14811388235069822</v>
      </c>
      <c r="AE32" s="13">
        <v>772000</v>
      </c>
      <c r="AF32" s="13">
        <v>845000</v>
      </c>
      <c r="AG32" s="13">
        <v>941000</v>
      </c>
      <c r="AH32" s="9">
        <f t="shared" si="28"/>
        <v>852666.66666666663</v>
      </c>
      <c r="AI32" s="9">
        <f t="shared" si="23"/>
        <v>84760.446750435032</v>
      </c>
      <c r="AJ32" s="10">
        <f t="shared" si="32"/>
        <v>9.9406309715131008E-2</v>
      </c>
      <c r="AK32" s="10"/>
      <c r="AL32" s="4" t="str">
        <f t="shared" si="29"/>
        <v>SS</v>
      </c>
      <c r="AM32" s="6">
        <f t="shared" si="30"/>
        <v>9.6113989637305701E-4</v>
      </c>
      <c r="AN32" s="6">
        <f t="shared" si="30"/>
        <v>6.568047337278107E-4</v>
      </c>
      <c r="AO32" s="6">
        <f t="shared" si="30"/>
        <v>6.6099893730074384E-4</v>
      </c>
      <c r="AP32" s="6">
        <f t="shared" si="30"/>
        <v>7.5019546520719313E-4</v>
      </c>
      <c r="AQ32" s="6">
        <f t="shared" si="31"/>
        <v>1.7450982679053143E-4</v>
      </c>
    </row>
    <row r="33" spans="1:43" x14ac:dyDescent="0.2">
      <c r="A33" s="7" t="s">
        <v>46</v>
      </c>
      <c r="B33" s="8">
        <v>29600</v>
      </c>
      <c r="C33" s="8">
        <v>35300</v>
      </c>
      <c r="D33" s="8">
        <v>38100</v>
      </c>
      <c r="E33" s="9">
        <f t="shared" si="16"/>
        <v>34333.333333333336</v>
      </c>
      <c r="F33" s="9">
        <f t="shared" si="17"/>
        <v>4331.6663460305035</v>
      </c>
      <c r="G33" s="10">
        <f t="shared" si="24"/>
        <v>0.12616503920477193</v>
      </c>
      <c r="I33" s="16">
        <v>416000</v>
      </c>
      <c r="J33" s="16">
        <v>680000</v>
      </c>
      <c r="K33" s="16">
        <v>746000</v>
      </c>
      <c r="L33" s="9">
        <f t="shared" si="18"/>
        <v>614000</v>
      </c>
      <c r="M33" s="9">
        <f t="shared" si="19"/>
        <v>174619.58653026298</v>
      </c>
      <c r="N33" s="10">
        <f t="shared" si="6"/>
        <v>0.28439672073332734</v>
      </c>
      <c r="O33" s="10"/>
      <c r="P33" s="6" t="str">
        <f t="shared" si="33"/>
        <v>Pos control</v>
      </c>
      <c r="Q33" s="6">
        <f t="shared" si="25"/>
        <v>7.1153846153846151E-2</v>
      </c>
      <c r="R33" s="6">
        <f t="shared" si="20"/>
        <v>5.1911764705882352E-2</v>
      </c>
      <c r="S33" s="6">
        <f t="shared" si="20"/>
        <v>5.1072386058981234E-2</v>
      </c>
      <c r="T33" s="6">
        <f t="shared" si="20"/>
        <v>5.5917480998914228E-2</v>
      </c>
      <c r="U33" s="6">
        <f t="shared" si="26"/>
        <v>1.1359484249623028E-2</v>
      </c>
      <c r="X33" s="13">
        <v>2290</v>
      </c>
      <c r="Y33" s="13">
        <v>2690</v>
      </c>
      <c r="Z33" s="13">
        <v>2350</v>
      </c>
      <c r="AA33" s="9">
        <f t="shared" si="21"/>
        <v>2443.3333333333335</v>
      </c>
      <c r="AB33" s="9">
        <f t="shared" si="22"/>
        <v>215.71586249817915</v>
      </c>
      <c r="AC33" s="14">
        <f t="shared" si="27"/>
        <v>8.8287528989704961E-2</v>
      </c>
      <c r="AE33" s="13">
        <v>690000</v>
      </c>
      <c r="AF33" s="13">
        <v>834000</v>
      </c>
      <c r="AG33" s="13">
        <v>871000</v>
      </c>
      <c r="AH33" s="9">
        <f t="shared" si="28"/>
        <v>798333.33333333337</v>
      </c>
      <c r="AI33" s="9">
        <f t="shared" si="23"/>
        <v>95626.007619963581</v>
      </c>
      <c r="AJ33" s="10">
        <f t="shared" si="32"/>
        <v>0.11978205547385834</v>
      </c>
      <c r="AK33" s="10"/>
      <c r="AL33" s="4" t="str">
        <f t="shared" si="29"/>
        <v>Pos control</v>
      </c>
      <c r="AM33" s="6">
        <f t="shared" si="30"/>
        <v>3.3188405797101449E-3</v>
      </c>
      <c r="AN33" s="6">
        <f t="shared" si="30"/>
        <v>3.2254196642685852E-3</v>
      </c>
      <c r="AO33" s="6">
        <f t="shared" si="30"/>
        <v>2.6980482204362801E-3</v>
      </c>
      <c r="AP33" s="6">
        <f t="shared" si="30"/>
        <v>3.060542797494781E-3</v>
      </c>
      <c r="AQ33" s="6">
        <f t="shared" si="31"/>
        <v>3.3472159091413079E-4</v>
      </c>
    </row>
    <row r="34" spans="1:43" x14ac:dyDescent="0.2">
      <c r="A34" s="7" t="s">
        <v>47</v>
      </c>
      <c r="B34" s="8">
        <v>23900</v>
      </c>
      <c r="C34" s="8">
        <v>25700</v>
      </c>
      <c r="D34" s="8">
        <v>28800</v>
      </c>
      <c r="E34" s="9">
        <f t="shared" si="16"/>
        <v>26133.333333333332</v>
      </c>
      <c r="F34" s="9">
        <f t="shared" si="17"/>
        <v>2478.5748593361736</v>
      </c>
      <c r="G34" s="10">
        <f t="shared" si="24"/>
        <v>9.4843425739904605E-2</v>
      </c>
      <c r="I34" s="16">
        <v>457000</v>
      </c>
      <c r="J34" s="16">
        <v>795000</v>
      </c>
      <c r="K34" s="16">
        <v>633000</v>
      </c>
      <c r="L34" s="9">
        <f t="shared" si="18"/>
        <v>628333.33333333337</v>
      </c>
      <c r="M34" s="9">
        <f t="shared" si="19"/>
        <v>169048.31656462414</v>
      </c>
      <c r="N34" s="10">
        <f t="shared" si="6"/>
        <v>0.26904241363070153</v>
      </c>
      <c r="O34" s="10"/>
      <c r="P34" s="6" t="str">
        <f t="shared" si="33"/>
        <v>Neg Control</v>
      </c>
      <c r="Q34" s="6">
        <f t="shared" si="25"/>
        <v>5.2297592997811816E-2</v>
      </c>
      <c r="R34" s="6">
        <f t="shared" si="20"/>
        <v>3.232704402515723E-2</v>
      </c>
      <c r="S34" s="6">
        <f t="shared" si="20"/>
        <v>4.5497630331753552E-2</v>
      </c>
      <c r="T34" s="6">
        <f t="shared" si="20"/>
        <v>4.1591511936339517E-2</v>
      </c>
      <c r="U34" s="6">
        <f t="shared" si="26"/>
        <v>1.0153215108103148E-2</v>
      </c>
      <c r="X34" s="13">
        <v>10</v>
      </c>
      <c r="Y34" s="13">
        <v>0</v>
      </c>
      <c r="Z34" s="13">
        <v>18</v>
      </c>
      <c r="AA34" s="9">
        <f t="shared" si="21"/>
        <v>9.3333333333333339</v>
      </c>
      <c r="AB34" s="9">
        <f t="shared" si="22"/>
        <v>9.0184995056457886</v>
      </c>
      <c r="AC34" s="14">
        <f t="shared" si="27"/>
        <v>0.9662678041763344</v>
      </c>
      <c r="AE34" s="13">
        <v>535000</v>
      </c>
      <c r="AF34" s="13">
        <v>753000</v>
      </c>
      <c r="AG34" s="13">
        <v>786000</v>
      </c>
      <c r="AH34" s="9">
        <f t="shared" si="28"/>
        <v>691333.33333333337</v>
      </c>
      <c r="AI34" s="9">
        <f t="shared" si="23"/>
        <v>136390.37111663481</v>
      </c>
      <c r="AJ34" s="10">
        <f t="shared" si="32"/>
        <v>0.19728597557854599</v>
      </c>
      <c r="AK34" s="10"/>
      <c r="AL34" s="4" t="str">
        <f t="shared" si="29"/>
        <v>Neg Control</v>
      </c>
      <c r="AM34" s="6">
        <f t="shared" si="30"/>
        <v>1.869158878504673E-5</v>
      </c>
      <c r="AN34" s="6">
        <f t="shared" si="30"/>
        <v>0</v>
      </c>
      <c r="AO34" s="6">
        <f t="shared" si="30"/>
        <v>2.2900763358778624E-5</v>
      </c>
      <c r="AP34" s="6">
        <f t="shared" si="30"/>
        <v>1.3500482160077146E-5</v>
      </c>
      <c r="AQ34" s="6">
        <f t="shared" si="31"/>
        <v>1.2189733414614484E-5</v>
      </c>
    </row>
    <row r="35" spans="1:43" x14ac:dyDescent="0.2">
      <c r="A35" s="6" t="s">
        <v>55</v>
      </c>
      <c r="B35" s="6" t="s">
        <v>56</v>
      </c>
      <c r="C35" s="6" t="s">
        <v>57</v>
      </c>
      <c r="D35" s="6" t="s">
        <v>58</v>
      </c>
      <c r="E35" s="6" t="s">
        <v>28</v>
      </c>
      <c r="F35" s="6" t="s">
        <v>29</v>
      </c>
      <c r="G35" s="10" t="s">
        <v>30</v>
      </c>
      <c r="I35" s="6" t="s">
        <v>56</v>
      </c>
      <c r="J35" s="6" t="s">
        <v>57</v>
      </c>
      <c r="K35" s="6" t="s">
        <v>58</v>
      </c>
      <c r="L35" s="6" t="s">
        <v>28</v>
      </c>
      <c r="M35" s="6" t="s">
        <v>29</v>
      </c>
      <c r="N35" s="6" t="s">
        <v>30</v>
      </c>
      <c r="P35" s="6" t="str">
        <f>A35</f>
        <v>3 hours</v>
      </c>
      <c r="Q35" s="6" t="s">
        <v>25</v>
      </c>
      <c r="R35" s="6" t="s">
        <v>26</v>
      </c>
      <c r="S35" s="6" t="s">
        <v>27</v>
      </c>
      <c r="T35" s="6" t="s">
        <v>28</v>
      </c>
      <c r="U35" s="6" t="s">
        <v>29</v>
      </c>
      <c r="X35" s="6" t="s">
        <v>59</v>
      </c>
      <c r="Y35" s="6" t="s">
        <v>60</v>
      </c>
      <c r="Z35" s="6" t="s">
        <v>61</v>
      </c>
      <c r="AA35" s="6" t="s">
        <v>28</v>
      </c>
      <c r="AB35" s="6" t="s">
        <v>29</v>
      </c>
      <c r="AC35" s="6" t="s">
        <v>30</v>
      </c>
      <c r="AE35" s="6" t="s">
        <v>59</v>
      </c>
      <c r="AF35" s="6" t="s">
        <v>60</v>
      </c>
      <c r="AG35" s="6" t="s">
        <v>61</v>
      </c>
      <c r="AH35" s="6" t="s">
        <v>28</v>
      </c>
      <c r="AI35" s="6" t="s">
        <v>29</v>
      </c>
      <c r="AJ35" s="6" t="s">
        <v>30</v>
      </c>
      <c r="AL35" s="6" t="str">
        <f>A35</f>
        <v>3 hours</v>
      </c>
      <c r="AM35" s="6" t="str">
        <f>AE35</f>
        <v xml:space="preserve"> C4</v>
      </c>
      <c r="AN35" s="6" t="str">
        <f t="shared" ref="AN35:AQ35" si="34">AF35</f>
        <v xml:space="preserve"> C5</v>
      </c>
      <c r="AO35" s="6" t="str">
        <f t="shared" si="34"/>
        <v xml:space="preserve"> C6</v>
      </c>
      <c r="AP35" s="6" t="str">
        <f t="shared" si="34"/>
        <v>Average</v>
      </c>
      <c r="AQ35" s="6" t="str">
        <f t="shared" si="34"/>
        <v>S.D.</v>
      </c>
    </row>
    <row r="36" spans="1:43" x14ac:dyDescent="0.2">
      <c r="A36" s="7" t="s">
        <v>34</v>
      </c>
      <c r="B36" s="8">
        <v>26400</v>
      </c>
      <c r="C36" s="8">
        <v>28400</v>
      </c>
      <c r="D36" s="8">
        <v>35800</v>
      </c>
      <c r="E36" s="9">
        <f t="shared" ref="E36:E50" si="35">AVERAGE(B36:D36)</f>
        <v>30200</v>
      </c>
      <c r="F36" s="9">
        <f t="shared" ref="F36:F50" si="36">STDEVA(B36:D36)</f>
        <v>4951.7673612559793</v>
      </c>
      <c r="G36" s="10">
        <f>F36/E36</f>
        <v>0.16396580666410526</v>
      </c>
      <c r="I36" s="8">
        <v>738000</v>
      </c>
      <c r="J36" s="8">
        <v>791000</v>
      </c>
      <c r="K36" s="8">
        <v>991000</v>
      </c>
      <c r="L36" s="9">
        <f t="shared" ref="L36:L50" si="37">AVERAGE(I36:K36)</f>
        <v>840000</v>
      </c>
      <c r="M36" s="9">
        <f t="shared" ref="M36:M50" si="38">STDEVA(I36:K36)</f>
        <v>133427.88314291733</v>
      </c>
      <c r="N36" s="10">
        <f>M36/L36</f>
        <v>0.15884271802728253</v>
      </c>
      <c r="O36" s="10" t="s">
        <v>35</v>
      </c>
      <c r="P36" s="6">
        <v>0.01</v>
      </c>
      <c r="Q36" s="6">
        <f>B36/I36</f>
        <v>3.5772357723577237E-2</v>
      </c>
      <c r="R36" s="6">
        <f t="shared" ref="R36:T50" si="39">C36/J36</f>
        <v>3.5903919089759796E-2</v>
      </c>
      <c r="S36" s="6">
        <f t="shared" si="39"/>
        <v>3.6125126135216949E-2</v>
      </c>
      <c r="T36" s="6">
        <f>E36/L36</f>
        <v>3.5952380952380951E-2</v>
      </c>
      <c r="U36" s="6">
        <f>STDEVA(Q36:S36)</f>
        <v>1.7827249847845731E-4</v>
      </c>
      <c r="X36" s="13">
        <v>834</v>
      </c>
      <c r="Y36" s="13">
        <v>632</v>
      </c>
      <c r="Z36" s="13">
        <v>565</v>
      </c>
      <c r="AA36" s="9">
        <f t="shared" ref="AA36:AA50" si="40">AVERAGE(X36:Z36)</f>
        <v>677</v>
      </c>
      <c r="AB36" s="9">
        <f t="shared" ref="AB36:AB50" si="41">STDEVA(X36:Z36)</f>
        <v>140.03213916812098</v>
      </c>
      <c r="AC36" s="14">
        <f>AB36/AA36</f>
        <v>0.20684215534434414</v>
      </c>
      <c r="AE36" s="13">
        <v>1020000</v>
      </c>
      <c r="AF36" s="13">
        <v>984000</v>
      </c>
      <c r="AG36" s="13">
        <v>801000</v>
      </c>
      <c r="AH36" s="9">
        <f t="shared" ref="AH36:AH50" si="42">AVERAGE(AE36:AG36)</f>
        <v>935000</v>
      </c>
      <c r="AI36" s="9">
        <f t="shared" ref="AI36:AI50" si="43">STDEVA(AE36:AG36)</f>
        <v>117435.08845315356</v>
      </c>
      <c r="AJ36" s="10">
        <f>AI36/AH36</f>
        <v>0.1255990250835867</v>
      </c>
      <c r="AK36" s="3" t="s">
        <v>35</v>
      </c>
      <c r="AL36" s="4">
        <f>P36</f>
        <v>0.01</v>
      </c>
      <c r="AM36" s="6">
        <f>X36/AE36</f>
        <v>8.1764705882352939E-4</v>
      </c>
      <c r="AN36" s="6">
        <f>Y36/AF36</f>
        <v>6.422764227642276E-4</v>
      </c>
      <c r="AO36" s="6">
        <f>Z36/AG36</f>
        <v>7.0536828963795256E-4</v>
      </c>
      <c r="AP36" s="6">
        <f>AA36/AH36</f>
        <v>7.2406417112299464E-4</v>
      </c>
      <c r="AQ36" s="6">
        <f>STDEVA(AM36:AO36)</f>
        <v>8.8827516070269535E-5</v>
      </c>
    </row>
    <row r="37" spans="1:43" x14ac:dyDescent="0.2">
      <c r="A37" s="7">
        <v>0.1</v>
      </c>
      <c r="B37" s="8">
        <v>34800</v>
      </c>
      <c r="C37" s="8">
        <v>46600</v>
      </c>
      <c r="D37" s="8">
        <v>53300</v>
      </c>
      <c r="E37" s="9">
        <f t="shared" si="35"/>
        <v>44900</v>
      </c>
      <c r="F37" s="9">
        <f t="shared" si="36"/>
        <v>9366.4294157378881</v>
      </c>
      <c r="G37" s="10">
        <f t="shared" ref="G37:G50" si="44">F37/E37</f>
        <v>0.20860644578480819</v>
      </c>
      <c r="I37" s="8">
        <v>606000</v>
      </c>
      <c r="J37" s="8">
        <v>557000</v>
      </c>
      <c r="K37" s="8">
        <v>1020000</v>
      </c>
      <c r="L37" s="9">
        <f t="shared" si="37"/>
        <v>727666.66666666663</v>
      </c>
      <c r="M37" s="9">
        <f t="shared" si="38"/>
        <v>254350.80761289786</v>
      </c>
      <c r="N37" s="10">
        <f t="shared" ref="N37:N50" si="45">M37/L37</f>
        <v>0.34954302466270892</v>
      </c>
      <c r="O37" s="10" t="s">
        <v>35</v>
      </c>
      <c r="P37" s="6">
        <v>0.1</v>
      </c>
      <c r="Q37" s="6">
        <f t="shared" ref="Q37:Q50" si="46">B37/I37</f>
        <v>5.7425742574257428E-2</v>
      </c>
      <c r="R37" s="6">
        <f t="shared" si="39"/>
        <v>8.3662477558348297E-2</v>
      </c>
      <c r="S37" s="6">
        <f t="shared" si="39"/>
        <v>5.2254901960784313E-2</v>
      </c>
      <c r="T37" s="6">
        <f t="shared" si="39"/>
        <v>6.1704076958314251E-2</v>
      </c>
      <c r="U37" s="6">
        <f t="shared" ref="U37:U50" si="47">STDEVA(Q37:S37)</f>
        <v>1.6840128959284845E-2</v>
      </c>
      <c r="X37" s="13">
        <v>1230</v>
      </c>
      <c r="Y37" s="13">
        <v>934</v>
      </c>
      <c r="Z37" s="13">
        <v>1380</v>
      </c>
      <c r="AA37" s="9">
        <f t="shared" si="40"/>
        <v>1181.3333333333333</v>
      </c>
      <c r="AB37" s="9">
        <f t="shared" si="41"/>
        <v>226.94786479130676</v>
      </c>
      <c r="AC37" s="14">
        <f t="shared" ref="AC37:AC50" si="48">AB37/AA37</f>
        <v>0.19211162369467277</v>
      </c>
      <c r="AE37" s="13">
        <v>1060000</v>
      </c>
      <c r="AF37" s="13">
        <v>983000</v>
      </c>
      <c r="AG37" s="13">
        <v>1240000</v>
      </c>
      <c r="AH37" s="9">
        <f t="shared" si="42"/>
        <v>1094333.3333333333</v>
      </c>
      <c r="AI37" s="9">
        <f t="shared" si="43"/>
        <v>131895.16038632099</v>
      </c>
      <c r="AJ37" s="10">
        <f t="shared" ref="AJ37:AJ50" si="49">AI37/AH37</f>
        <v>0.12052558061497502</v>
      </c>
      <c r="AK37" s="3" t="s">
        <v>35</v>
      </c>
      <c r="AL37" s="4">
        <f t="shared" ref="AL37:AL50" si="50">P37</f>
        <v>0.1</v>
      </c>
      <c r="AM37" s="6">
        <f t="shared" ref="AM37:AP50" si="51">X37/AE37</f>
        <v>1.160377358490566E-3</v>
      </c>
      <c r="AN37" s="6">
        <f t="shared" si="51"/>
        <v>9.5015259409969479E-4</v>
      </c>
      <c r="AO37" s="6">
        <f t="shared" si="51"/>
        <v>1.1129032258064516E-3</v>
      </c>
      <c r="AP37" s="6">
        <f t="shared" si="51"/>
        <v>1.0795004568991775E-3</v>
      </c>
      <c r="AQ37" s="6">
        <f t="shared" ref="AQ37:AQ50" si="52">STDEVA(AM37:AO37)</f>
        <v>1.1025426141292273E-4</v>
      </c>
    </row>
    <row r="38" spans="1:43" x14ac:dyDescent="0.2">
      <c r="A38" s="7">
        <v>1</v>
      </c>
      <c r="B38" s="8">
        <v>61700</v>
      </c>
      <c r="C38" s="8">
        <v>60400</v>
      </c>
      <c r="D38" s="8">
        <v>69800</v>
      </c>
      <c r="E38" s="9">
        <f t="shared" si="35"/>
        <v>63966.666666666664</v>
      </c>
      <c r="F38" s="9">
        <f t="shared" si="36"/>
        <v>5093.4598588124099</v>
      </c>
      <c r="G38" s="10">
        <f t="shared" si="44"/>
        <v>7.9626782576535854E-2</v>
      </c>
      <c r="I38" s="8">
        <v>867000</v>
      </c>
      <c r="J38" s="8">
        <v>986000</v>
      </c>
      <c r="K38" s="8">
        <v>1270000</v>
      </c>
      <c r="L38" s="9">
        <f t="shared" si="37"/>
        <v>1041000</v>
      </c>
      <c r="M38" s="9">
        <f t="shared" si="38"/>
        <v>207053.13327742711</v>
      </c>
      <c r="N38" s="10">
        <f t="shared" si="45"/>
        <v>0.19889830286016053</v>
      </c>
      <c r="O38" s="10" t="s">
        <v>35</v>
      </c>
      <c r="P38" s="6">
        <v>1</v>
      </c>
      <c r="Q38" s="6">
        <f t="shared" si="46"/>
        <v>7.1164936562860437E-2</v>
      </c>
      <c r="R38" s="6">
        <f t="shared" si="39"/>
        <v>6.125760649087221E-2</v>
      </c>
      <c r="S38" s="6">
        <f t="shared" si="39"/>
        <v>5.4960629921259843E-2</v>
      </c>
      <c r="T38" s="6">
        <f t="shared" si="39"/>
        <v>6.1447326288824843E-2</v>
      </c>
      <c r="U38" s="6">
        <f t="shared" si="47"/>
        <v>8.1689111556008994E-3</v>
      </c>
      <c r="X38" s="13">
        <v>2170</v>
      </c>
      <c r="Y38" s="13">
        <v>2220</v>
      </c>
      <c r="Z38" s="13">
        <v>2150</v>
      </c>
      <c r="AA38" s="9">
        <f t="shared" si="40"/>
        <v>2180</v>
      </c>
      <c r="AB38" s="9">
        <f t="shared" si="41"/>
        <v>36.055512754639892</v>
      </c>
      <c r="AC38" s="14">
        <f t="shared" si="48"/>
        <v>1.6539226034238484E-2</v>
      </c>
      <c r="AE38" s="13">
        <v>1180000</v>
      </c>
      <c r="AF38" s="13">
        <v>1170000</v>
      </c>
      <c r="AG38" s="13">
        <v>703000</v>
      </c>
      <c r="AH38" s="9">
        <f t="shared" si="42"/>
        <v>1017666.6666666666</v>
      </c>
      <c r="AI38" s="9">
        <f t="shared" si="43"/>
        <v>272555.19318723917</v>
      </c>
      <c r="AJ38" s="10">
        <f t="shared" si="49"/>
        <v>0.2678236421754725</v>
      </c>
      <c r="AK38" s="3" t="s">
        <v>35</v>
      </c>
      <c r="AL38" s="4">
        <f t="shared" si="50"/>
        <v>1</v>
      </c>
      <c r="AM38" s="6">
        <f t="shared" si="51"/>
        <v>1.8389830508474577E-3</v>
      </c>
      <c r="AN38" s="6">
        <f t="shared" si="51"/>
        <v>1.8974358974358973E-3</v>
      </c>
      <c r="AO38" s="6">
        <f t="shared" si="51"/>
        <v>3.0583214793741108E-3</v>
      </c>
      <c r="AP38" s="6">
        <f t="shared" si="51"/>
        <v>2.1421552571241403E-3</v>
      </c>
      <c r="AQ38" s="6">
        <f t="shared" si="52"/>
        <v>6.877327815496563E-4</v>
      </c>
    </row>
    <row r="39" spans="1:43" x14ac:dyDescent="0.2">
      <c r="A39" s="7">
        <v>10</v>
      </c>
      <c r="B39" s="8">
        <v>53300</v>
      </c>
      <c r="C39" s="8">
        <v>51000</v>
      </c>
      <c r="D39" s="8">
        <v>60200</v>
      </c>
      <c r="E39" s="9">
        <f t="shared" si="35"/>
        <v>54833.333333333336</v>
      </c>
      <c r="F39" s="9">
        <f t="shared" si="36"/>
        <v>4787.8317987721057</v>
      </c>
      <c r="G39" s="10">
        <f t="shared" si="44"/>
        <v>8.7316081436573351E-2</v>
      </c>
      <c r="I39" s="8">
        <v>626000</v>
      </c>
      <c r="J39" s="8">
        <v>933000</v>
      </c>
      <c r="K39" s="8">
        <v>1310000</v>
      </c>
      <c r="L39" s="9">
        <f>AVERAGE(I39:K39)</f>
        <v>956333.33333333337</v>
      </c>
      <c r="M39" s="9">
        <f>STDEVA(I39:K39)</f>
        <v>342596.45843664708</v>
      </c>
      <c r="N39" s="10">
        <f t="shared" si="45"/>
        <v>0.35823958707213011</v>
      </c>
      <c r="O39" s="10" t="s">
        <v>35</v>
      </c>
      <c r="P39" s="6">
        <v>10</v>
      </c>
      <c r="Q39" s="6">
        <f t="shared" si="46"/>
        <v>8.514376996805112E-2</v>
      </c>
      <c r="R39" s="6">
        <f t="shared" si="39"/>
        <v>5.4662379421221867E-2</v>
      </c>
      <c r="S39" s="6">
        <f t="shared" si="39"/>
        <v>4.5954198473282443E-2</v>
      </c>
      <c r="T39" s="6">
        <f t="shared" si="39"/>
        <v>5.7337051237364933E-2</v>
      </c>
      <c r="U39" s="6">
        <f t="shared" si="47"/>
        <v>2.057818464229361E-2</v>
      </c>
      <c r="X39" s="13">
        <v>1590</v>
      </c>
      <c r="Y39" s="13">
        <v>1260</v>
      </c>
      <c r="Z39" s="13">
        <v>979</v>
      </c>
      <c r="AA39" s="9">
        <f t="shared" si="40"/>
        <v>1276.3333333333333</v>
      </c>
      <c r="AB39" s="9">
        <f t="shared" si="41"/>
        <v>305.82729331002082</v>
      </c>
      <c r="AC39" s="14">
        <f t="shared" si="48"/>
        <v>0.23961396707497062</v>
      </c>
      <c r="AE39" s="13">
        <v>1310000</v>
      </c>
      <c r="AF39" s="13">
        <v>1100000</v>
      </c>
      <c r="AG39" s="13">
        <v>978000</v>
      </c>
      <c r="AH39" s="9">
        <f t="shared" si="42"/>
        <v>1129333.3333333333</v>
      </c>
      <c r="AI39" s="9">
        <f t="shared" si="43"/>
        <v>167932.52613276933</v>
      </c>
      <c r="AJ39" s="10">
        <f t="shared" si="49"/>
        <v>0.14870058394283001</v>
      </c>
      <c r="AK39" s="3" t="s">
        <v>35</v>
      </c>
      <c r="AL39" s="4">
        <f t="shared" si="50"/>
        <v>10</v>
      </c>
      <c r="AM39" s="6">
        <f t="shared" si="51"/>
        <v>1.2137404580152673E-3</v>
      </c>
      <c r="AN39" s="6">
        <f t="shared" si="51"/>
        <v>1.1454545454545454E-3</v>
      </c>
      <c r="AO39" s="6">
        <f t="shared" si="51"/>
        <v>1.0010224948875256E-3</v>
      </c>
      <c r="AP39" s="6">
        <f t="shared" si="51"/>
        <v>1.1301652892561985E-3</v>
      </c>
      <c r="AQ39" s="6">
        <f t="shared" si="52"/>
        <v>1.0860671781129994E-4</v>
      </c>
    </row>
    <row r="40" spans="1:43" x14ac:dyDescent="0.2">
      <c r="A40" s="7" t="s">
        <v>36</v>
      </c>
      <c r="B40" s="8">
        <v>26600</v>
      </c>
      <c r="C40" s="8">
        <v>28800</v>
      </c>
      <c r="D40" s="8">
        <v>30300</v>
      </c>
      <c r="E40" s="9">
        <f t="shared" si="35"/>
        <v>28566.666666666668</v>
      </c>
      <c r="F40" s="9">
        <f t="shared" si="36"/>
        <v>1861.0033136277145</v>
      </c>
      <c r="G40" s="10">
        <f t="shared" si="44"/>
        <v>6.514597363924321E-2</v>
      </c>
      <c r="I40" s="8">
        <v>623000</v>
      </c>
      <c r="J40" s="8">
        <v>837000</v>
      </c>
      <c r="K40" s="8">
        <v>1200000</v>
      </c>
      <c r="L40" s="9">
        <f t="shared" si="37"/>
        <v>886666.66666666663</v>
      </c>
      <c r="M40" s="9">
        <f t="shared" si="38"/>
        <v>291688.76106791163</v>
      </c>
      <c r="N40" s="10">
        <f t="shared" si="45"/>
        <v>0.32897228691869734</v>
      </c>
      <c r="O40" s="10" t="s">
        <v>37</v>
      </c>
      <c r="P40" s="6">
        <v>0.17</v>
      </c>
      <c r="Q40" s="6">
        <f t="shared" si="46"/>
        <v>4.2696629213483148E-2</v>
      </c>
      <c r="R40" s="6">
        <f t="shared" si="39"/>
        <v>3.4408602150537634E-2</v>
      </c>
      <c r="S40" s="6">
        <f t="shared" si="39"/>
        <v>2.5250000000000002E-2</v>
      </c>
      <c r="T40" s="6">
        <f t="shared" si="39"/>
        <v>3.2218045112781958E-2</v>
      </c>
      <c r="U40" s="6">
        <f t="shared" si="47"/>
        <v>8.7269339486129062E-3</v>
      </c>
      <c r="X40" s="13">
        <v>715</v>
      </c>
      <c r="Y40" s="13">
        <v>212</v>
      </c>
      <c r="Z40" s="13">
        <v>330</v>
      </c>
      <c r="AA40" s="9">
        <f t="shared" si="40"/>
        <v>419</v>
      </c>
      <c r="AB40" s="9">
        <f t="shared" si="41"/>
        <v>263.04562341920843</v>
      </c>
      <c r="AC40" s="14">
        <f t="shared" si="48"/>
        <v>0.62779385064250226</v>
      </c>
      <c r="AE40" s="13">
        <v>1340000</v>
      </c>
      <c r="AF40" s="13">
        <v>962000</v>
      </c>
      <c r="AG40" s="13">
        <v>1080000</v>
      </c>
      <c r="AH40" s="9">
        <f t="shared" si="42"/>
        <v>1127333.3333333333</v>
      </c>
      <c r="AI40" s="9">
        <f t="shared" si="43"/>
        <v>193394.24327867996</v>
      </c>
      <c r="AJ40" s="10">
        <f t="shared" si="49"/>
        <v>0.1715501862318273</v>
      </c>
      <c r="AK40" s="3" t="s">
        <v>37</v>
      </c>
      <c r="AL40" s="4">
        <f t="shared" si="50"/>
        <v>0.17</v>
      </c>
      <c r="AM40" s="6">
        <f t="shared" si="51"/>
        <v>5.3358208955223878E-4</v>
      </c>
      <c r="AN40" s="6">
        <f t="shared" si="51"/>
        <v>2.2037422037422038E-4</v>
      </c>
      <c r="AO40" s="6">
        <f t="shared" si="51"/>
        <v>3.0555555555555555E-4</v>
      </c>
      <c r="AP40" s="6">
        <f t="shared" si="51"/>
        <v>3.7167356593731523E-4</v>
      </c>
      <c r="AQ40" s="6">
        <f t="shared" si="52"/>
        <v>1.6194192857567298E-4</v>
      </c>
    </row>
    <row r="41" spans="1:43" x14ac:dyDescent="0.2">
      <c r="A41" s="7">
        <v>1.7</v>
      </c>
      <c r="B41" s="8">
        <v>24900</v>
      </c>
      <c r="C41" s="8">
        <v>26100</v>
      </c>
      <c r="D41" s="8">
        <v>33200</v>
      </c>
      <c r="E41" s="9">
        <f t="shared" si="35"/>
        <v>28066.666666666668</v>
      </c>
      <c r="F41" s="9">
        <f t="shared" si="36"/>
        <v>4485.9038479812798</v>
      </c>
      <c r="G41" s="10">
        <f t="shared" si="44"/>
        <v>0.15983030337225462</v>
      </c>
      <c r="I41" s="8">
        <v>530000</v>
      </c>
      <c r="J41" s="8">
        <v>751000</v>
      </c>
      <c r="K41" s="8">
        <v>989000</v>
      </c>
      <c r="L41" s="9">
        <f t="shared" si="37"/>
        <v>756666.66666666663</v>
      </c>
      <c r="M41" s="9">
        <f t="shared" si="38"/>
        <v>229552.4631393298</v>
      </c>
      <c r="N41" s="10">
        <f t="shared" si="45"/>
        <v>0.30337329930307905</v>
      </c>
      <c r="O41" s="10" t="s">
        <v>37</v>
      </c>
      <c r="P41" s="6">
        <v>1.7</v>
      </c>
      <c r="Q41" s="6">
        <f t="shared" si="46"/>
        <v>4.69811320754717E-2</v>
      </c>
      <c r="R41" s="6">
        <f t="shared" si="39"/>
        <v>3.4753661784287619E-2</v>
      </c>
      <c r="S41" s="6">
        <f t="shared" si="39"/>
        <v>3.3569261880687561E-2</v>
      </c>
      <c r="T41" s="6">
        <f t="shared" si="39"/>
        <v>3.7092511013215861E-2</v>
      </c>
      <c r="U41" s="6">
        <f t="shared" si="47"/>
        <v>7.425093657941014E-3</v>
      </c>
      <c r="X41" s="13">
        <v>537</v>
      </c>
      <c r="Y41" s="13">
        <v>631</v>
      </c>
      <c r="Z41" s="13">
        <v>131</v>
      </c>
      <c r="AA41" s="9">
        <f t="shared" si="40"/>
        <v>433</v>
      </c>
      <c r="AB41" s="9">
        <f t="shared" si="41"/>
        <v>265.7291854501496</v>
      </c>
      <c r="AC41" s="14">
        <f t="shared" si="48"/>
        <v>0.61369326893798981</v>
      </c>
      <c r="AE41" s="13">
        <v>1220000</v>
      </c>
      <c r="AF41" s="13">
        <v>1010000</v>
      </c>
      <c r="AG41" s="13">
        <v>733000</v>
      </c>
      <c r="AH41" s="9">
        <f t="shared" si="42"/>
        <v>987666.66666666663</v>
      </c>
      <c r="AI41" s="9">
        <f t="shared" si="43"/>
        <v>244266.93049476275</v>
      </c>
      <c r="AJ41" s="10">
        <f t="shared" si="49"/>
        <v>0.24731717566125153</v>
      </c>
      <c r="AK41" s="3" t="s">
        <v>37</v>
      </c>
      <c r="AL41" s="4">
        <f t="shared" si="50"/>
        <v>1.7</v>
      </c>
      <c r="AM41" s="6">
        <f t="shared" si="51"/>
        <v>4.4016393442622952E-4</v>
      </c>
      <c r="AN41" s="6">
        <f t="shared" si="51"/>
        <v>6.2475247524752472E-4</v>
      </c>
      <c r="AO41" s="6">
        <f t="shared" si="51"/>
        <v>1.7871759890859481E-4</v>
      </c>
      <c r="AP41" s="6">
        <f t="shared" si="51"/>
        <v>4.3840701991225113E-4</v>
      </c>
      <c r="AQ41" s="6">
        <f t="shared" si="52"/>
        <v>2.2411835662911799E-4</v>
      </c>
    </row>
    <row r="42" spans="1:43" x14ac:dyDescent="0.2">
      <c r="A42" s="7">
        <v>17</v>
      </c>
      <c r="B42" s="8">
        <v>23900</v>
      </c>
      <c r="C42" s="8">
        <v>29400</v>
      </c>
      <c r="D42" s="8">
        <v>28200</v>
      </c>
      <c r="E42" s="9">
        <f t="shared" si="35"/>
        <v>27166.666666666668</v>
      </c>
      <c r="F42" s="9">
        <f t="shared" si="36"/>
        <v>2891.9428302325296</v>
      </c>
      <c r="G42" s="10">
        <f t="shared" si="44"/>
        <v>0.1064518833214428</v>
      </c>
      <c r="I42" s="8">
        <v>602000</v>
      </c>
      <c r="J42" s="8">
        <v>800000</v>
      </c>
      <c r="K42" s="8">
        <v>744000</v>
      </c>
      <c r="L42" s="9">
        <f t="shared" si="37"/>
        <v>715333.33333333337</v>
      </c>
      <c r="M42" s="9">
        <f t="shared" si="38"/>
        <v>102065.33855003555</v>
      </c>
      <c r="N42" s="10">
        <f t="shared" si="45"/>
        <v>0.14268220673350729</v>
      </c>
      <c r="O42" s="10" t="s">
        <v>37</v>
      </c>
      <c r="P42" s="6">
        <v>17</v>
      </c>
      <c r="Q42" s="6">
        <f t="shared" si="46"/>
        <v>3.9700996677740866E-2</v>
      </c>
      <c r="R42" s="6">
        <f t="shared" si="39"/>
        <v>3.6749999999999998E-2</v>
      </c>
      <c r="S42" s="6">
        <f t="shared" si="39"/>
        <v>3.7903225806451613E-2</v>
      </c>
      <c r="T42" s="6">
        <f t="shared" si="39"/>
        <v>3.7977632805219014E-2</v>
      </c>
      <c r="U42" s="6">
        <f t="shared" si="47"/>
        <v>1.4871836503023502E-3</v>
      </c>
      <c r="X42" s="13">
        <v>718</v>
      </c>
      <c r="Y42" s="13">
        <v>740</v>
      </c>
      <c r="Z42" s="13">
        <v>814</v>
      </c>
      <c r="AA42" s="9">
        <f t="shared" si="40"/>
        <v>757.33333333333337</v>
      </c>
      <c r="AB42" s="9">
        <f t="shared" si="41"/>
        <v>50.292477900112786</v>
      </c>
      <c r="AC42" s="14">
        <f t="shared" si="48"/>
        <v>6.6407321170923572E-2</v>
      </c>
      <c r="AE42" s="13">
        <v>1020000</v>
      </c>
      <c r="AF42" s="13">
        <v>570000</v>
      </c>
      <c r="AG42" s="13">
        <v>819000</v>
      </c>
      <c r="AH42" s="9">
        <f t="shared" si="42"/>
        <v>803000</v>
      </c>
      <c r="AI42" s="9">
        <f t="shared" si="43"/>
        <v>225426.26288877701</v>
      </c>
      <c r="AJ42" s="10">
        <f t="shared" si="49"/>
        <v>0.28073009077058159</v>
      </c>
      <c r="AK42" s="3" t="s">
        <v>37</v>
      </c>
      <c r="AL42" s="4">
        <f t="shared" si="50"/>
        <v>17</v>
      </c>
      <c r="AM42" s="6">
        <f t="shared" si="51"/>
        <v>7.0392156862745094E-4</v>
      </c>
      <c r="AN42" s="6">
        <f t="shared" si="51"/>
        <v>1.2982456140350877E-3</v>
      </c>
      <c r="AO42" s="6">
        <f>Z42/AG42</f>
        <v>9.9389499389499381E-4</v>
      </c>
      <c r="AP42" s="6">
        <f t="shared" si="51"/>
        <v>9.431299294312993E-4</v>
      </c>
      <c r="AQ42" s="6">
        <f t="shared" si="52"/>
        <v>2.9719100431954243E-4</v>
      </c>
    </row>
    <row r="43" spans="1:43" x14ac:dyDescent="0.2">
      <c r="A43" s="7">
        <v>1721</v>
      </c>
      <c r="B43" s="8">
        <v>21800</v>
      </c>
      <c r="C43" s="8">
        <v>28500</v>
      </c>
      <c r="D43" s="8">
        <v>24600</v>
      </c>
      <c r="E43" s="9">
        <f t="shared" si="35"/>
        <v>24966.666666666668</v>
      </c>
      <c r="F43" s="9">
        <f t="shared" si="36"/>
        <v>3365.0160970392658</v>
      </c>
      <c r="G43" s="10">
        <f t="shared" si="44"/>
        <v>0.13478035101625896</v>
      </c>
      <c r="I43" s="8">
        <v>520000</v>
      </c>
      <c r="J43" s="8">
        <v>620000</v>
      </c>
      <c r="K43" s="8">
        <v>608000</v>
      </c>
      <c r="L43" s="9">
        <f t="shared" si="37"/>
        <v>582666.66666666663</v>
      </c>
      <c r="M43" s="9">
        <f t="shared" si="38"/>
        <v>54601.587278515392</v>
      </c>
      <c r="N43" s="10">
        <f t="shared" si="45"/>
        <v>9.3709817983722077E-2</v>
      </c>
      <c r="O43" s="10" t="s">
        <v>37</v>
      </c>
      <c r="P43" s="6">
        <v>1721</v>
      </c>
      <c r="Q43" s="6">
        <f t="shared" si="46"/>
        <v>4.1923076923076924E-2</v>
      </c>
      <c r="R43" s="6">
        <f t="shared" si="39"/>
        <v>4.596774193548387E-2</v>
      </c>
      <c r="S43" s="6">
        <f t="shared" si="39"/>
        <v>4.0460526315789475E-2</v>
      </c>
      <c r="T43" s="6">
        <f t="shared" si="39"/>
        <v>4.2848970251716252E-2</v>
      </c>
      <c r="U43" s="6">
        <f t="shared" si="47"/>
        <v>2.8527119618377088E-3</v>
      </c>
      <c r="X43" s="13">
        <v>1870</v>
      </c>
      <c r="Y43" s="13">
        <v>1860</v>
      </c>
      <c r="Z43" s="13">
        <v>1680</v>
      </c>
      <c r="AA43" s="9">
        <f t="shared" si="40"/>
        <v>1803.3333333333333</v>
      </c>
      <c r="AB43" s="9">
        <f t="shared" si="41"/>
        <v>106.92676621563626</v>
      </c>
      <c r="AC43" s="14">
        <f t="shared" si="48"/>
        <v>5.9293955387598671E-2</v>
      </c>
      <c r="AE43" s="13">
        <v>839000</v>
      </c>
      <c r="AF43" s="13">
        <v>763000</v>
      </c>
      <c r="AG43" s="13">
        <v>779000</v>
      </c>
      <c r="AH43" s="9">
        <f t="shared" si="42"/>
        <v>793666.66666666663</v>
      </c>
      <c r="AI43" s="9">
        <f t="shared" si="43"/>
        <v>40066.611203511253</v>
      </c>
      <c r="AJ43" s="10">
        <f t="shared" si="49"/>
        <v>5.0482920458015022E-2</v>
      </c>
      <c r="AK43" s="3" t="s">
        <v>37</v>
      </c>
      <c r="AL43" s="4">
        <f t="shared" si="50"/>
        <v>1721</v>
      </c>
      <c r="AM43" s="6">
        <f t="shared" si="51"/>
        <v>2.228843861740167E-3</v>
      </c>
      <c r="AN43" s="6">
        <f t="shared" si="51"/>
        <v>2.4377457404980343E-3</v>
      </c>
      <c r="AO43" s="6">
        <f t="shared" si="51"/>
        <v>2.1566110397946083E-3</v>
      </c>
      <c r="AP43" s="6">
        <f t="shared" si="51"/>
        <v>2.2721545569088617E-3</v>
      </c>
      <c r="AQ43" s="6">
        <f t="shared" si="52"/>
        <v>1.4599902708259759E-4</v>
      </c>
    </row>
    <row r="44" spans="1:43" x14ac:dyDescent="0.2">
      <c r="A44" s="7" t="s">
        <v>40</v>
      </c>
      <c r="B44" s="8">
        <v>24900</v>
      </c>
      <c r="C44" s="8">
        <v>31600</v>
      </c>
      <c r="D44" s="8">
        <v>29600</v>
      </c>
      <c r="E44" s="9">
        <f t="shared" si="35"/>
        <v>28700</v>
      </c>
      <c r="F44" s="9">
        <f t="shared" si="36"/>
        <v>3439.4767043839679</v>
      </c>
      <c r="G44" s="10">
        <f t="shared" si="44"/>
        <v>0.11984239388097449</v>
      </c>
      <c r="I44" s="8">
        <v>535000</v>
      </c>
      <c r="J44" s="8">
        <v>667000</v>
      </c>
      <c r="K44" s="8">
        <v>560000</v>
      </c>
      <c r="L44" s="9">
        <f t="shared" si="37"/>
        <v>587333.33333333337</v>
      </c>
      <c r="M44" s="9">
        <f t="shared" si="38"/>
        <v>70116.569606144694</v>
      </c>
      <c r="N44" s="10">
        <f t="shared" si="45"/>
        <v>0.11938121953373103</v>
      </c>
      <c r="O44" s="10" t="s">
        <v>41</v>
      </c>
      <c r="P44" s="6" t="str">
        <f>A44</f>
        <v>E+I  0.01/0.17</v>
      </c>
      <c r="Q44" s="6">
        <f t="shared" si="46"/>
        <v>4.6542056074766358E-2</v>
      </c>
      <c r="R44" s="6">
        <f t="shared" si="39"/>
        <v>4.7376311844077958E-2</v>
      </c>
      <c r="S44" s="6">
        <f t="shared" si="39"/>
        <v>5.2857142857142859E-2</v>
      </c>
      <c r="T44" s="6">
        <f t="shared" si="39"/>
        <v>4.8864926220204309E-2</v>
      </c>
      <c r="U44" s="6">
        <f t="shared" si="47"/>
        <v>3.4306416394835463E-3</v>
      </c>
      <c r="X44" s="13">
        <v>0</v>
      </c>
      <c r="Y44" s="13">
        <v>421</v>
      </c>
      <c r="Z44" s="13">
        <v>189</v>
      </c>
      <c r="AA44" s="9">
        <f t="shared" si="40"/>
        <v>203.33333333333334</v>
      </c>
      <c r="AB44" s="9">
        <f t="shared" si="41"/>
        <v>210.86567604362105</v>
      </c>
      <c r="AC44" s="14">
        <f t="shared" si="48"/>
        <v>1.0370443084112511</v>
      </c>
      <c r="AE44" s="13">
        <v>758000</v>
      </c>
      <c r="AF44" s="13">
        <v>668000</v>
      </c>
      <c r="AG44" s="13">
        <v>619000</v>
      </c>
      <c r="AH44" s="9">
        <f t="shared" si="42"/>
        <v>681666.66666666663</v>
      </c>
      <c r="AI44" s="9">
        <f t="shared" si="43"/>
        <v>70500.591014071179</v>
      </c>
      <c r="AJ44" s="10">
        <f t="shared" si="49"/>
        <v>0.10342384989839293</v>
      </c>
      <c r="AK44" s="3" t="s">
        <v>41</v>
      </c>
      <c r="AL44" s="4" t="str">
        <f t="shared" si="50"/>
        <v>E+I  0.01/0.17</v>
      </c>
      <c r="AM44" s="6">
        <f t="shared" si="51"/>
        <v>0</v>
      </c>
      <c r="AN44" s="6">
        <f t="shared" si="51"/>
        <v>6.3023952095808385E-4</v>
      </c>
      <c r="AO44" s="6">
        <f t="shared" si="51"/>
        <v>3.0533117932148626E-4</v>
      </c>
      <c r="AP44" s="6">
        <f t="shared" si="51"/>
        <v>2.9828850855745723E-4</v>
      </c>
      <c r="AQ44" s="6">
        <f t="shared" si="52"/>
        <v>3.151704336038859E-4</v>
      </c>
    </row>
    <row r="45" spans="1:43" x14ac:dyDescent="0.2">
      <c r="A45" s="7" t="s">
        <v>42</v>
      </c>
      <c r="B45" s="8">
        <v>29200</v>
      </c>
      <c r="C45" s="8">
        <v>36500</v>
      </c>
      <c r="D45" s="8">
        <v>31200</v>
      </c>
      <c r="E45" s="9">
        <f t="shared" si="35"/>
        <v>32300</v>
      </c>
      <c r="F45" s="9">
        <f t="shared" si="36"/>
        <v>3772.2672227720032</v>
      </c>
      <c r="G45" s="10">
        <f t="shared" si="44"/>
        <v>0.11678845890934994</v>
      </c>
      <c r="I45" s="8">
        <v>653000</v>
      </c>
      <c r="J45" s="8">
        <v>926000</v>
      </c>
      <c r="K45" s="8">
        <v>839000</v>
      </c>
      <c r="L45" s="9">
        <f t="shared" si="37"/>
        <v>806000</v>
      </c>
      <c r="M45" s="9">
        <f t="shared" si="38"/>
        <v>139459.67159003351</v>
      </c>
      <c r="N45" s="10">
        <f t="shared" si="45"/>
        <v>0.17302688782882569</v>
      </c>
      <c r="O45" s="10" t="s">
        <v>41</v>
      </c>
      <c r="P45" s="6" t="str">
        <f>A45</f>
        <v>0.01/1721</v>
      </c>
      <c r="Q45" s="6">
        <f t="shared" si="46"/>
        <v>4.4716692189892805E-2</v>
      </c>
      <c r="R45" s="6">
        <f t="shared" si="39"/>
        <v>3.9416846652267822E-2</v>
      </c>
      <c r="S45" s="6">
        <f t="shared" si="39"/>
        <v>3.7187127532777114E-2</v>
      </c>
      <c r="T45" s="6">
        <f t="shared" si="39"/>
        <v>4.0074441687344912E-2</v>
      </c>
      <c r="U45" s="6">
        <f t="shared" si="47"/>
        <v>3.8676942743748415E-3</v>
      </c>
      <c r="X45" s="13">
        <v>3360</v>
      </c>
      <c r="Y45" s="13">
        <v>3010</v>
      </c>
      <c r="Z45" s="13">
        <v>3770</v>
      </c>
      <c r="AA45" s="9">
        <f t="shared" si="40"/>
        <v>3380</v>
      </c>
      <c r="AB45" s="9">
        <f t="shared" si="41"/>
        <v>380.39453203220467</v>
      </c>
      <c r="AC45" s="14">
        <f t="shared" si="48"/>
        <v>0.11254276095627357</v>
      </c>
      <c r="AE45" s="13">
        <v>1040000</v>
      </c>
      <c r="AF45" s="13">
        <v>1030000</v>
      </c>
      <c r="AG45" s="13">
        <v>879000</v>
      </c>
      <c r="AH45" s="9">
        <f t="shared" si="42"/>
        <v>983000</v>
      </c>
      <c r="AI45" s="9">
        <f t="shared" si="43"/>
        <v>90205.321350793936</v>
      </c>
      <c r="AJ45" s="10">
        <f t="shared" si="49"/>
        <v>9.1765331994703908E-2</v>
      </c>
      <c r="AK45" s="3" t="s">
        <v>41</v>
      </c>
      <c r="AL45" s="4" t="str">
        <f t="shared" si="50"/>
        <v>0.01/1721</v>
      </c>
      <c r="AM45" s="6">
        <f t="shared" si="51"/>
        <v>3.2307692307692306E-3</v>
      </c>
      <c r="AN45" s="6">
        <f t="shared" si="51"/>
        <v>2.9223300970873788E-3</v>
      </c>
      <c r="AO45" s="6">
        <f t="shared" si="51"/>
        <v>4.2889647326507397E-3</v>
      </c>
      <c r="AP45" s="6">
        <f t="shared" si="51"/>
        <v>3.4384537131230924E-3</v>
      </c>
      <c r="AQ45" s="6">
        <f t="shared" si="52"/>
        <v>7.1677549326946044E-4</v>
      </c>
    </row>
    <row r="46" spans="1:43" x14ac:dyDescent="0.2">
      <c r="A46" s="7" t="s">
        <v>43</v>
      </c>
      <c r="B46" s="8">
        <v>33000</v>
      </c>
      <c r="C46" s="8">
        <v>37900</v>
      </c>
      <c r="D46" s="8">
        <v>35600</v>
      </c>
      <c r="E46" s="9">
        <f t="shared" si="35"/>
        <v>35500</v>
      </c>
      <c r="F46" s="9">
        <f t="shared" si="36"/>
        <v>2451.5301344262525</v>
      </c>
      <c r="G46" s="10">
        <f t="shared" si="44"/>
        <v>6.9057186885246549E-2</v>
      </c>
      <c r="I46" s="8">
        <v>381000</v>
      </c>
      <c r="J46" s="8">
        <v>544000</v>
      </c>
      <c r="K46" s="8">
        <v>650000</v>
      </c>
      <c r="L46" s="9">
        <f t="shared" si="37"/>
        <v>525000</v>
      </c>
      <c r="M46" s="9">
        <f t="shared" si="38"/>
        <v>135502.76749941308</v>
      </c>
      <c r="N46" s="10">
        <f t="shared" si="45"/>
        <v>0.25810050952269159</v>
      </c>
      <c r="O46" s="10" t="s">
        <v>41</v>
      </c>
      <c r="P46" s="6" t="str">
        <f t="shared" ref="P46:P50" si="53">A46</f>
        <v>10/0.17</v>
      </c>
      <c r="Q46" s="6">
        <f t="shared" si="46"/>
        <v>8.6614173228346455E-2</v>
      </c>
      <c r="R46" s="6">
        <f t="shared" si="39"/>
        <v>6.9669117647058826E-2</v>
      </c>
      <c r="S46" s="6">
        <f t="shared" si="39"/>
        <v>5.4769230769230771E-2</v>
      </c>
      <c r="T46" s="6">
        <f t="shared" si="39"/>
        <v>6.761904761904762E-2</v>
      </c>
      <c r="U46" s="6">
        <f t="shared" si="47"/>
        <v>1.5933412994131712E-2</v>
      </c>
      <c r="X46" s="13">
        <v>1390</v>
      </c>
      <c r="Y46" s="13">
        <v>1440</v>
      </c>
      <c r="Z46" s="13">
        <v>1830</v>
      </c>
      <c r="AA46" s="9">
        <f t="shared" si="40"/>
        <v>1553.3333333333333</v>
      </c>
      <c r="AB46" s="9">
        <f t="shared" si="41"/>
        <v>240.90108620206237</v>
      </c>
      <c r="AC46" s="14">
        <f t="shared" si="48"/>
        <v>0.15508653618158522</v>
      </c>
      <c r="AE46" s="13">
        <v>688000</v>
      </c>
      <c r="AF46" s="13">
        <v>685000</v>
      </c>
      <c r="AG46" s="13">
        <v>736000</v>
      </c>
      <c r="AH46" s="9">
        <f t="shared" si="42"/>
        <v>703000</v>
      </c>
      <c r="AI46" s="9">
        <f t="shared" si="43"/>
        <v>28618.17604250837</v>
      </c>
      <c r="AJ46" s="10">
        <f t="shared" si="49"/>
        <v>4.070864301921532E-2</v>
      </c>
      <c r="AK46" s="3" t="s">
        <v>41</v>
      </c>
      <c r="AL46" s="4" t="str">
        <f t="shared" si="50"/>
        <v>10/0.17</v>
      </c>
      <c r="AM46" s="6">
        <f t="shared" si="51"/>
        <v>2.0203488372093023E-3</v>
      </c>
      <c r="AN46" s="6">
        <f t="shared" si="51"/>
        <v>2.1021897810218977E-3</v>
      </c>
      <c r="AO46" s="6">
        <f t="shared" si="51"/>
        <v>2.4864130434782607E-3</v>
      </c>
      <c r="AP46" s="6">
        <f t="shared" si="51"/>
        <v>2.2095779990516833E-3</v>
      </c>
      <c r="AQ46" s="6">
        <f t="shared" si="52"/>
        <v>2.4884442926651379E-4</v>
      </c>
    </row>
    <row r="47" spans="1:43" x14ac:dyDescent="0.2">
      <c r="A47" s="7" t="s">
        <v>44</v>
      </c>
      <c r="B47" s="8">
        <v>38200</v>
      </c>
      <c r="C47" s="8">
        <v>47500</v>
      </c>
      <c r="D47" s="8">
        <v>41200</v>
      </c>
      <c r="E47" s="9">
        <f t="shared" si="35"/>
        <v>42300</v>
      </c>
      <c r="F47" s="9">
        <f t="shared" si="36"/>
        <v>4746.5777145223274</v>
      </c>
      <c r="G47" s="10">
        <f t="shared" si="44"/>
        <v>0.11221223911400301</v>
      </c>
      <c r="I47" s="8">
        <v>480000</v>
      </c>
      <c r="J47" s="8">
        <v>645000</v>
      </c>
      <c r="K47" s="8">
        <v>682000</v>
      </c>
      <c r="L47" s="9">
        <f t="shared" si="37"/>
        <v>602333.33333333337</v>
      </c>
      <c r="M47" s="9">
        <f t="shared" si="38"/>
        <v>107546.88899886093</v>
      </c>
      <c r="N47" s="10">
        <f t="shared" si="45"/>
        <v>0.17855045212871209</v>
      </c>
      <c r="O47" s="10" t="s">
        <v>41</v>
      </c>
      <c r="P47" s="6" t="str">
        <f t="shared" si="53"/>
        <v>10/1721</v>
      </c>
      <c r="Q47" s="6">
        <f t="shared" si="46"/>
        <v>7.9583333333333339E-2</v>
      </c>
      <c r="R47" s="6">
        <f t="shared" si="39"/>
        <v>7.3643410852713184E-2</v>
      </c>
      <c r="S47" s="6">
        <f t="shared" si="39"/>
        <v>6.0410557184750732E-2</v>
      </c>
      <c r="T47" s="6">
        <f t="shared" si="39"/>
        <v>7.0226895406751519E-2</v>
      </c>
      <c r="U47" s="6">
        <f t="shared" si="47"/>
        <v>9.8148394495030863E-3</v>
      </c>
      <c r="X47" s="13">
        <v>6570</v>
      </c>
      <c r="Y47" s="13">
        <v>6400</v>
      </c>
      <c r="Z47" s="13">
        <v>6760</v>
      </c>
      <c r="AA47" s="9">
        <f t="shared" si="40"/>
        <v>6576.666666666667</v>
      </c>
      <c r="AB47" s="9">
        <f t="shared" si="41"/>
        <v>180.09256878986798</v>
      </c>
      <c r="AC47" s="14">
        <f t="shared" si="48"/>
        <v>2.7383563424713833E-2</v>
      </c>
      <c r="AE47" s="13">
        <v>892000</v>
      </c>
      <c r="AF47" s="13">
        <v>813000</v>
      </c>
      <c r="AG47" s="13">
        <v>713000</v>
      </c>
      <c r="AH47" s="9">
        <f t="shared" si="42"/>
        <v>806000</v>
      </c>
      <c r="AI47" s="9">
        <f t="shared" si="43"/>
        <v>89705.072320354331</v>
      </c>
      <c r="AJ47" s="10">
        <f t="shared" si="49"/>
        <v>0.11129661578207733</v>
      </c>
      <c r="AK47" s="3" t="s">
        <v>41</v>
      </c>
      <c r="AL47" s="4" t="str">
        <f t="shared" si="50"/>
        <v>10/1721</v>
      </c>
      <c r="AM47" s="6">
        <f t="shared" si="51"/>
        <v>7.3654708520179369E-3</v>
      </c>
      <c r="AN47" s="6">
        <f t="shared" si="51"/>
        <v>7.8720787207872071E-3</v>
      </c>
      <c r="AO47" s="6">
        <f t="shared" si="51"/>
        <v>9.4810659186535771E-3</v>
      </c>
      <c r="AP47" s="6">
        <f t="shared" si="51"/>
        <v>8.1596360628618698E-3</v>
      </c>
      <c r="AQ47" s="6">
        <f t="shared" si="52"/>
        <v>1.1046291852600638E-3</v>
      </c>
    </row>
    <row r="48" spans="1:43" x14ac:dyDescent="0.2">
      <c r="A48" s="7" t="s">
        <v>45</v>
      </c>
      <c r="B48" s="8">
        <v>26200</v>
      </c>
      <c r="C48" s="8">
        <v>33400</v>
      </c>
      <c r="D48" s="8">
        <v>28300</v>
      </c>
      <c r="E48" s="9">
        <f t="shared" si="35"/>
        <v>29300</v>
      </c>
      <c r="F48" s="9">
        <f t="shared" si="36"/>
        <v>3702.7017163147234</v>
      </c>
      <c r="G48" s="10">
        <f t="shared" si="44"/>
        <v>0.12637207222917143</v>
      </c>
      <c r="I48" s="8">
        <v>504000</v>
      </c>
      <c r="J48" s="8">
        <v>771000</v>
      </c>
      <c r="K48" s="8">
        <v>708000</v>
      </c>
      <c r="L48" s="9">
        <f t="shared" si="37"/>
        <v>661000</v>
      </c>
      <c r="M48" s="9">
        <f t="shared" si="38"/>
        <v>139567.18812099067</v>
      </c>
      <c r="N48" s="10">
        <f t="shared" si="45"/>
        <v>0.21114551909378315</v>
      </c>
      <c r="O48" s="10"/>
      <c r="P48" s="6" t="str">
        <f t="shared" si="53"/>
        <v>SS</v>
      </c>
      <c r="Q48" s="6">
        <f t="shared" si="46"/>
        <v>5.1984126984126987E-2</v>
      </c>
      <c r="R48" s="6">
        <f t="shared" si="39"/>
        <v>4.332036316472114E-2</v>
      </c>
      <c r="S48" s="6">
        <f t="shared" si="39"/>
        <v>3.9971751412429375E-2</v>
      </c>
      <c r="T48" s="6">
        <f t="shared" si="39"/>
        <v>4.4326777609682302E-2</v>
      </c>
      <c r="U48" s="6">
        <f t="shared" si="47"/>
        <v>6.1990748108292984E-3</v>
      </c>
      <c r="X48" s="13">
        <v>1410</v>
      </c>
      <c r="Y48" s="13">
        <v>843</v>
      </c>
      <c r="Z48" s="13">
        <v>1200</v>
      </c>
      <c r="AA48" s="9">
        <f t="shared" si="40"/>
        <v>1151</v>
      </c>
      <c r="AB48" s="9">
        <f t="shared" si="41"/>
        <v>286.65833321220578</v>
      </c>
      <c r="AC48" s="14">
        <f t="shared" si="48"/>
        <v>0.24905154927211623</v>
      </c>
      <c r="AE48" s="13">
        <v>1170000</v>
      </c>
      <c r="AF48" s="13">
        <v>979000</v>
      </c>
      <c r="AG48" s="13">
        <v>833000</v>
      </c>
      <c r="AH48" s="9">
        <f t="shared" si="42"/>
        <v>994000</v>
      </c>
      <c r="AI48" s="9">
        <f t="shared" si="43"/>
        <v>169000</v>
      </c>
      <c r="AJ48" s="10">
        <f t="shared" si="49"/>
        <v>0.17002012072434608</v>
      </c>
      <c r="AK48" s="10"/>
      <c r="AL48" s="4" t="str">
        <f t="shared" si="50"/>
        <v>SS</v>
      </c>
      <c r="AM48" s="6">
        <f t="shared" si="51"/>
        <v>1.2051282051282052E-3</v>
      </c>
      <c r="AN48" s="6">
        <f t="shared" si="51"/>
        <v>8.6108273748723187E-4</v>
      </c>
      <c r="AO48" s="6">
        <f t="shared" si="51"/>
        <v>1.4405762304921968E-3</v>
      </c>
      <c r="AP48" s="6">
        <f t="shared" si="51"/>
        <v>1.1579476861167002E-3</v>
      </c>
      <c r="AQ48" s="6">
        <f t="shared" si="52"/>
        <v>2.9143774775161222E-4</v>
      </c>
    </row>
    <row r="49" spans="1:43" x14ac:dyDescent="0.2">
      <c r="A49" s="7" t="s">
        <v>46</v>
      </c>
      <c r="B49" s="8">
        <v>30000</v>
      </c>
      <c r="C49" s="8">
        <v>35000</v>
      </c>
      <c r="D49" s="8">
        <v>30200</v>
      </c>
      <c r="E49" s="9">
        <f t="shared" si="35"/>
        <v>31733.333333333332</v>
      </c>
      <c r="F49" s="9">
        <f t="shared" si="36"/>
        <v>2830.783166074953</v>
      </c>
      <c r="G49" s="10">
        <f t="shared" si="44"/>
        <v>8.9205351872109873E-2</v>
      </c>
      <c r="I49" s="8">
        <v>459000</v>
      </c>
      <c r="J49" s="8">
        <v>643000</v>
      </c>
      <c r="K49" s="8">
        <v>578000</v>
      </c>
      <c r="L49" s="9">
        <f t="shared" si="37"/>
        <v>560000</v>
      </c>
      <c r="M49" s="9">
        <f t="shared" si="38"/>
        <v>93311.306924723758</v>
      </c>
      <c r="N49" s="10">
        <f t="shared" si="45"/>
        <v>0.16662733379414957</v>
      </c>
      <c r="O49" s="10"/>
      <c r="P49" s="6" t="str">
        <f t="shared" si="53"/>
        <v>Pos control</v>
      </c>
      <c r="Q49" s="6">
        <f t="shared" si="46"/>
        <v>6.535947712418301E-2</v>
      </c>
      <c r="R49" s="6">
        <f t="shared" si="39"/>
        <v>5.4432348367029551E-2</v>
      </c>
      <c r="S49" s="6">
        <f t="shared" si="39"/>
        <v>5.2249134948096888E-2</v>
      </c>
      <c r="T49" s="6">
        <f t="shared" si="39"/>
        <v>5.6666666666666664E-2</v>
      </c>
      <c r="U49" s="6">
        <f t="shared" si="47"/>
        <v>7.0243580451891394E-3</v>
      </c>
      <c r="X49" s="13">
        <v>1960</v>
      </c>
      <c r="Y49" s="13">
        <v>2130</v>
      </c>
      <c r="Z49" s="13">
        <v>2470</v>
      </c>
      <c r="AA49" s="9">
        <f t="shared" si="40"/>
        <v>2186.6666666666665</v>
      </c>
      <c r="AB49" s="9">
        <f t="shared" si="41"/>
        <v>259.67928938083094</v>
      </c>
      <c r="AC49" s="14">
        <f t="shared" si="48"/>
        <v>0.11875577258269708</v>
      </c>
      <c r="AE49" s="13">
        <v>915000</v>
      </c>
      <c r="AF49" s="13">
        <v>938000</v>
      </c>
      <c r="AG49" s="13">
        <v>752000</v>
      </c>
      <c r="AH49" s="9">
        <f t="shared" si="42"/>
        <v>868333.33333333337</v>
      </c>
      <c r="AI49" s="9">
        <f t="shared" si="43"/>
        <v>101401.84087743839</v>
      </c>
      <c r="AJ49" s="10">
        <f t="shared" si="49"/>
        <v>0.11677755187420927</v>
      </c>
      <c r="AK49" s="10"/>
      <c r="AL49" s="4" t="str">
        <f t="shared" si="50"/>
        <v>Pos control</v>
      </c>
      <c r="AM49" s="6">
        <f t="shared" si="51"/>
        <v>2.1420765027322405E-3</v>
      </c>
      <c r="AN49" s="6">
        <f t="shared" si="51"/>
        <v>2.2707889125799575E-3</v>
      </c>
      <c r="AO49" s="6">
        <f t="shared" si="51"/>
        <v>3.2845744680851064E-3</v>
      </c>
      <c r="AP49" s="6">
        <f t="shared" si="51"/>
        <v>2.5182341650671781E-3</v>
      </c>
      <c r="AQ49" s="6">
        <f t="shared" si="52"/>
        <v>6.2578346066286233E-4</v>
      </c>
    </row>
    <row r="50" spans="1:43" x14ac:dyDescent="0.2">
      <c r="A50" s="7" t="s">
        <v>47</v>
      </c>
      <c r="B50" s="8">
        <v>23000</v>
      </c>
      <c r="C50" s="8">
        <v>25800</v>
      </c>
      <c r="D50" s="8">
        <v>22300</v>
      </c>
      <c r="E50" s="9">
        <f t="shared" si="35"/>
        <v>23700</v>
      </c>
      <c r="F50" s="9">
        <f t="shared" si="36"/>
        <v>1852.0259177452135</v>
      </c>
      <c r="G50" s="10">
        <f t="shared" si="44"/>
        <v>7.8144553491359223E-2</v>
      </c>
      <c r="I50" s="8">
        <v>535000</v>
      </c>
      <c r="J50" s="8">
        <v>672000</v>
      </c>
      <c r="K50" s="8">
        <v>649000</v>
      </c>
      <c r="L50" s="9">
        <f t="shared" si="37"/>
        <v>618666.66666666663</v>
      </c>
      <c r="M50" s="9">
        <f t="shared" si="38"/>
        <v>73364.387364260954</v>
      </c>
      <c r="N50" s="10">
        <f t="shared" si="45"/>
        <v>0.11858467785171491</v>
      </c>
      <c r="O50" s="10"/>
      <c r="P50" s="6" t="str">
        <f t="shared" si="53"/>
        <v>Neg Control</v>
      </c>
      <c r="Q50" s="6">
        <f t="shared" si="46"/>
        <v>4.2990654205607479E-2</v>
      </c>
      <c r="R50" s="6">
        <f t="shared" si="39"/>
        <v>3.8392857142857145E-2</v>
      </c>
      <c r="S50" s="6">
        <f t="shared" si="39"/>
        <v>3.4360554699537749E-2</v>
      </c>
      <c r="T50" s="6">
        <f t="shared" si="39"/>
        <v>3.8308189655172416E-2</v>
      </c>
      <c r="U50" s="6">
        <f t="shared" si="47"/>
        <v>4.3181365253486398E-3</v>
      </c>
      <c r="X50" s="13">
        <v>14</v>
      </c>
      <c r="Y50" s="13">
        <v>0</v>
      </c>
      <c r="Z50" s="13">
        <v>102</v>
      </c>
      <c r="AA50" s="9">
        <f t="shared" si="40"/>
        <v>38.666666666666664</v>
      </c>
      <c r="AB50" s="9">
        <f t="shared" si="41"/>
        <v>55.293158105983906</v>
      </c>
      <c r="AC50" s="14">
        <f t="shared" si="48"/>
        <v>1.4299954682582046</v>
      </c>
      <c r="AE50" s="13">
        <v>778000</v>
      </c>
      <c r="AF50" s="13">
        <v>889000</v>
      </c>
      <c r="AG50" s="13">
        <v>781000</v>
      </c>
      <c r="AH50" s="9">
        <f t="shared" si="42"/>
        <v>816000</v>
      </c>
      <c r="AI50" s="9">
        <f t="shared" si="43"/>
        <v>63237.647015049508</v>
      </c>
      <c r="AJ50" s="10">
        <f t="shared" si="49"/>
        <v>7.7497116440011657E-2</v>
      </c>
      <c r="AK50" s="10"/>
      <c r="AL50" s="4" t="str">
        <f t="shared" si="50"/>
        <v>Neg Control</v>
      </c>
      <c r="AM50" s="6">
        <f t="shared" si="51"/>
        <v>1.7994858611825194E-5</v>
      </c>
      <c r="AN50" s="6">
        <f t="shared" si="51"/>
        <v>0</v>
      </c>
      <c r="AO50" s="6">
        <f t="shared" si="51"/>
        <v>1.3060179257362356E-4</v>
      </c>
      <c r="AP50" s="6">
        <f t="shared" si="51"/>
        <v>4.7385620915032675E-5</v>
      </c>
      <c r="AQ50" s="6">
        <f t="shared" si="52"/>
        <v>7.0782489284874445E-5</v>
      </c>
    </row>
    <row r="51" spans="1:43" x14ac:dyDescent="0.2">
      <c r="A51" s="6" t="s">
        <v>62</v>
      </c>
      <c r="B51" s="6" t="s">
        <v>56</v>
      </c>
      <c r="C51" s="6" t="s">
        <v>57</v>
      </c>
      <c r="D51" s="6" t="s">
        <v>58</v>
      </c>
      <c r="E51" s="6" t="s">
        <v>28</v>
      </c>
      <c r="F51" s="6" t="s">
        <v>29</v>
      </c>
      <c r="G51" s="10" t="s">
        <v>30</v>
      </c>
      <c r="I51" s="6" t="s">
        <v>56</v>
      </c>
      <c r="J51" s="6" t="s">
        <v>57</v>
      </c>
      <c r="K51" s="6" t="s">
        <v>58</v>
      </c>
      <c r="L51" s="6" t="s">
        <v>28</v>
      </c>
      <c r="M51" s="6" t="s">
        <v>29</v>
      </c>
      <c r="N51" s="6" t="s">
        <v>30</v>
      </c>
      <c r="P51" s="6" t="str">
        <f>A51</f>
        <v>6 hours</v>
      </c>
      <c r="Q51" s="6" t="s">
        <v>25</v>
      </c>
      <c r="R51" s="6" t="s">
        <v>26</v>
      </c>
      <c r="S51" s="6" t="s">
        <v>27</v>
      </c>
      <c r="T51" s="6" t="s">
        <v>28</v>
      </c>
      <c r="U51" s="6" t="s">
        <v>29</v>
      </c>
      <c r="X51" s="6" t="s">
        <v>63</v>
      </c>
      <c r="Y51" s="6" t="s">
        <v>64</v>
      </c>
      <c r="Z51" s="6" t="s">
        <v>65</v>
      </c>
      <c r="AA51" s="6" t="s">
        <v>28</v>
      </c>
      <c r="AB51" s="6" t="s">
        <v>29</v>
      </c>
      <c r="AC51" s="6" t="s">
        <v>30</v>
      </c>
      <c r="AE51" s="6" t="s">
        <v>63</v>
      </c>
      <c r="AF51" s="6" t="s">
        <v>64</v>
      </c>
      <c r="AG51" s="6" t="s">
        <v>65</v>
      </c>
      <c r="AH51" s="6" t="s">
        <v>28</v>
      </c>
      <c r="AI51" s="6" t="s">
        <v>29</v>
      </c>
      <c r="AJ51" s="10" t="s">
        <v>30</v>
      </c>
      <c r="AK51" s="10"/>
      <c r="AL51" s="6" t="str">
        <f>A51</f>
        <v>6 hours</v>
      </c>
      <c r="AM51" s="6" t="str">
        <f>AE51</f>
        <v>D4</v>
      </c>
      <c r="AN51" s="6" t="str">
        <f t="shared" ref="AN51:AQ51" si="54">AF51</f>
        <v>D5</v>
      </c>
      <c r="AO51" s="6" t="str">
        <f t="shared" si="54"/>
        <v>D6</v>
      </c>
      <c r="AP51" s="6" t="str">
        <f t="shared" si="54"/>
        <v>Average</v>
      </c>
      <c r="AQ51" s="6" t="str">
        <f t="shared" si="54"/>
        <v>S.D.</v>
      </c>
    </row>
    <row r="52" spans="1:43" x14ac:dyDescent="0.2">
      <c r="A52" s="7" t="s">
        <v>34</v>
      </c>
      <c r="B52" s="8">
        <v>28400</v>
      </c>
      <c r="C52" s="8">
        <v>42500</v>
      </c>
      <c r="D52" s="8">
        <v>28200</v>
      </c>
      <c r="E52" s="9">
        <f t="shared" ref="E52:E66" si="55">AVERAGE(B52:D52)</f>
        <v>33033.333333333336</v>
      </c>
      <c r="F52" s="9">
        <f t="shared" ref="F52:F66" si="56">STDEVA(B52:D52)</f>
        <v>8198.9836768549103</v>
      </c>
      <c r="G52" s="10">
        <f>F52/E52</f>
        <v>0.24820334036896799</v>
      </c>
      <c r="I52" s="8">
        <v>738000</v>
      </c>
      <c r="J52" s="8">
        <v>809000</v>
      </c>
      <c r="K52" s="8">
        <v>1080000</v>
      </c>
      <c r="L52" s="9">
        <f t="shared" ref="L52:L66" si="57">AVERAGE(I52:K52)</f>
        <v>875666.66666666663</v>
      </c>
      <c r="M52" s="9">
        <f t="shared" ref="M52:M66" si="58">STDEVA(I52:K52)</f>
        <v>180483.60959747355</v>
      </c>
      <c r="N52" s="10">
        <f>M52/L52</f>
        <v>0.20610994624759066</v>
      </c>
      <c r="O52" s="10" t="s">
        <v>35</v>
      </c>
      <c r="P52" s="6">
        <v>0.01</v>
      </c>
      <c r="Q52" s="6">
        <f>B52/I52</f>
        <v>3.8482384823848241E-2</v>
      </c>
      <c r="R52" s="6">
        <f t="shared" ref="R52:T66" si="59">C52/J52</f>
        <v>5.2533992583436342E-2</v>
      </c>
      <c r="S52" s="6">
        <f t="shared" si="59"/>
        <v>2.6111111111111113E-2</v>
      </c>
      <c r="T52" s="6">
        <f>E52/L52</f>
        <v>3.7723639132089842E-2</v>
      </c>
      <c r="U52" s="6">
        <f>STDEVA(Q52:S52)</f>
        <v>1.3220342653182416E-2</v>
      </c>
      <c r="X52" s="13">
        <v>306</v>
      </c>
      <c r="Y52" s="13">
        <v>516</v>
      </c>
      <c r="Z52" s="13">
        <v>395</v>
      </c>
      <c r="AA52" s="9">
        <f t="shared" ref="AA52:AA66" si="60">AVERAGE(X52:Z52)</f>
        <v>405.66666666666669</v>
      </c>
      <c r="AB52" s="9">
        <f t="shared" ref="AB52:AB66" si="61">STDEVA(X52:Z52)</f>
        <v>105.40556595044373</v>
      </c>
      <c r="AC52" s="14">
        <f>AB52/AA52</f>
        <v>0.25983294811120061</v>
      </c>
      <c r="AE52" s="13">
        <v>1040000</v>
      </c>
      <c r="AF52" s="13">
        <v>950000</v>
      </c>
      <c r="AG52" s="13">
        <v>826000</v>
      </c>
      <c r="AH52" s="9">
        <f t="shared" ref="AH52:AH66" si="62">AVERAGE(AE52:AG52)</f>
        <v>938666.66666666663</v>
      </c>
      <c r="AI52" s="9">
        <f t="shared" ref="AI52:AI66" si="63">STDEVA(AE52:AG52)</f>
        <v>107449.21280927716</v>
      </c>
      <c r="AJ52" s="10">
        <f>AI52/AH52</f>
        <v>0.1144700420553379</v>
      </c>
      <c r="AK52" s="3" t="s">
        <v>35</v>
      </c>
      <c r="AL52" s="4">
        <f>P52</f>
        <v>0.01</v>
      </c>
      <c r="AM52" s="6">
        <f>X52/AE52</f>
        <v>2.9423076923076923E-4</v>
      </c>
      <c r="AN52" s="6">
        <f>Y52/AF52</f>
        <v>5.4315789473684207E-4</v>
      </c>
      <c r="AO52" s="6">
        <f>Z52/AG52</f>
        <v>4.7820823244552055E-4</v>
      </c>
      <c r="AP52" s="6">
        <f>AA52/AH52</f>
        <v>4.3217329545454548E-4</v>
      </c>
      <c r="AQ52" s="6">
        <f>STDEVA(AM52:AO52)</f>
        <v>1.291193759119883E-4</v>
      </c>
    </row>
    <row r="53" spans="1:43" x14ac:dyDescent="0.2">
      <c r="A53" s="7">
        <v>0.1</v>
      </c>
      <c r="B53" s="8">
        <v>54700</v>
      </c>
      <c r="C53" s="8">
        <v>70900</v>
      </c>
      <c r="D53" s="8">
        <v>48400</v>
      </c>
      <c r="E53" s="9">
        <f t="shared" si="55"/>
        <v>58000</v>
      </c>
      <c r="F53" s="9">
        <f t="shared" si="56"/>
        <v>11607.325273291863</v>
      </c>
      <c r="G53" s="10">
        <f t="shared" ref="G53:G66" si="64">F53/E53</f>
        <v>0.20012629781537694</v>
      </c>
      <c r="I53" s="8">
        <v>695000</v>
      </c>
      <c r="J53" s="8">
        <v>761000</v>
      </c>
      <c r="K53" s="8">
        <v>862000</v>
      </c>
      <c r="L53" s="9">
        <f t="shared" si="57"/>
        <v>772666.66666666663</v>
      </c>
      <c r="M53" s="9">
        <f t="shared" si="58"/>
        <v>84109.056190955642</v>
      </c>
      <c r="N53" s="10">
        <f t="shared" ref="N53:N66" si="65">M53/L53</f>
        <v>0.10885555158449825</v>
      </c>
      <c r="O53" s="10" t="s">
        <v>35</v>
      </c>
      <c r="P53" s="6">
        <v>0.1</v>
      </c>
      <c r="Q53" s="6">
        <f t="shared" ref="Q53:Q66" si="66">B53/I53</f>
        <v>7.8705035971223025E-2</v>
      </c>
      <c r="R53" s="6">
        <f t="shared" si="59"/>
        <v>9.3166885676741126E-2</v>
      </c>
      <c r="S53" s="6">
        <f t="shared" si="59"/>
        <v>5.6148491879350351E-2</v>
      </c>
      <c r="T53" s="6">
        <f t="shared" si="59"/>
        <v>7.5064710957722172E-2</v>
      </c>
      <c r="U53" s="6">
        <f t="shared" ref="U53:U66" si="67">STDEVA(Q53:S53)</f>
        <v>1.8656117216667784E-2</v>
      </c>
      <c r="X53" s="13">
        <v>1190</v>
      </c>
      <c r="Y53" s="13">
        <v>1300</v>
      </c>
      <c r="Z53" s="13">
        <v>1000</v>
      </c>
      <c r="AA53" s="9">
        <f t="shared" si="60"/>
        <v>1163.3333333333333</v>
      </c>
      <c r="AB53" s="9">
        <f t="shared" si="61"/>
        <v>151.76736583776255</v>
      </c>
      <c r="AC53" s="14">
        <f t="shared" ref="AC53:AC66" si="68">AB53/AA53</f>
        <v>0.13045905372873573</v>
      </c>
      <c r="AE53" s="13">
        <v>916000</v>
      </c>
      <c r="AF53" s="13">
        <v>824000</v>
      </c>
      <c r="AG53" s="13">
        <v>590000</v>
      </c>
      <c r="AH53" s="9">
        <f t="shared" si="62"/>
        <v>776666.66666666663</v>
      </c>
      <c r="AI53" s="9">
        <f t="shared" si="63"/>
        <v>168075.37991429135</v>
      </c>
      <c r="AJ53" s="10">
        <f t="shared" ref="AJ53:AJ66" si="69">AI53/AH53</f>
        <v>0.21640606855917341</v>
      </c>
      <c r="AK53" s="3" t="s">
        <v>35</v>
      </c>
      <c r="AL53" s="4">
        <f t="shared" ref="AL53:AL66" si="70">P53</f>
        <v>0.1</v>
      </c>
      <c r="AM53" s="6">
        <f t="shared" ref="AM53:AP66" si="71">X53/AE53</f>
        <v>1.2991266375545851E-3</v>
      </c>
      <c r="AN53" s="6">
        <f t="shared" si="71"/>
        <v>1.5776699029126213E-3</v>
      </c>
      <c r="AO53" s="6">
        <f t="shared" si="71"/>
        <v>1.6949152542372881E-3</v>
      </c>
      <c r="AP53" s="6">
        <f t="shared" si="71"/>
        <v>1.4978540772532189E-3</v>
      </c>
      <c r="AQ53" s="6">
        <f t="shared" ref="AQ53:AQ66" si="72">STDEVA(AM53:AO53)</f>
        <v>2.0329840636331014E-4</v>
      </c>
    </row>
    <row r="54" spans="1:43" x14ac:dyDescent="0.2">
      <c r="A54" s="7">
        <v>1</v>
      </c>
      <c r="B54" s="8">
        <v>66500</v>
      </c>
      <c r="C54" s="8">
        <v>75500</v>
      </c>
      <c r="D54" s="8">
        <v>55200</v>
      </c>
      <c r="E54" s="9">
        <f t="shared" si="55"/>
        <v>65733.333333333328</v>
      </c>
      <c r="F54" s="9">
        <f t="shared" si="56"/>
        <v>10171.692746703127</v>
      </c>
      <c r="G54" s="10">
        <f t="shared" si="64"/>
        <v>0.15474177606546341</v>
      </c>
      <c r="I54" s="8">
        <v>839000</v>
      </c>
      <c r="J54" s="8">
        <v>945000</v>
      </c>
      <c r="K54" s="8">
        <v>621000</v>
      </c>
      <c r="L54" s="9">
        <f t="shared" si="57"/>
        <v>801666.66666666663</v>
      </c>
      <c r="M54" s="9">
        <f t="shared" si="58"/>
        <v>165194.83446322821</v>
      </c>
      <c r="N54" s="10">
        <f t="shared" si="65"/>
        <v>0.20606424257367345</v>
      </c>
      <c r="O54" s="10" t="s">
        <v>35</v>
      </c>
      <c r="P54" s="6">
        <v>1</v>
      </c>
      <c r="Q54" s="6">
        <f t="shared" si="66"/>
        <v>7.9261025029797372E-2</v>
      </c>
      <c r="R54" s="6">
        <f t="shared" si="59"/>
        <v>7.9894179894179893E-2</v>
      </c>
      <c r="S54" s="6">
        <f t="shared" si="59"/>
        <v>8.8888888888888892E-2</v>
      </c>
      <c r="T54" s="6">
        <f t="shared" si="59"/>
        <v>8.1995841995841992E-2</v>
      </c>
      <c r="U54" s="6">
        <f t="shared" si="67"/>
        <v>5.3851870513937101E-3</v>
      </c>
      <c r="X54" s="13">
        <v>2040</v>
      </c>
      <c r="Y54" s="13">
        <v>1580</v>
      </c>
      <c r="Z54" s="13">
        <v>1320</v>
      </c>
      <c r="AA54" s="9">
        <f t="shared" si="60"/>
        <v>1646.6666666666667</v>
      </c>
      <c r="AB54" s="9">
        <f t="shared" si="61"/>
        <v>364.60023770334197</v>
      </c>
      <c r="AC54" s="14">
        <f t="shared" si="68"/>
        <v>0.22141714840283924</v>
      </c>
      <c r="AE54" s="13">
        <v>1080000</v>
      </c>
      <c r="AF54" s="13">
        <v>1190000</v>
      </c>
      <c r="AG54" s="13">
        <v>644000</v>
      </c>
      <c r="AH54" s="9">
        <f t="shared" si="62"/>
        <v>971333.33333333337</v>
      </c>
      <c r="AI54" s="9">
        <f t="shared" si="63"/>
        <v>288765.18719079217</v>
      </c>
      <c r="AJ54" s="10">
        <f t="shared" si="69"/>
        <v>0.29728742675785053</v>
      </c>
      <c r="AK54" s="3" t="s">
        <v>35</v>
      </c>
      <c r="AL54" s="4">
        <f t="shared" si="70"/>
        <v>1</v>
      </c>
      <c r="AM54" s="6">
        <f t="shared" si="71"/>
        <v>1.888888888888889E-3</v>
      </c>
      <c r="AN54" s="6">
        <f t="shared" si="71"/>
        <v>1.3277310924369747E-3</v>
      </c>
      <c r="AO54" s="6">
        <f t="shared" si="71"/>
        <v>2.0496894409937887E-3</v>
      </c>
      <c r="AP54" s="6">
        <f t="shared" si="71"/>
        <v>1.6952642415923129E-3</v>
      </c>
      <c r="AQ54" s="6">
        <f t="shared" si="72"/>
        <v>3.7902918689877756E-4</v>
      </c>
    </row>
    <row r="55" spans="1:43" x14ac:dyDescent="0.2">
      <c r="A55" s="7">
        <v>10</v>
      </c>
      <c r="B55" s="8">
        <v>67700</v>
      </c>
      <c r="C55" s="8">
        <v>68700</v>
      </c>
      <c r="D55" s="8">
        <v>55100</v>
      </c>
      <c r="E55" s="9">
        <f t="shared" si="55"/>
        <v>63833.333333333336</v>
      </c>
      <c r="F55" s="9">
        <f t="shared" si="56"/>
        <v>7579.7977105812879</v>
      </c>
      <c r="G55" s="10">
        <f t="shared" si="64"/>
        <v>0.11874356726759197</v>
      </c>
      <c r="I55" s="8">
        <v>867000</v>
      </c>
      <c r="J55" s="8">
        <v>953000</v>
      </c>
      <c r="K55" s="8">
        <v>858000</v>
      </c>
      <c r="L55" s="9">
        <f t="shared" si="57"/>
        <v>892666.66666666663</v>
      </c>
      <c r="M55" s="9">
        <f t="shared" si="58"/>
        <v>52443.620520834877</v>
      </c>
      <c r="N55" s="10">
        <f t="shared" si="65"/>
        <v>5.874938818614811E-2</v>
      </c>
      <c r="O55" s="10" t="s">
        <v>35</v>
      </c>
      <c r="P55" s="6">
        <v>10</v>
      </c>
      <c r="Q55" s="6">
        <f t="shared" si="66"/>
        <v>7.8085351787773927E-2</v>
      </c>
      <c r="R55" s="6">
        <f t="shared" si="59"/>
        <v>7.2088142707240288E-2</v>
      </c>
      <c r="S55" s="6">
        <f t="shared" si="59"/>
        <v>6.4219114219114221E-2</v>
      </c>
      <c r="T55" s="6">
        <f t="shared" si="59"/>
        <v>7.1508588498879769E-2</v>
      </c>
      <c r="U55" s="6">
        <f t="shared" si="67"/>
        <v>6.9541434940267157E-3</v>
      </c>
      <c r="X55" s="13">
        <v>2450</v>
      </c>
      <c r="Y55" s="13">
        <v>2470</v>
      </c>
      <c r="Z55" s="13">
        <v>2320</v>
      </c>
      <c r="AA55" s="9">
        <f t="shared" si="60"/>
        <v>2413.3333333333335</v>
      </c>
      <c r="AB55" s="9">
        <f t="shared" si="61"/>
        <v>81.445278152470777</v>
      </c>
      <c r="AC55" s="14">
        <f t="shared" si="68"/>
        <v>3.3748043433344241E-2</v>
      </c>
      <c r="AE55" s="13">
        <v>1100000</v>
      </c>
      <c r="AF55" s="13">
        <v>1210000</v>
      </c>
      <c r="AG55" s="13">
        <v>682000</v>
      </c>
      <c r="AH55" s="9">
        <f t="shared" si="62"/>
        <v>997333.33333333337</v>
      </c>
      <c r="AI55" s="9">
        <f t="shared" si="63"/>
        <v>278570.15872726432</v>
      </c>
      <c r="AJ55" s="10">
        <f t="shared" si="69"/>
        <v>0.27931499872386129</v>
      </c>
      <c r="AK55" s="3" t="s">
        <v>35</v>
      </c>
      <c r="AL55" s="4">
        <f t="shared" si="70"/>
        <v>10</v>
      </c>
      <c r="AM55" s="6">
        <f t="shared" si="71"/>
        <v>2.2272727272727275E-3</v>
      </c>
      <c r="AN55" s="6">
        <f t="shared" si="71"/>
        <v>2.0413223140495866E-3</v>
      </c>
      <c r="AO55" s="6">
        <f t="shared" si="71"/>
        <v>3.4017595307917889E-3</v>
      </c>
      <c r="AP55" s="6">
        <f t="shared" si="71"/>
        <v>2.4197860962566846E-3</v>
      </c>
      <c r="AQ55" s="6">
        <f t="shared" si="72"/>
        <v>7.3765238295956509E-4</v>
      </c>
    </row>
    <row r="56" spans="1:43" x14ac:dyDescent="0.2">
      <c r="A56" s="7" t="s">
        <v>36</v>
      </c>
      <c r="B56" s="8">
        <v>29400</v>
      </c>
      <c r="C56" s="8">
        <v>33900</v>
      </c>
      <c r="D56" s="8">
        <v>26000</v>
      </c>
      <c r="E56" s="9">
        <f t="shared" si="55"/>
        <v>29766.666666666668</v>
      </c>
      <c r="F56" s="9">
        <f t="shared" si="56"/>
        <v>3962.7431576287217</v>
      </c>
      <c r="G56" s="10">
        <f t="shared" si="64"/>
        <v>0.13312686979715749</v>
      </c>
      <c r="I56" s="8">
        <v>617000</v>
      </c>
      <c r="J56" s="8">
        <v>752000</v>
      </c>
      <c r="K56" s="8">
        <v>645000</v>
      </c>
      <c r="L56" s="9">
        <f t="shared" si="57"/>
        <v>671333.33333333337</v>
      </c>
      <c r="M56" s="9">
        <f t="shared" si="58"/>
        <v>71248.391794715862</v>
      </c>
      <c r="N56" s="10">
        <f t="shared" si="65"/>
        <v>0.10612967993254596</v>
      </c>
      <c r="O56" s="10" t="s">
        <v>37</v>
      </c>
      <c r="P56" s="6">
        <v>0.17</v>
      </c>
      <c r="Q56" s="6">
        <f t="shared" si="66"/>
        <v>4.7649918962722852E-2</v>
      </c>
      <c r="R56" s="6">
        <f t="shared" si="59"/>
        <v>4.5079787234042552E-2</v>
      </c>
      <c r="S56" s="6">
        <f t="shared" si="59"/>
        <v>4.0310077519379844E-2</v>
      </c>
      <c r="T56" s="6">
        <f t="shared" si="59"/>
        <v>4.4339622641509431E-2</v>
      </c>
      <c r="U56" s="6">
        <f t="shared" si="67"/>
        <v>3.7244458263016029E-3</v>
      </c>
      <c r="X56" s="13">
        <v>471</v>
      </c>
      <c r="Y56" s="13">
        <v>242</v>
      </c>
      <c r="Z56" s="13">
        <v>457</v>
      </c>
      <c r="AA56" s="9">
        <f t="shared" si="60"/>
        <v>390</v>
      </c>
      <c r="AB56" s="9">
        <f t="shared" si="61"/>
        <v>128.36276718737409</v>
      </c>
      <c r="AC56" s="14">
        <f t="shared" si="68"/>
        <v>0.32913530048044637</v>
      </c>
      <c r="AE56" s="13">
        <v>881000</v>
      </c>
      <c r="AF56" s="13">
        <v>881000</v>
      </c>
      <c r="AG56" s="13">
        <v>595000</v>
      </c>
      <c r="AH56" s="9">
        <f t="shared" si="62"/>
        <v>785666.66666666663</v>
      </c>
      <c r="AI56" s="9">
        <f t="shared" si="63"/>
        <v>165122.17698823308</v>
      </c>
      <c r="AJ56" s="10">
        <f t="shared" si="69"/>
        <v>0.21016823545383931</v>
      </c>
      <c r="AK56" s="3" t="s">
        <v>37</v>
      </c>
      <c r="AL56" s="4">
        <f t="shared" si="70"/>
        <v>0.17</v>
      </c>
      <c r="AM56" s="6">
        <f t="shared" si="71"/>
        <v>5.3461975028376845E-4</v>
      </c>
      <c r="AN56" s="6">
        <f t="shared" si="71"/>
        <v>2.746878547105562E-4</v>
      </c>
      <c r="AO56" s="6">
        <f t="shared" si="71"/>
        <v>7.6806722689075628E-4</v>
      </c>
      <c r="AP56" s="6">
        <f t="shared" si="71"/>
        <v>4.9639372083156558E-4</v>
      </c>
      <c r="AQ56" s="6">
        <f t="shared" si="72"/>
        <v>2.4680813045879107E-4</v>
      </c>
    </row>
    <row r="57" spans="1:43" x14ac:dyDescent="0.2">
      <c r="A57" s="7">
        <v>1.7</v>
      </c>
      <c r="B57" s="8">
        <v>28600</v>
      </c>
      <c r="C57" s="8">
        <v>36500</v>
      </c>
      <c r="D57" s="8">
        <v>28100</v>
      </c>
      <c r="E57" s="9">
        <f t="shared" si="55"/>
        <v>31066.666666666668</v>
      </c>
      <c r="F57" s="9">
        <f t="shared" si="56"/>
        <v>4712.0413127787042</v>
      </c>
      <c r="G57" s="10">
        <f t="shared" si="64"/>
        <v>0.15167514955296257</v>
      </c>
      <c r="I57" s="8">
        <v>614000</v>
      </c>
      <c r="J57" s="8">
        <v>825000</v>
      </c>
      <c r="K57" s="8">
        <v>780000</v>
      </c>
      <c r="L57" s="9">
        <f t="shared" si="57"/>
        <v>739666.66666666663</v>
      </c>
      <c r="M57" s="9">
        <f t="shared" si="58"/>
        <v>111132.05358191386</v>
      </c>
      <c r="N57" s="10">
        <f t="shared" si="65"/>
        <v>0.15024612922295702</v>
      </c>
      <c r="O57" s="10" t="s">
        <v>37</v>
      </c>
      <c r="P57" s="6">
        <v>1.7</v>
      </c>
      <c r="Q57" s="6">
        <f t="shared" si="66"/>
        <v>4.6579804560260583E-2</v>
      </c>
      <c r="R57" s="6">
        <f t="shared" si="59"/>
        <v>4.4242424242424243E-2</v>
      </c>
      <c r="S57" s="6">
        <f t="shared" si="59"/>
        <v>3.6025641025641028E-2</v>
      </c>
      <c r="T57" s="6">
        <f t="shared" si="59"/>
        <v>4.2000901306895003E-2</v>
      </c>
      <c r="U57" s="6">
        <f t="shared" si="67"/>
        <v>5.543302882718211E-3</v>
      </c>
      <c r="X57" s="13">
        <v>756</v>
      </c>
      <c r="Y57" s="13">
        <v>702</v>
      </c>
      <c r="Z57" s="13">
        <v>693</v>
      </c>
      <c r="AA57" s="9">
        <f t="shared" si="60"/>
        <v>717</v>
      </c>
      <c r="AB57" s="9">
        <f t="shared" si="61"/>
        <v>34.073450074801642</v>
      </c>
      <c r="AC57" s="14">
        <f t="shared" si="68"/>
        <v>4.7522245571550409E-2</v>
      </c>
      <c r="AE57" s="13">
        <v>821000</v>
      </c>
      <c r="AF57" s="13">
        <v>997000</v>
      </c>
      <c r="AG57" s="13">
        <v>738000</v>
      </c>
      <c r="AH57" s="9">
        <f t="shared" si="62"/>
        <v>852000</v>
      </c>
      <c r="AI57" s="9">
        <f t="shared" si="63"/>
        <v>132253.5443759448</v>
      </c>
      <c r="AJ57" s="10">
        <f t="shared" si="69"/>
        <v>0.15522716476049858</v>
      </c>
      <c r="AK57" s="3" t="s">
        <v>37</v>
      </c>
      <c r="AL57" s="4">
        <f t="shared" si="70"/>
        <v>1.7</v>
      </c>
      <c r="AM57" s="6">
        <f t="shared" si="71"/>
        <v>9.2082825822168085E-4</v>
      </c>
      <c r="AN57" s="6">
        <f t="shared" si="71"/>
        <v>7.0411233701103313E-4</v>
      </c>
      <c r="AO57" s="6">
        <f t="shared" si="71"/>
        <v>9.3902439024390241E-4</v>
      </c>
      <c r="AP57" s="6">
        <f t="shared" si="71"/>
        <v>8.4154929577464786E-4</v>
      </c>
      <c r="AQ57" s="6">
        <f t="shared" si="72"/>
        <v>1.3069083268081724E-4</v>
      </c>
    </row>
    <row r="58" spans="1:43" x14ac:dyDescent="0.2">
      <c r="A58" s="7">
        <v>17</v>
      </c>
      <c r="B58" s="8">
        <v>27600</v>
      </c>
      <c r="C58" s="8">
        <v>33700</v>
      </c>
      <c r="D58" s="8">
        <v>23100</v>
      </c>
      <c r="E58" s="9">
        <f t="shared" si="55"/>
        <v>28133.333333333332</v>
      </c>
      <c r="F58" s="9">
        <f t="shared" si="56"/>
        <v>5320.087718575066</v>
      </c>
      <c r="G58" s="10">
        <f t="shared" si="64"/>
        <v>0.18910264402518007</v>
      </c>
      <c r="I58" s="8">
        <v>693000</v>
      </c>
      <c r="J58" s="8">
        <v>773000</v>
      </c>
      <c r="K58" s="8">
        <v>778000</v>
      </c>
      <c r="L58" s="9">
        <f t="shared" si="57"/>
        <v>748000</v>
      </c>
      <c r="M58" s="9">
        <f t="shared" si="58"/>
        <v>47696.960070847279</v>
      </c>
      <c r="N58" s="10">
        <f t="shared" si="65"/>
        <v>6.3765989399528447E-2</v>
      </c>
      <c r="O58" s="10" t="s">
        <v>37</v>
      </c>
      <c r="P58" s="6">
        <v>17</v>
      </c>
      <c r="Q58" s="6">
        <f t="shared" si="66"/>
        <v>3.9826839826839829E-2</v>
      </c>
      <c r="R58" s="6">
        <f t="shared" si="59"/>
        <v>4.3596377749029754E-2</v>
      </c>
      <c r="S58" s="6">
        <f t="shared" si="59"/>
        <v>2.9691516709511569E-2</v>
      </c>
      <c r="T58" s="6">
        <f t="shared" si="59"/>
        <v>3.7611408199643495E-2</v>
      </c>
      <c r="U58" s="6">
        <f t="shared" si="67"/>
        <v>7.1911908073673024E-3</v>
      </c>
      <c r="X58" s="13">
        <v>751</v>
      </c>
      <c r="Y58" s="13">
        <v>1050</v>
      </c>
      <c r="Z58" s="13">
        <v>930</v>
      </c>
      <c r="AA58" s="9">
        <f t="shared" si="60"/>
        <v>910.33333333333337</v>
      </c>
      <c r="AB58" s="9">
        <f t="shared" si="61"/>
        <v>150.46705065672435</v>
      </c>
      <c r="AC58" s="14">
        <f t="shared" si="68"/>
        <v>0.16528786231057233</v>
      </c>
      <c r="AE58" s="13">
        <v>764000</v>
      </c>
      <c r="AF58" s="13">
        <v>925000</v>
      </c>
      <c r="AG58" s="13">
        <v>704000</v>
      </c>
      <c r="AH58" s="9">
        <f t="shared" si="62"/>
        <v>797666.66666666663</v>
      </c>
      <c r="AI58" s="9">
        <f t="shared" si="63"/>
        <v>114281.81540968525</v>
      </c>
      <c r="AJ58" s="10">
        <f t="shared" si="69"/>
        <v>0.14327014050524686</v>
      </c>
      <c r="AK58" s="3" t="s">
        <v>37</v>
      </c>
      <c r="AL58" s="4">
        <f t="shared" si="70"/>
        <v>17</v>
      </c>
      <c r="AM58" s="6">
        <f t="shared" si="71"/>
        <v>9.8298429319371725E-4</v>
      </c>
      <c r="AN58" s="6">
        <f t="shared" si="71"/>
        <v>1.1351351351351351E-3</v>
      </c>
      <c r="AO58" s="6">
        <f>Z58/AG58</f>
        <v>1.3210227272727273E-3</v>
      </c>
      <c r="AP58" s="6">
        <f t="shared" si="71"/>
        <v>1.1412452987881322E-3</v>
      </c>
      <c r="AQ58" s="6">
        <f t="shared" si="72"/>
        <v>1.6929956611914446E-4</v>
      </c>
    </row>
    <row r="59" spans="1:43" x14ac:dyDescent="0.2">
      <c r="A59" s="7">
        <v>1721</v>
      </c>
      <c r="B59" s="8">
        <v>32200</v>
      </c>
      <c r="C59" s="8">
        <v>36200</v>
      </c>
      <c r="D59" s="8">
        <v>35600</v>
      </c>
      <c r="E59" s="9">
        <f t="shared" si="55"/>
        <v>34666.666666666664</v>
      </c>
      <c r="F59" s="9">
        <f t="shared" si="56"/>
        <v>2157.1586249817915</v>
      </c>
      <c r="G59" s="10">
        <f t="shared" si="64"/>
        <v>6.2225729566782448E-2</v>
      </c>
      <c r="I59" s="8">
        <v>839000</v>
      </c>
      <c r="J59" s="8">
        <v>872000</v>
      </c>
      <c r="K59" s="8">
        <v>956000</v>
      </c>
      <c r="L59" s="9">
        <f t="shared" si="57"/>
        <v>889000</v>
      </c>
      <c r="M59" s="9">
        <f t="shared" si="58"/>
        <v>60324.124527422689</v>
      </c>
      <c r="N59" s="10">
        <f t="shared" si="65"/>
        <v>6.7856158073591327E-2</v>
      </c>
      <c r="O59" s="10" t="s">
        <v>37</v>
      </c>
      <c r="P59" s="6">
        <v>1721</v>
      </c>
      <c r="Q59" s="6">
        <f t="shared" si="66"/>
        <v>3.8379022646007149E-2</v>
      </c>
      <c r="R59" s="6">
        <f t="shared" si="59"/>
        <v>4.1513761467889911E-2</v>
      </c>
      <c r="S59" s="6">
        <f t="shared" si="59"/>
        <v>3.7238493723849374E-2</v>
      </c>
      <c r="T59" s="6">
        <f t="shared" si="59"/>
        <v>3.8995125609298832E-2</v>
      </c>
      <c r="U59" s="6">
        <f t="shared" si="67"/>
        <v>2.2137941784385602E-3</v>
      </c>
      <c r="X59" s="13">
        <v>3930</v>
      </c>
      <c r="Y59" s="13">
        <v>3100</v>
      </c>
      <c r="Z59" s="13">
        <v>3810</v>
      </c>
      <c r="AA59" s="9">
        <f t="shared" si="60"/>
        <v>3613.3333333333335</v>
      </c>
      <c r="AB59" s="9">
        <f t="shared" si="61"/>
        <v>448.5903847981275</v>
      </c>
      <c r="AC59" s="14">
        <f t="shared" si="68"/>
        <v>0.12414863047918658</v>
      </c>
      <c r="AE59" s="13">
        <v>1050000</v>
      </c>
      <c r="AF59" s="13">
        <v>1070000</v>
      </c>
      <c r="AG59" s="13">
        <v>968000</v>
      </c>
      <c r="AH59" s="9">
        <f t="shared" si="62"/>
        <v>1029333.3333333334</v>
      </c>
      <c r="AI59" s="9">
        <f t="shared" si="63"/>
        <v>54049.360156558127</v>
      </c>
      <c r="AJ59" s="10">
        <f t="shared" si="69"/>
        <v>5.2509093416345326E-2</v>
      </c>
      <c r="AK59" s="3" t="s">
        <v>37</v>
      </c>
      <c r="AL59" s="4">
        <f t="shared" si="70"/>
        <v>1721</v>
      </c>
      <c r="AM59" s="6">
        <f t="shared" si="71"/>
        <v>3.7428571428571428E-3</v>
      </c>
      <c r="AN59" s="6">
        <f t="shared" si="71"/>
        <v>2.897196261682243E-3</v>
      </c>
      <c r="AO59" s="6">
        <f t="shared" si="71"/>
        <v>3.9359504132231403E-3</v>
      </c>
      <c r="AP59" s="6">
        <f t="shared" si="71"/>
        <v>3.5103626943005181E-3</v>
      </c>
      <c r="AQ59" s="6">
        <f t="shared" si="72"/>
        <v>5.5248492051119874E-4</v>
      </c>
    </row>
    <row r="60" spans="1:43" x14ac:dyDescent="0.2">
      <c r="A60" s="7" t="s">
        <v>40</v>
      </c>
      <c r="B60" s="8">
        <v>38200</v>
      </c>
      <c r="C60" s="8">
        <v>41000</v>
      </c>
      <c r="D60" s="8">
        <v>40000</v>
      </c>
      <c r="E60" s="9">
        <f t="shared" si="55"/>
        <v>39733.333333333336</v>
      </c>
      <c r="F60" s="9">
        <f t="shared" si="56"/>
        <v>1418.9197769195175</v>
      </c>
      <c r="G60" s="10">
        <f t="shared" si="64"/>
        <v>3.5711068211061681E-2</v>
      </c>
      <c r="I60" s="8">
        <v>985000</v>
      </c>
      <c r="J60" s="8">
        <v>850000</v>
      </c>
      <c r="K60" s="8">
        <v>988000</v>
      </c>
      <c r="L60" s="9">
        <f t="shared" si="57"/>
        <v>941000</v>
      </c>
      <c r="M60" s="9">
        <f t="shared" si="58"/>
        <v>78822.585595754223</v>
      </c>
      <c r="N60" s="10">
        <f t="shared" si="65"/>
        <v>8.3764703077315858E-2</v>
      </c>
      <c r="O60" s="10" t="s">
        <v>41</v>
      </c>
      <c r="P60" s="6" t="str">
        <f>A60</f>
        <v>E+I  0.01/0.17</v>
      </c>
      <c r="Q60" s="6">
        <f t="shared" si="66"/>
        <v>3.8781725888324875E-2</v>
      </c>
      <c r="R60" s="6">
        <f t="shared" si="59"/>
        <v>4.8235294117647057E-2</v>
      </c>
      <c r="S60" s="6">
        <f t="shared" si="59"/>
        <v>4.048582995951417E-2</v>
      </c>
      <c r="T60" s="6">
        <f t="shared" si="59"/>
        <v>4.2224583776124695E-2</v>
      </c>
      <c r="U60" s="6">
        <f t="shared" si="67"/>
        <v>5.0386525594660041E-3</v>
      </c>
      <c r="X60" s="13">
        <v>277</v>
      </c>
      <c r="Y60" s="13">
        <v>452</v>
      </c>
      <c r="Z60" s="13">
        <v>396</v>
      </c>
      <c r="AA60" s="9">
        <f t="shared" si="60"/>
        <v>375</v>
      </c>
      <c r="AB60" s="9">
        <f t="shared" si="61"/>
        <v>89.370017343625932</v>
      </c>
      <c r="AC60" s="14">
        <f t="shared" si="68"/>
        <v>0.23832004624966915</v>
      </c>
      <c r="AE60" s="13">
        <v>1020000</v>
      </c>
      <c r="AF60" s="13">
        <v>1110000</v>
      </c>
      <c r="AG60" s="13">
        <v>1050000</v>
      </c>
      <c r="AH60" s="9">
        <f t="shared" si="62"/>
        <v>1060000</v>
      </c>
      <c r="AI60" s="9">
        <f t="shared" si="63"/>
        <v>45825.756949558403</v>
      </c>
      <c r="AJ60" s="10">
        <f t="shared" si="69"/>
        <v>4.3231846178828685E-2</v>
      </c>
      <c r="AK60" s="3" t="s">
        <v>41</v>
      </c>
      <c r="AL60" s="4" t="str">
        <f t="shared" si="70"/>
        <v>E+I  0.01/0.17</v>
      </c>
      <c r="AM60" s="6">
        <f t="shared" si="71"/>
        <v>2.7156862745098041E-4</v>
      </c>
      <c r="AN60" s="6">
        <f t="shared" si="71"/>
        <v>4.0720720720720721E-4</v>
      </c>
      <c r="AO60" s="6">
        <f t="shared" si="71"/>
        <v>3.7714285714285714E-4</v>
      </c>
      <c r="AP60" s="6">
        <f t="shared" si="71"/>
        <v>3.5377358490566035E-4</v>
      </c>
      <c r="AQ60" s="6">
        <f t="shared" si="72"/>
        <v>7.1236235440155064E-5</v>
      </c>
    </row>
    <row r="61" spans="1:43" x14ac:dyDescent="0.2">
      <c r="A61" s="7" t="s">
        <v>42</v>
      </c>
      <c r="B61" s="8">
        <v>39000</v>
      </c>
      <c r="C61" s="8">
        <v>49700</v>
      </c>
      <c r="D61" s="8">
        <v>46400</v>
      </c>
      <c r="E61" s="9">
        <f t="shared" si="55"/>
        <v>45033.333333333336</v>
      </c>
      <c r="F61" s="9">
        <f t="shared" si="56"/>
        <v>5479.3551932078044</v>
      </c>
      <c r="G61" s="10">
        <f t="shared" si="64"/>
        <v>0.1216733203525049</v>
      </c>
      <c r="I61" s="8">
        <v>1160000</v>
      </c>
      <c r="J61" s="8">
        <v>963000</v>
      </c>
      <c r="K61" s="8">
        <v>1010000</v>
      </c>
      <c r="L61" s="9">
        <f t="shared" si="57"/>
        <v>1044333.3333333334</v>
      </c>
      <c r="M61" s="9">
        <f t="shared" si="58"/>
        <v>102889.90880224033</v>
      </c>
      <c r="N61" s="10">
        <f t="shared" si="65"/>
        <v>9.8522095884685912E-2</v>
      </c>
      <c r="O61" s="10" t="s">
        <v>41</v>
      </c>
      <c r="P61" s="6" t="str">
        <f>A61</f>
        <v>0.01/1721</v>
      </c>
      <c r="Q61" s="6">
        <f t="shared" si="66"/>
        <v>3.3620689655172412E-2</v>
      </c>
      <c r="R61" s="6">
        <f t="shared" si="59"/>
        <v>5.1609553478712357E-2</v>
      </c>
      <c r="S61" s="6">
        <f t="shared" si="59"/>
        <v>4.594059405940594E-2</v>
      </c>
      <c r="T61" s="6">
        <f t="shared" si="59"/>
        <v>4.3121608681774656E-2</v>
      </c>
      <c r="U61" s="6">
        <f t="shared" si="67"/>
        <v>9.1970680752895464E-3</v>
      </c>
      <c r="X61" s="13">
        <v>2940</v>
      </c>
      <c r="Y61" s="13">
        <v>3150</v>
      </c>
      <c r="Z61" s="13">
        <v>3810</v>
      </c>
      <c r="AA61" s="9">
        <f t="shared" si="60"/>
        <v>3300</v>
      </c>
      <c r="AB61" s="9">
        <f t="shared" si="61"/>
        <v>453.98237851264668</v>
      </c>
      <c r="AC61" s="14">
        <f t="shared" si="68"/>
        <v>0.13757041773110507</v>
      </c>
      <c r="AE61" s="13">
        <v>1120000</v>
      </c>
      <c r="AF61" s="13">
        <v>1290000</v>
      </c>
      <c r="AG61" s="13">
        <v>1210000</v>
      </c>
      <c r="AH61" s="9">
        <f t="shared" si="62"/>
        <v>1206666.6666666667</v>
      </c>
      <c r="AI61" s="9">
        <f t="shared" si="63"/>
        <v>85049.005481153828</v>
      </c>
      <c r="AJ61" s="10">
        <f t="shared" si="69"/>
        <v>7.0482601227475544E-2</v>
      </c>
      <c r="AK61" s="3" t="s">
        <v>41</v>
      </c>
      <c r="AL61" s="4" t="str">
        <f t="shared" si="70"/>
        <v>0.01/1721</v>
      </c>
      <c r="AM61" s="6">
        <f t="shared" si="71"/>
        <v>2.6250000000000002E-3</v>
      </c>
      <c r="AN61" s="6">
        <f t="shared" si="71"/>
        <v>2.4418604651162789E-3</v>
      </c>
      <c r="AO61" s="6">
        <f t="shared" si="71"/>
        <v>3.1487603305785125E-3</v>
      </c>
      <c r="AP61" s="6">
        <f t="shared" si="71"/>
        <v>2.734806629834254E-3</v>
      </c>
      <c r="AQ61" s="6">
        <f t="shared" si="72"/>
        <v>3.6687245579257785E-4</v>
      </c>
    </row>
    <row r="62" spans="1:43" x14ac:dyDescent="0.2">
      <c r="A62" s="7" t="s">
        <v>43</v>
      </c>
      <c r="B62" s="8">
        <v>47800</v>
      </c>
      <c r="C62" s="8">
        <v>54600</v>
      </c>
      <c r="D62" s="8">
        <v>51300</v>
      </c>
      <c r="E62" s="9">
        <f t="shared" si="55"/>
        <v>51233.333333333336</v>
      </c>
      <c r="F62" s="9">
        <f t="shared" si="56"/>
        <v>3400.4901607464376</v>
      </c>
      <c r="G62" s="10">
        <f t="shared" si="64"/>
        <v>6.6372612116065793E-2</v>
      </c>
      <c r="I62" s="8">
        <v>676000</v>
      </c>
      <c r="J62" s="8">
        <v>616000</v>
      </c>
      <c r="K62" s="8">
        <v>723000</v>
      </c>
      <c r="L62" s="9">
        <f t="shared" si="57"/>
        <v>671666.66666666663</v>
      </c>
      <c r="M62" s="9">
        <f t="shared" si="58"/>
        <v>53631.45843004209</v>
      </c>
      <c r="N62" s="10">
        <f t="shared" si="65"/>
        <v>7.9848325206018006E-2</v>
      </c>
      <c r="O62" s="10" t="s">
        <v>41</v>
      </c>
      <c r="P62" s="6" t="str">
        <f t="shared" ref="P62:P66" si="73">A62</f>
        <v>10/0.17</v>
      </c>
      <c r="Q62" s="6">
        <f t="shared" si="66"/>
        <v>7.0710059171597631E-2</v>
      </c>
      <c r="R62" s="6">
        <f t="shared" si="59"/>
        <v>8.8636363636363638E-2</v>
      </c>
      <c r="S62" s="6">
        <f t="shared" si="59"/>
        <v>7.0954356846473027E-2</v>
      </c>
      <c r="T62" s="6">
        <f t="shared" si="59"/>
        <v>7.6277915632754351E-2</v>
      </c>
      <c r="U62" s="6">
        <f t="shared" si="67"/>
        <v>1.0279959769985927E-2</v>
      </c>
      <c r="X62" s="13">
        <v>1820</v>
      </c>
      <c r="Y62" s="13">
        <v>2130</v>
      </c>
      <c r="Z62" s="13">
        <v>2300</v>
      </c>
      <c r="AA62" s="9">
        <f t="shared" si="60"/>
        <v>2083.3333333333335</v>
      </c>
      <c r="AB62" s="9">
        <f t="shared" si="61"/>
        <v>243.37899115029083</v>
      </c>
      <c r="AC62" s="14">
        <f t="shared" si="68"/>
        <v>0.11682191575213959</v>
      </c>
      <c r="AE62" s="13">
        <v>696000</v>
      </c>
      <c r="AF62" s="13">
        <v>726000</v>
      </c>
      <c r="AG62" s="13">
        <v>676000</v>
      </c>
      <c r="AH62" s="9">
        <f t="shared" si="62"/>
        <v>699333.33333333337</v>
      </c>
      <c r="AI62" s="9">
        <f t="shared" si="63"/>
        <v>25166.11478423583</v>
      </c>
      <c r="AJ62" s="10">
        <f t="shared" si="69"/>
        <v>3.5985864801099852E-2</v>
      </c>
      <c r="AK62" s="3" t="s">
        <v>41</v>
      </c>
      <c r="AL62" s="4" t="str">
        <f t="shared" si="70"/>
        <v>10/0.17</v>
      </c>
      <c r="AM62" s="6">
        <f t="shared" si="71"/>
        <v>2.614942528735632E-3</v>
      </c>
      <c r="AN62" s="6">
        <f t="shared" si="71"/>
        <v>2.9338842975206612E-3</v>
      </c>
      <c r="AO62" s="6">
        <f t="shared" si="71"/>
        <v>3.4023668639053253E-3</v>
      </c>
      <c r="AP62" s="6">
        <f t="shared" si="71"/>
        <v>2.9790276453765491E-3</v>
      </c>
      <c r="AQ62" s="6">
        <f t="shared" si="72"/>
        <v>3.9607172130383948E-4</v>
      </c>
    </row>
    <row r="63" spans="1:43" x14ac:dyDescent="0.2">
      <c r="A63" s="7" t="s">
        <v>44</v>
      </c>
      <c r="B63" s="8">
        <v>71000</v>
      </c>
      <c r="C63" s="8">
        <v>78300</v>
      </c>
      <c r="D63" s="8">
        <v>76200</v>
      </c>
      <c r="E63" s="9">
        <f t="shared" si="55"/>
        <v>75166.666666666672</v>
      </c>
      <c r="F63" s="9">
        <f t="shared" si="56"/>
        <v>3758.1023580170531</v>
      </c>
      <c r="G63" s="10">
        <f t="shared" si="64"/>
        <v>4.9996927157654802E-2</v>
      </c>
      <c r="I63" s="8">
        <v>822000</v>
      </c>
      <c r="J63" s="8">
        <v>703000</v>
      </c>
      <c r="K63" s="8">
        <v>814000</v>
      </c>
      <c r="L63" s="9">
        <f t="shared" si="57"/>
        <v>779666.66666666663</v>
      </c>
      <c r="M63" s="9">
        <f t="shared" si="58"/>
        <v>66515.662315978887</v>
      </c>
      <c r="N63" s="10">
        <f t="shared" si="65"/>
        <v>8.531294867376514E-2</v>
      </c>
      <c r="O63" s="10" t="s">
        <v>41</v>
      </c>
      <c r="P63" s="6" t="str">
        <f t="shared" si="73"/>
        <v>10/1721</v>
      </c>
      <c r="Q63" s="6">
        <f t="shared" si="66"/>
        <v>8.6374695863746964E-2</v>
      </c>
      <c r="R63" s="6">
        <f t="shared" si="59"/>
        <v>0.11137980085348506</v>
      </c>
      <c r="S63" s="6">
        <f t="shared" si="59"/>
        <v>9.3611793611793614E-2</v>
      </c>
      <c r="T63" s="6">
        <f t="shared" si="59"/>
        <v>9.6408721675929898E-2</v>
      </c>
      <c r="U63" s="6">
        <f t="shared" si="67"/>
        <v>1.2866836834173268E-2</v>
      </c>
      <c r="X63" s="13">
        <v>5880</v>
      </c>
      <c r="Y63" s="13">
        <v>7590</v>
      </c>
      <c r="Z63" s="13">
        <v>8420</v>
      </c>
      <c r="AA63" s="9">
        <f t="shared" si="60"/>
        <v>7296.666666666667</v>
      </c>
      <c r="AB63" s="9">
        <f t="shared" si="61"/>
        <v>1295.1576480619372</v>
      </c>
      <c r="AC63" s="14">
        <f t="shared" si="68"/>
        <v>0.17749990608432212</v>
      </c>
      <c r="AE63" s="13">
        <v>732000</v>
      </c>
      <c r="AF63" s="13">
        <v>805000</v>
      </c>
      <c r="AG63" s="13">
        <v>742000</v>
      </c>
      <c r="AH63" s="9">
        <f t="shared" si="62"/>
        <v>759666.66666666663</v>
      </c>
      <c r="AI63" s="9">
        <f t="shared" si="63"/>
        <v>39576.929306520658</v>
      </c>
      <c r="AJ63" s="10">
        <f t="shared" si="69"/>
        <v>5.2097756875630528E-2</v>
      </c>
      <c r="AK63" s="3" t="s">
        <v>41</v>
      </c>
      <c r="AL63" s="4" t="str">
        <f t="shared" si="70"/>
        <v>10/1721</v>
      </c>
      <c r="AM63" s="6">
        <f t="shared" si="71"/>
        <v>8.032786885245901E-3</v>
      </c>
      <c r="AN63" s="6">
        <f t="shared" si="71"/>
        <v>9.4285714285714285E-3</v>
      </c>
      <c r="AO63" s="6">
        <f t="shared" si="71"/>
        <v>1.1347708894878706E-2</v>
      </c>
      <c r="AP63" s="6">
        <f t="shared" si="71"/>
        <v>9.6050899517332172E-3</v>
      </c>
      <c r="AQ63" s="6">
        <f t="shared" si="72"/>
        <v>1.6643322502793104E-3</v>
      </c>
    </row>
    <row r="64" spans="1:43" x14ac:dyDescent="0.2">
      <c r="A64" s="7" t="s">
        <v>45</v>
      </c>
      <c r="B64" s="8">
        <v>38000</v>
      </c>
      <c r="C64" s="8">
        <v>44300</v>
      </c>
      <c r="D64" s="8">
        <v>43200</v>
      </c>
      <c r="E64" s="9">
        <f t="shared" si="55"/>
        <v>41833.333333333336</v>
      </c>
      <c r="F64" s="9">
        <f t="shared" si="56"/>
        <v>3365.0160970392599</v>
      </c>
      <c r="G64" s="10">
        <f t="shared" si="64"/>
        <v>8.0438631801735286E-2</v>
      </c>
      <c r="I64" s="8">
        <v>957000</v>
      </c>
      <c r="J64" s="8">
        <v>901000</v>
      </c>
      <c r="K64" s="8">
        <v>855000</v>
      </c>
      <c r="L64" s="9">
        <f t="shared" si="57"/>
        <v>904333.33333333337</v>
      </c>
      <c r="M64" s="9">
        <f t="shared" si="58"/>
        <v>51081.634011974726</v>
      </c>
      <c r="N64" s="10">
        <f t="shared" si="65"/>
        <v>5.6485404362670168E-2</v>
      </c>
      <c r="O64" s="10"/>
      <c r="P64" s="6" t="str">
        <f t="shared" si="73"/>
        <v>SS</v>
      </c>
      <c r="Q64" s="6">
        <f t="shared" si="66"/>
        <v>3.9707419017763847E-2</v>
      </c>
      <c r="R64" s="6">
        <f t="shared" si="59"/>
        <v>4.9167591564927858E-2</v>
      </c>
      <c r="S64" s="6">
        <f t="shared" si="59"/>
        <v>5.0526315789473683E-2</v>
      </c>
      <c r="T64" s="6">
        <f t="shared" si="59"/>
        <v>4.6258754146701067E-2</v>
      </c>
      <c r="U64" s="6">
        <f t="shared" si="67"/>
        <v>5.893351105234282E-3</v>
      </c>
      <c r="X64" s="13">
        <v>1190</v>
      </c>
      <c r="Y64" s="13">
        <v>1240</v>
      </c>
      <c r="Z64" s="13">
        <v>1280</v>
      </c>
      <c r="AA64" s="9">
        <f t="shared" si="60"/>
        <v>1236.6666666666667</v>
      </c>
      <c r="AB64" s="9">
        <f t="shared" si="61"/>
        <v>45.09249752822894</v>
      </c>
      <c r="AC64" s="14">
        <f t="shared" si="68"/>
        <v>3.646293600665413E-2</v>
      </c>
      <c r="AE64" s="13">
        <v>1180000</v>
      </c>
      <c r="AF64" s="13">
        <v>1140000</v>
      </c>
      <c r="AG64" s="13">
        <v>1180000</v>
      </c>
      <c r="AH64" s="9">
        <f t="shared" si="62"/>
        <v>1166666.6666666667</v>
      </c>
      <c r="AI64" s="9">
        <f t="shared" si="63"/>
        <v>23094.01076758503</v>
      </c>
      <c r="AJ64" s="10">
        <f t="shared" si="69"/>
        <v>1.9794866372215739E-2</v>
      </c>
      <c r="AK64" s="10"/>
      <c r="AL64" s="4" t="str">
        <f t="shared" si="70"/>
        <v>SS</v>
      </c>
      <c r="AM64" s="6">
        <f t="shared" si="71"/>
        <v>1.0084745762711865E-3</v>
      </c>
      <c r="AN64" s="6">
        <f t="shared" si="71"/>
        <v>1.087719298245614E-3</v>
      </c>
      <c r="AO64" s="6">
        <f t="shared" si="71"/>
        <v>1.0847457627118644E-3</v>
      </c>
      <c r="AP64" s="6">
        <f t="shared" si="71"/>
        <v>1.06E-3</v>
      </c>
      <c r="AQ64" s="6">
        <f t="shared" si="72"/>
        <v>4.4918188141411493E-5</v>
      </c>
    </row>
    <row r="65" spans="1:43" x14ac:dyDescent="0.2">
      <c r="A65" s="7" t="s">
        <v>46</v>
      </c>
      <c r="B65" s="8">
        <v>58700</v>
      </c>
      <c r="C65" s="8">
        <v>69100</v>
      </c>
      <c r="D65" s="8">
        <v>63000</v>
      </c>
      <c r="E65" s="9">
        <f t="shared" si="55"/>
        <v>63600</v>
      </c>
      <c r="F65" s="9">
        <f t="shared" si="56"/>
        <v>5225.8970521815681</v>
      </c>
      <c r="G65" s="10">
        <f t="shared" si="64"/>
        <v>8.2168192644364285E-2</v>
      </c>
      <c r="I65" s="8">
        <v>863000</v>
      </c>
      <c r="J65" s="8">
        <v>864000</v>
      </c>
      <c r="K65" s="8">
        <v>1030000</v>
      </c>
      <c r="L65" s="9">
        <f t="shared" si="57"/>
        <v>919000</v>
      </c>
      <c r="M65" s="9">
        <f t="shared" si="58"/>
        <v>96130.120149722061</v>
      </c>
      <c r="N65" s="10">
        <f t="shared" si="65"/>
        <v>0.10460295990176503</v>
      </c>
      <c r="O65" s="10"/>
      <c r="P65" s="6" t="str">
        <f t="shared" si="73"/>
        <v>Pos control</v>
      </c>
      <c r="Q65" s="6">
        <f t="shared" si="66"/>
        <v>6.8018539976825027E-2</v>
      </c>
      <c r="R65" s="6">
        <f t="shared" si="59"/>
        <v>7.9976851851851855E-2</v>
      </c>
      <c r="S65" s="6">
        <f t="shared" si="59"/>
        <v>6.1165048543689322E-2</v>
      </c>
      <c r="T65" s="6">
        <f t="shared" si="59"/>
        <v>6.9205658324265507E-2</v>
      </c>
      <c r="U65" s="6">
        <f t="shared" si="67"/>
        <v>9.520639959490344E-3</v>
      </c>
      <c r="X65" s="13">
        <v>5660</v>
      </c>
      <c r="Y65" s="13">
        <v>5520</v>
      </c>
      <c r="Z65" s="13">
        <v>6910</v>
      </c>
      <c r="AA65" s="9">
        <f t="shared" si="60"/>
        <v>6030</v>
      </c>
      <c r="AB65" s="9">
        <f t="shared" si="61"/>
        <v>765.31039454589927</v>
      </c>
      <c r="AC65" s="14">
        <f t="shared" si="68"/>
        <v>0.12691714669086224</v>
      </c>
      <c r="AE65" s="13">
        <v>1040000</v>
      </c>
      <c r="AF65" s="13">
        <v>927000</v>
      </c>
      <c r="AG65" s="13">
        <v>1100000</v>
      </c>
      <c r="AH65" s="9">
        <f t="shared" si="62"/>
        <v>1022333.3333333334</v>
      </c>
      <c r="AI65" s="9">
        <f t="shared" si="63"/>
        <v>87842.662376167384</v>
      </c>
      <c r="AJ65" s="10">
        <f t="shared" si="69"/>
        <v>8.5923699748451959E-2</v>
      </c>
      <c r="AK65" s="10"/>
      <c r="AL65" s="4" t="str">
        <f t="shared" si="70"/>
        <v>Pos control</v>
      </c>
      <c r="AM65" s="6">
        <f t="shared" si="71"/>
        <v>5.4423076923076925E-3</v>
      </c>
      <c r="AN65" s="6">
        <f t="shared" si="71"/>
        <v>5.9546925566343039E-3</v>
      </c>
      <c r="AO65" s="6">
        <f t="shared" si="71"/>
        <v>6.2818181818181818E-3</v>
      </c>
      <c r="AP65" s="6">
        <f t="shared" si="71"/>
        <v>5.8982719269644601E-3</v>
      </c>
      <c r="AQ65" s="6">
        <f t="shared" si="72"/>
        <v>4.2314837544315441E-4</v>
      </c>
    </row>
    <row r="66" spans="1:43" x14ac:dyDescent="0.2">
      <c r="A66" s="7" t="s">
        <v>47</v>
      </c>
      <c r="B66" s="8">
        <v>32700</v>
      </c>
      <c r="C66" s="8">
        <v>40900</v>
      </c>
      <c r="D66" s="8">
        <v>41800</v>
      </c>
      <c r="E66" s="9">
        <f t="shared" si="55"/>
        <v>38466.666666666664</v>
      </c>
      <c r="F66" s="9">
        <f t="shared" si="56"/>
        <v>5014.3128475727854</v>
      </c>
      <c r="G66" s="10">
        <f t="shared" si="64"/>
        <v>0.13035475340310534</v>
      </c>
      <c r="I66" s="8">
        <v>779000</v>
      </c>
      <c r="J66" s="8">
        <v>799000</v>
      </c>
      <c r="K66" s="8">
        <v>872000</v>
      </c>
      <c r="L66" s="9">
        <f t="shared" si="57"/>
        <v>816666.66666666663</v>
      </c>
      <c r="M66" s="9">
        <f t="shared" si="58"/>
        <v>48952.357791360089</v>
      </c>
      <c r="N66" s="10">
        <f t="shared" si="65"/>
        <v>5.9941662601665419E-2</v>
      </c>
      <c r="O66" s="10"/>
      <c r="P66" s="6" t="str">
        <f t="shared" si="73"/>
        <v>Neg Control</v>
      </c>
      <c r="Q66" s="6">
        <f t="shared" si="66"/>
        <v>4.1976893453145057E-2</v>
      </c>
      <c r="R66" s="6">
        <f t="shared" si="59"/>
        <v>5.1188986232790987E-2</v>
      </c>
      <c r="S66" s="6">
        <f t="shared" si="59"/>
        <v>4.7935779816513764E-2</v>
      </c>
      <c r="T66" s="6">
        <f t="shared" si="59"/>
        <v>4.7102040816326532E-2</v>
      </c>
      <c r="U66" s="6">
        <f t="shared" si="67"/>
        <v>4.6718007245467544E-3</v>
      </c>
      <c r="X66" s="13">
        <v>229</v>
      </c>
      <c r="Y66" s="13">
        <v>0</v>
      </c>
      <c r="Z66" s="13">
        <v>142</v>
      </c>
      <c r="AA66" s="9">
        <f t="shared" si="60"/>
        <v>123.66666666666667</v>
      </c>
      <c r="AB66" s="9">
        <f t="shared" si="61"/>
        <v>115.59555931493793</v>
      </c>
      <c r="AC66" s="14">
        <f t="shared" si="68"/>
        <v>0.93473498098332553</v>
      </c>
      <c r="AE66" s="13">
        <v>803000</v>
      </c>
      <c r="AF66" s="13">
        <v>742000</v>
      </c>
      <c r="AG66" s="13">
        <v>796000</v>
      </c>
      <c r="AH66" s="9">
        <f t="shared" si="62"/>
        <v>780333.33333333337</v>
      </c>
      <c r="AI66" s="9">
        <f t="shared" si="63"/>
        <v>33381.631675718512</v>
      </c>
      <c r="AJ66" s="10">
        <f t="shared" si="69"/>
        <v>4.27786821986995E-2</v>
      </c>
      <c r="AK66" s="10"/>
      <c r="AL66" s="4" t="str">
        <f t="shared" si="70"/>
        <v>Neg Control</v>
      </c>
      <c r="AM66" s="6">
        <f t="shared" si="71"/>
        <v>2.8518057285180571E-4</v>
      </c>
      <c r="AN66" s="6">
        <f t="shared" si="71"/>
        <v>0</v>
      </c>
      <c r="AO66" s="6">
        <f t="shared" si="71"/>
        <v>1.7839195979899497E-4</v>
      </c>
      <c r="AP66" s="6">
        <f t="shared" si="71"/>
        <v>1.5847928235796668E-4</v>
      </c>
      <c r="AQ66" s="6">
        <f t="shared" si="72"/>
        <v>1.4408068244954123E-4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workbookViewId="0">
      <selection activeCell="P72" sqref="P72"/>
    </sheetView>
  </sheetViews>
  <sheetFormatPr baseColWidth="10" defaultRowHeight="15" x14ac:dyDescent="0.2"/>
  <cols>
    <col min="1" max="1" width="11.5" style="6" customWidth="1"/>
    <col min="2" max="2" width="9" style="6" customWidth="1"/>
    <col min="3" max="3" width="10.33203125" style="6" customWidth="1"/>
    <col min="4" max="4" width="9.1640625" style="6" customWidth="1"/>
    <col min="5" max="5" width="8.5" style="6" customWidth="1"/>
    <col min="6" max="6" width="6.6640625" style="6" customWidth="1"/>
    <col min="7" max="7" width="3.1640625" style="6" customWidth="1"/>
    <col min="8" max="8" width="12" style="6" customWidth="1"/>
    <col min="9" max="10" width="10.33203125" style="6" customWidth="1"/>
    <col min="11" max="11" width="9.83203125" style="6" customWidth="1"/>
    <col min="12" max="12" width="6.1640625" style="6" customWidth="1"/>
    <col min="13" max="13" width="6.6640625" style="6" customWidth="1"/>
    <col min="14" max="14" width="12.6640625" style="6" customWidth="1"/>
    <col min="15" max="16" width="10.83203125" style="6"/>
    <col min="17" max="17" width="8.83203125" style="6" customWidth="1"/>
    <col min="18" max="18" width="10.1640625" style="6" customWidth="1"/>
    <col min="19" max="20" width="10.83203125" style="6"/>
    <col min="21" max="21" width="10.83203125" style="20"/>
    <col min="22" max="16384" width="10.83203125" style="6"/>
  </cols>
  <sheetData>
    <row r="1" spans="1:38" x14ac:dyDescent="0.2">
      <c r="A1" s="5" t="s">
        <v>66</v>
      </c>
    </row>
    <row r="2" spans="1:38" x14ac:dyDescent="0.2">
      <c r="B2" s="1" t="s">
        <v>67</v>
      </c>
      <c r="H2" s="2" t="s">
        <v>20</v>
      </c>
      <c r="O2" s="6" t="s">
        <v>68</v>
      </c>
      <c r="V2" s="19" t="s">
        <v>77</v>
      </c>
      <c r="AB2" s="2" t="s">
        <v>20</v>
      </c>
      <c r="AI2" s="6" t="s">
        <v>78</v>
      </c>
    </row>
    <row r="3" spans="1:38" x14ac:dyDescent="0.2">
      <c r="A3" s="6" t="s">
        <v>69</v>
      </c>
      <c r="B3" s="6" t="s">
        <v>25</v>
      </c>
      <c r="C3" s="6" t="s">
        <v>26</v>
      </c>
      <c r="D3" s="6" t="s">
        <v>28</v>
      </c>
      <c r="E3" s="6" t="s">
        <v>29</v>
      </c>
      <c r="F3" s="6" t="s">
        <v>30</v>
      </c>
      <c r="H3" s="6" t="s">
        <v>25</v>
      </c>
      <c r="I3" s="6" t="s">
        <v>26</v>
      </c>
      <c r="J3" s="6" t="s">
        <v>28</v>
      </c>
      <c r="K3" s="6" t="s">
        <v>29</v>
      </c>
      <c r="L3" s="6" t="s">
        <v>30</v>
      </c>
      <c r="N3" s="6" t="str">
        <f>A3</f>
        <v>5 Minutes</v>
      </c>
      <c r="O3" s="6" t="s">
        <v>25</v>
      </c>
      <c r="P3" s="6" t="s">
        <v>26</v>
      </c>
      <c r="Q3" s="6" t="s">
        <v>70</v>
      </c>
      <c r="R3" s="6" t="s">
        <v>71</v>
      </c>
      <c r="U3" s="20" t="s">
        <v>24</v>
      </c>
      <c r="V3" s="20" t="s">
        <v>32</v>
      </c>
      <c r="W3" s="6" t="s">
        <v>33</v>
      </c>
      <c r="X3" s="6" t="s">
        <v>28</v>
      </c>
      <c r="Y3" s="6" t="s">
        <v>29</v>
      </c>
      <c r="Z3" s="6" t="s">
        <v>30</v>
      </c>
      <c r="AB3" s="6" t="s">
        <v>32</v>
      </c>
      <c r="AC3" s="6" t="s">
        <v>33</v>
      </c>
      <c r="AD3" s="6" t="s">
        <v>28</v>
      </c>
      <c r="AE3" s="6" t="s">
        <v>29</v>
      </c>
      <c r="AF3" s="6" t="s">
        <v>30</v>
      </c>
      <c r="AH3" s="6" t="s">
        <v>24</v>
      </c>
      <c r="AI3" s="6" t="s">
        <v>25</v>
      </c>
      <c r="AJ3" s="6" t="s">
        <v>26</v>
      </c>
      <c r="AK3" s="6" t="s">
        <v>70</v>
      </c>
      <c r="AL3" s="6" t="s">
        <v>71</v>
      </c>
    </row>
    <row r="4" spans="1:38" x14ac:dyDescent="0.2">
      <c r="A4" s="7" t="s">
        <v>34</v>
      </c>
      <c r="B4" s="8">
        <v>1300</v>
      </c>
      <c r="C4" s="8">
        <v>22800</v>
      </c>
      <c r="D4" s="9">
        <f t="shared" ref="D4:D18" si="0">AVERAGE(B4:C4)</f>
        <v>12050</v>
      </c>
      <c r="E4" s="9">
        <f>STDEVA(B4:C4)</f>
        <v>15202.795795510772</v>
      </c>
      <c r="F4" s="10">
        <f>E4/D4</f>
        <v>1.2616428046067032</v>
      </c>
      <c r="H4" s="16">
        <v>1020000</v>
      </c>
      <c r="I4" s="16">
        <v>1050000</v>
      </c>
      <c r="J4" s="9">
        <f>(H4+I4)/2</f>
        <v>1035000</v>
      </c>
      <c r="K4" s="9">
        <f>STDEVA(H4:I4)</f>
        <v>21213.203435596424</v>
      </c>
      <c r="L4" s="10">
        <f>K4/J4</f>
        <v>2.0495848730044855E-2</v>
      </c>
      <c r="M4" s="10" t="s">
        <v>35</v>
      </c>
      <c r="N4" s="6">
        <v>0.01</v>
      </c>
      <c r="O4" s="18">
        <f t="shared" ref="O4:O18" si="1">B4/H4</f>
        <v>1.2745098039215687E-3</v>
      </c>
      <c r="P4" s="18">
        <f t="shared" ref="P4:P18" si="2">C4/I4</f>
        <v>2.1714285714285714E-2</v>
      </c>
      <c r="Q4" s="18">
        <f>AVERAGE(O4:P4)</f>
        <v>1.1494397759103641E-2</v>
      </c>
      <c r="R4" s="6">
        <f>STDEV(O4:P4)</f>
        <v>1.4453104152151926E-2</v>
      </c>
      <c r="U4" s="22" t="s">
        <v>34</v>
      </c>
      <c r="V4" s="21">
        <v>1290000</v>
      </c>
      <c r="W4" s="8">
        <v>1490000</v>
      </c>
      <c r="X4" s="9">
        <f t="shared" ref="X4:X18" si="3">AVERAGE(V4:W4)</f>
        <v>1390000</v>
      </c>
      <c r="Y4" s="9">
        <f t="shared" ref="Y4:Y18" si="4">STDEVA(V4:W4)</f>
        <v>141421.35623730952</v>
      </c>
      <c r="Z4" s="10">
        <f>Y4/X4</f>
        <v>0.10174198290453922</v>
      </c>
      <c r="AB4" s="16">
        <v>1170000</v>
      </c>
      <c r="AC4" s="16">
        <v>921000</v>
      </c>
      <c r="AD4" s="9">
        <f>AVERAGE(AB4:AC4)</f>
        <v>1045500</v>
      </c>
      <c r="AE4" s="9">
        <f>STDEVA(AB4:AC4)</f>
        <v>176069.58851545033</v>
      </c>
      <c r="AF4" s="10">
        <f>AE4/AD4</f>
        <v>0.16840706696838864</v>
      </c>
      <c r="AG4" s="10" t="s">
        <v>35</v>
      </c>
      <c r="AH4" s="6">
        <v>0.01</v>
      </c>
      <c r="AI4" s="18">
        <f t="shared" ref="AI4:AI18" si="5">V4/AB4</f>
        <v>1.1025641025641026</v>
      </c>
      <c r="AJ4" s="18">
        <f t="shared" ref="AJ4:AJ18" si="6">W4/AC4</f>
        <v>1.6178067318132465</v>
      </c>
      <c r="AK4" s="18">
        <f>AVERAGE(AI4:AJ4)</f>
        <v>1.3601854171886747</v>
      </c>
      <c r="AL4" s="6">
        <f>STDEV(AI4:AJ4)</f>
        <v>0.36433155709845533</v>
      </c>
    </row>
    <row r="5" spans="1:38" x14ac:dyDescent="0.2">
      <c r="A5" s="7">
        <v>0.1</v>
      </c>
      <c r="B5" s="8">
        <v>1560</v>
      </c>
      <c r="C5" s="8">
        <v>16600</v>
      </c>
      <c r="D5" s="9">
        <f t="shared" si="0"/>
        <v>9080</v>
      </c>
      <c r="E5" s="9">
        <f t="shared" ref="E5:E18" si="7">STDEVA(B5:C5)</f>
        <v>10634.885989045675</v>
      </c>
      <c r="F5" s="10">
        <f t="shared" ref="F5:F18" si="8">E5/D5</f>
        <v>1.1712429503354267</v>
      </c>
      <c r="H5" s="16">
        <v>936000</v>
      </c>
      <c r="I5" s="16">
        <v>952000</v>
      </c>
      <c r="J5" s="9">
        <f t="shared" ref="J5:J18" si="9">(H5+I5)/2</f>
        <v>944000</v>
      </c>
      <c r="K5" s="9">
        <f t="shared" ref="K5:K18" si="10">STDEVA(H5:I5)</f>
        <v>11313.708498984761</v>
      </c>
      <c r="L5" s="10">
        <f t="shared" ref="L5:L18" si="11">K5/J5</f>
        <v>1.1984860698077077E-2</v>
      </c>
      <c r="M5" s="10" t="s">
        <v>35</v>
      </c>
      <c r="N5" s="6">
        <v>0.1</v>
      </c>
      <c r="O5" s="18">
        <f t="shared" si="1"/>
        <v>1.6666666666666668E-3</v>
      </c>
      <c r="P5" s="18">
        <f t="shared" si="2"/>
        <v>1.7436974789915967E-2</v>
      </c>
      <c r="Q5" s="18">
        <f t="shared" ref="Q5:Q18" si="12">AVERAGE(O5:P5)</f>
        <v>9.5518207282913169E-3</v>
      </c>
      <c r="R5" s="6">
        <f t="shared" ref="R5:R18" si="13">STDEV(O5:P5)</f>
        <v>1.1151291815350876E-2</v>
      </c>
      <c r="U5" s="22">
        <v>0.1</v>
      </c>
      <c r="V5" s="21">
        <v>1590000</v>
      </c>
      <c r="W5" s="8">
        <v>2160000</v>
      </c>
      <c r="X5" s="9">
        <f t="shared" si="3"/>
        <v>1875000</v>
      </c>
      <c r="Y5" s="9">
        <f t="shared" si="4"/>
        <v>403050.86527633207</v>
      </c>
      <c r="Z5" s="10">
        <f t="shared" ref="Z5:Z18" si="14">Y5/X5</f>
        <v>0.21496046148071044</v>
      </c>
      <c r="AB5" s="16">
        <v>943000</v>
      </c>
      <c r="AC5" s="16">
        <v>1040000</v>
      </c>
      <c r="AD5" s="9">
        <f t="shared" ref="AD5:AD18" si="15">AVERAGE(AB5:AC5)</f>
        <v>991500</v>
      </c>
      <c r="AE5" s="9">
        <f t="shared" ref="AE5:AE18" si="16">STDEVA(AB5:AC5)</f>
        <v>68589.357775095108</v>
      </c>
      <c r="AF5" s="10">
        <f t="shared" ref="AF5:AF18" si="17">AE5/AD5</f>
        <v>6.9177365380832176E-2</v>
      </c>
      <c r="AG5" s="10" t="s">
        <v>35</v>
      </c>
      <c r="AH5" s="6">
        <v>0.1</v>
      </c>
      <c r="AI5" s="18">
        <f t="shared" si="5"/>
        <v>1.6861081654294803</v>
      </c>
      <c r="AJ5" s="18">
        <f t="shared" si="6"/>
        <v>2.0769230769230771</v>
      </c>
      <c r="AK5" s="18">
        <f t="shared" ref="AK5:AK18" si="18">AVERAGE(AI5:AJ5)</f>
        <v>1.8815156211762787</v>
      </c>
      <c r="AL5" s="6">
        <f t="shared" ref="AL5:AL18" si="19">STDEV(AI5:AJ5)</f>
        <v>0.27634787410594341</v>
      </c>
    </row>
    <row r="6" spans="1:38" x14ac:dyDescent="0.2">
      <c r="A6" s="7">
        <v>1</v>
      </c>
      <c r="B6" s="8">
        <v>14600</v>
      </c>
      <c r="C6" s="8">
        <v>17300</v>
      </c>
      <c r="D6" s="9">
        <f t="shared" si="0"/>
        <v>15950</v>
      </c>
      <c r="E6" s="9">
        <f t="shared" si="7"/>
        <v>1909.1883092036783</v>
      </c>
      <c r="F6" s="10">
        <f t="shared" si="8"/>
        <v>0.1196983265958419</v>
      </c>
      <c r="H6" s="16">
        <v>890000</v>
      </c>
      <c r="I6" s="16">
        <v>860000</v>
      </c>
      <c r="J6" s="9">
        <f t="shared" si="9"/>
        <v>875000</v>
      </c>
      <c r="K6" s="9">
        <f t="shared" si="10"/>
        <v>21213.203435596424</v>
      </c>
      <c r="L6" s="10">
        <f t="shared" si="11"/>
        <v>2.4243661069253058E-2</v>
      </c>
      <c r="M6" s="10" t="s">
        <v>35</v>
      </c>
      <c r="N6" s="6">
        <v>1</v>
      </c>
      <c r="O6" s="18">
        <f t="shared" si="1"/>
        <v>1.6404494382022471E-2</v>
      </c>
      <c r="P6" s="18">
        <f t="shared" si="2"/>
        <v>2.0116279069767443E-2</v>
      </c>
      <c r="Q6" s="18">
        <f t="shared" si="12"/>
        <v>1.8260386725894959E-2</v>
      </c>
      <c r="R6" s="6">
        <f t="shared" si="13"/>
        <v>2.6246281230088609E-3</v>
      </c>
      <c r="U6" s="22">
        <v>1</v>
      </c>
      <c r="V6" s="21">
        <v>2440000</v>
      </c>
      <c r="W6" s="8">
        <v>3030000</v>
      </c>
      <c r="X6" s="9">
        <f t="shared" si="3"/>
        <v>2735000</v>
      </c>
      <c r="Y6" s="9">
        <f t="shared" si="4"/>
        <v>417193.00090006302</v>
      </c>
      <c r="Z6" s="10">
        <f t="shared" si="14"/>
        <v>0.15253857436931006</v>
      </c>
      <c r="AB6" s="16">
        <v>939000</v>
      </c>
      <c r="AC6" s="16">
        <v>1050000</v>
      </c>
      <c r="AD6" s="9">
        <f t="shared" si="15"/>
        <v>994500</v>
      </c>
      <c r="AE6" s="9">
        <f t="shared" si="16"/>
        <v>78488.852711706772</v>
      </c>
      <c r="AF6" s="10">
        <f t="shared" si="17"/>
        <v>7.8922928820217966E-2</v>
      </c>
      <c r="AG6" s="10" t="s">
        <v>35</v>
      </c>
      <c r="AH6" s="6">
        <v>1</v>
      </c>
      <c r="AI6" s="18">
        <f t="shared" si="5"/>
        <v>2.5985090521831737</v>
      </c>
      <c r="AJ6" s="18">
        <f t="shared" si="6"/>
        <v>2.8857142857142857</v>
      </c>
      <c r="AK6" s="18">
        <f t="shared" si="18"/>
        <v>2.7421116689487297</v>
      </c>
      <c r="AL6" s="6">
        <f t="shared" si="19"/>
        <v>0.20308476822211524</v>
      </c>
    </row>
    <row r="7" spans="1:38" x14ac:dyDescent="0.2">
      <c r="A7" s="7">
        <v>10</v>
      </c>
      <c r="B7" s="8">
        <v>17200</v>
      </c>
      <c r="C7" s="8">
        <v>8420</v>
      </c>
      <c r="D7" s="9">
        <f t="shared" si="0"/>
        <v>12810</v>
      </c>
      <c r="E7" s="9">
        <f t="shared" si="7"/>
        <v>6208.3975388178869</v>
      </c>
      <c r="F7" s="10">
        <f t="shared" si="8"/>
        <v>0.48465242301466721</v>
      </c>
      <c r="H7" s="16">
        <v>1040000</v>
      </c>
      <c r="I7" s="16">
        <v>930000</v>
      </c>
      <c r="J7" s="9">
        <f t="shared" si="9"/>
        <v>985000</v>
      </c>
      <c r="K7" s="9">
        <f t="shared" si="10"/>
        <v>77781.745930520221</v>
      </c>
      <c r="L7" s="10">
        <f t="shared" si="11"/>
        <v>7.8966239523370785E-2</v>
      </c>
      <c r="M7" s="10" t="s">
        <v>35</v>
      </c>
      <c r="N7" s="6">
        <v>10</v>
      </c>
      <c r="O7" s="18">
        <f t="shared" si="1"/>
        <v>1.653846153846154E-2</v>
      </c>
      <c r="P7" s="18">
        <f t="shared" si="2"/>
        <v>9.0537634408602158E-3</v>
      </c>
      <c r="Q7" s="18">
        <f t="shared" si="12"/>
        <v>1.2796112489660878E-2</v>
      </c>
      <c r="R7" s="6">
        <f t="shared" si="13"/>
        <v>5.2924807799479478E-3</v>
      </c>
      <c r="U7" s="22">
        <v>10</v>
      </c>
      <c r="V7" s="21">
        <v>2560000</v>
      </c>
      <c r="W7" s="8">
        <v>3110000</v>
      </c>
      <c r="X7" s="9">
        <f t="shared" si="3"/>
        <v>2835000</v>
      </c>
      <c r="Y7" s="9">
        <f t="shared" si="4"/>
        <v>388908.72965260112</v>
      </c>
      <c r="Z7" s="10">
        <f t="shared" si="14"/>
        <v>0.13718120975400391</v>
      </c>
      <c r="AB7" s="16">
        <v>1090000</v>
      </c>
      <c r="AC7" s="16">
        <v>1280000</v>
      </c>
      <c r="AD7" s="9">
        <f t="shared" si="15"/>
        <v>1185000</v>
      </c>
      <c r="AE7" s="9">
        <f t="shared" si="16"/>
        <v>134350.28842544404</v>
      </c>
      <c r="AF7" s="10">
        <f t="shared" si="17"/>
        <v>0.11337577082315953</v>
      </c>
      <c r="AG7" s="10" t="s">
        <v>35</v>
      </c>
      <c r="AH7" s="6">
        <v>10</v>
      </c>
      <c r="AI7" s="18">
        <f t="shared" si="5"/>
        <v>2.3486238532110093</v>
      </c>
      <c r="AJ7" s="18">
        <f t="shared" si="6"/>
        <v>2.4296875</v>
      </c>
      <c r="AK7" s="18">
        <f t="shared" si="18"/>
        <v>2.3891556766055047</v>
      </c>
      <c r="AL7" s="6">
        <f t="shared" si="19"/>
        <v>5.7320654352206422E-2</v>
      </c>
    </row>
    <row r="8" spans="1:38" x14ac:dyDescent="0.2">
      <c r="A8" s="7" t="s">
        <v>36</v>
      </c>
      <c r="B8" s="8">
        <v>23500</v>
      </c>
      <c r="C8" s="8">
        <v>12900</v>
      </c>
      <c r="D8" s="9">
        <f t="shared" si="0"/>
        <v>18200</v>
      </c>
      <c r="E8" s="9">
        <f t="shared" si="7"/>
        <v>7495.3318805774034</v>
      </c>
      <c r="F8" s="10">
        <f t="shared" si="8"/>
        <v>0.41183142200974743</v>
      </c>
      <c r="H8" s="16">
        <v>1300000</v>
      </c>
      <c r="I8" s="16">
        <v>1050000</v>
      </c>
      <c r="J8" s="9">
        <f t="shared" si="9"/>
        <v>1175000</v>
      </c>
      <c r="K8" s="9">
        <f t="shared" si="10"/>
        <v>176776.69529663687</v>
      </c>
      <c r="L8" s="10">
        <f t="shared" si="11"/>
        <v>0.1504482513162867</v>
      </c>
      <c r="M8" s="10" t="s">
        <v>37</v>
      </c>
      <c r="N8" s="6">
        <v>0.17</v>
      </c>
      <c r="O8" s="18">
        <f t="shared" si="1"/>
        <v>1.8076923076923077E-2</v>
      </c>
      <c r="P8" s="18">
        <f t="shared" si="2"/>
        <v>1.2285714285714285E-2</v>
      </c>
      <c r="Q8" s="18">
        <f t="shared" si="12"/>
        <v>1.5181318681318681E-2</v>
      </c>
      <c r="R8" s="6">
        <f t="shared" si="13"/>
        <v>4.0950030075308889E-3</v>
      </c>
      <c r="U8" s="22" t="s">
        <v>79</v>
      </c>
      <c r="V8" s="21">
        <v>1720000</v>
      </c>
      <c r="W8" s="8">
        <v>1650000</v>
      </c>
      <c r="X8" s="9">
        <f t="shared" si="3"/>
        <v>1685000</v>
      </c>
      <c r="Y8" s="9">
        <f t="shared" si="4"/>
        <v>49497.474683058324</v>
      </c>
      <c r="Z8" s="10">
        <f t="shared" si="14"/>
        <v>2.9375355894990105E-2</v>
      </c>
      <c r="AB8" s="16">
        <v>1180000</v>
      </c>
      <c r="AC8" s="16">
        <v>1370000</v>
      </c>
      <c r="AD8" s="9">
        <f t="shared" si="15"/>
        <v>1275000</v>
      </c>
      <c r="AE8" s="9">
        <f t="shared" si="16"/>
        <v>134350.28842544404</v>
      </c>
      <c r="AF8" s="10">
        <f t="shared" si="17"/>
        <v>0.10537277523564238</v>
      </c>
      <c r="AG8" s="10" t="s">
        <v>37</v>
      </c>
      <c r="AH8" s="6">
        <v>0.17</v>
      </c>
      <c r="AI8" s="18">
        <f t="shared" si="5"/>
        <v>1.4576271186440677</v>
      </c>
      <c r="AJ8" s="18">
        <f t="shared" si="6"/>
        <v>1.2043795620437956</v>
      </c>
      <c r="AK8" s="18">
        <f t="shared" si="18"/>
        <v>1.3310033403439316</v>
      </c>
      <c r="AL8" s="6">
        <f t="shared" si="19"/>
        <v>0.17907306459097641</v>
      </c>
    </row>
    <row r="9" spans="1:38" x14ac:dyDescent="0.2">
      <c r="A9" s="7">
        <v>1.7</v>
      </c>
      <c r="B9" s="8">
        <v>12200</v>
      </c>
      <c r="C9" s="8">
        <v>6760</v>
      </c>
      <c r="D9" s="9">
        <f t="shared" si="0"/>
        <v>9480</v>
      </c>
      <c r="E9" s="9">
        <f t="shared" si="7"/>
        <v>3846.6608896548187</v>
      </c>
      <c r="F9" s="10">
        <f t="shared" si="8"/>
        <v>0.40576591663025513</v>
      </c>
      <c r="H9" s="16">
        <v>1170000</v>
      </c>
      <c r="I9" s="16">
        <v>905000</v>
      </c>
      <c r="J9" s="9">
        <f t="shared" si="9"/>
        <v>1037500</v>
      </c>
      <c r="K9" s="9">
        <f t="shared" si="10"/>
        <v>187383.29701443508</v>
      </c>
      <c r="L9" s="10">
        <f t="shared" si="11"/>
        <v>0.18061040676090129</v>
      </c>
      <c r="M9" s="10" t="s">
        <v>37</v>
      </c>
      <c r="N9" s="6">
        <v>1.7</v>
      </c>
      <c r="O9" s="18">
        <f t="shared" si="1"/>
        <v>1.0427350427350428E-2</v>
      </c>
      <c r="P9" s="18">
        <f t="shared" si="2"/>
        <v>7.469613259668508E-3</v>
      </c>
      <c r="Q9" s="18">
        <f t="shared" si="12"/>
        <v>8.9484818435094683E-3</v>
      </c>
      <c r="R9" s="6">
        <f t="shared" si="13"/>
        <v>2.091436008235378E-3</v>
      </c>
      <c r="U9" s="22">
        <v>1</v>
      </c>
      <c r="V9" s="21">
        <v>1660000</v>
      </c>
      <c r="W9" s="8">
        <v>1890000</v>
      </c>
      <c r="X9" s="9">
        <f t="shared" si="3"/>
        <v>1775000</v>
      </c>
      <c r="Y9" s="9">
        <f t="shared" si="4"/>
        <v>162634.55967290592</v>
      </c>
      <c r="Z9" s="10">
        <f t="shared" si="14"/>
        <v>9.1625104041073754E-2</v>
      </c>
      <c r="AB9" s="16">
        <v>974000</v>
      </c>
      <c r="AC9" s="16">
        <v>1190000</v>
      </c>
      <c r="AD9" s="9">
        <f t="shared" si="15"/>
        <v>1082000</v>
      </c>
      <c r="AE9" s="9">
        <f t="shared" si="16"/>
        <v>152735.06473629427</v>
      </c>
      <c r="AF9" s="10">
        <f t="shared" si="17"/>
        <v>0.14115994892448638</v>
      </c>
      <c r="AG9" s="10" t="s">
        <v>37</v>
      </c>
      <c r="AH9" s="6">
        <v>1.7</v>
      </c>
      <c r="AI9" s="18">
        <f t="shared" si="5"/>
        <v>1.7043121149897331</v>
      </c>
      <c r="AJ9" s="18">
        <f t="shared" si="6"/>
        <v>1.588235294117647</v>
      </c>
      <c r="AK9" s="18">
        <f t="shared" si="18"/>
        <v>1.6462737045536899</v>
      </c>
      <c r="AL9" s="6">
        <f t="shared" si="19"/>
        <v>8.2078707177228288E-2</v>
      </c>
    </row>
    <row r="10" spans="1:38" x14ac:dyDescent="0.2">
      <c r="A10" s="7">
        <v>17</v>
      </c>
      <c r="B10" s="8">
        <v>2120</v>
      </c>
      <c r="C10" s="8">
        <v>13900</v>
      </c>
      <c r="D10" s="9">
        <f t="shared" si="0"/>
        <v>8010</v>
      </c>
      <c r="E10" s="9">
        <f t="shared" si="7"/>
        <v>8329.7178823775303</v>
      </c>
      <c r="F10" s="10">
        <f t="shared" si="8"/>
        <v>1.0399148417450099</v>
      </c>
      <c r="H10" s="16">
        <v>733000</v>
      </c>
      <c r="I10" s="16">
        <v>654000</v>
      </c>
      <c r="J10" s="9">
        <f t="shared" si="9"/>
        <v>693500</v>
      </c>
      <c r="K10" s="9">
        <f t="shared" si="10"/>
        <v>55861.435713737257</v>
      </c>
      <c r="L10" s="10">
        <f t="shared" si="11"/>
        <v>8.0550015448792006E-2</v>
      </c>
      <c r="M10" s="10" t="s">
        <v>37</v>
      </c>
      <c r="N10" s="6">
        <v>17</v>
      </c>
      <c r="O10" s="18">
        <f t="shared" si="1"/>
        <v>2.8922237380627556E-3</v>
      </c>
      <c r="P10" s="18">
        <f t="shared" si="2"/>
        <v>2.1253822629969419E-2</v>
      </c>
      <c r="Q10" s="18">
        <f t="shared" si="12"/>
        <v>1.2073023184016088E-2</v>
      </c>
      <c r="R10" s="6">
        <f t="shared" si="13"/>
        <v>1.2983611089894596E-2</v>
      </c>
      <c r="U10" s="22">
        <v>10</v>
      </c>
      <c r="V10" s="21">
        <v>1120000</v>
      </c>
      <c r="W10" s="8">
        <v>1540000</v>
      </c>
      <c r="X10" s="9">
        <f t="shared" si="3"/>
        <v>1330000</v>
      </c>
      <c r="Y10" s="9">
        <f t="shared" si="4"/>
        <v>296984.84809834993</v>
      </c>
      <c r="Z10" s="10">
        <f t="shared" si="14"/>
        <v>0.22329687826943603</v>
      </c>
      <c r="AB10" s="16">
        <v>562000</v>
      </c>
      <c r="AC10" s="16">
        <v>846000</v>
      </c>
      <c r="AD10" s="9">
        <f t="shared" si="15"/>
        <v>704000</v>
      </c>
      <c r="AE10" s="9">
        <f t="shared" si="16"/>
        <v>200818.3258569795</v>
      </c>
      <c r="AF10" s="10">
        <f t="shared" si="17"/>
        <v>0.28525330377411862</v>
      </c>
      <c r="AG10" s="10" t="s">
        <v>37</v>
      </c>
      <c r="AH10" s="6">
        <v>17</v>
      </c>
      <c r="AI10" s="18">
        <f t="shared" si="5"/>
        <v>1.9928825622775801</v>
      </c>
      <c r="AJ10" s="18">
        <f t="shared" si="6"/>
        <v>1.8203309692671394</v>
      </c>
      <c r="AK10" s="18">
        <f t="shared" si="18"/>
        <v>1.9066067657723598</v>
      </c>
      <c r="AL10" s="6">
        <f t="shared" si="19"/>
        <v>0.12201240152222385</v>
      </c>
    </row>
    <row r="11" spans="1:38" x14ac:dyDescent="0.2">
      <c r="A11" s="7">
        <v>1721</v>
      </c>
      <c r="B11" s="8">
        <v>16900</v>
      </c>
      <c r="C11" s="8">
        <v>18500</v>
      </c>
      <c r="D11" s="9">
        <f t="shared" si="0"/>
        <v>17700</v>
      </c>
      <c r="E11" s="9">
        <f t="shared" si="7"/>
        <v>1131.3708498984761</v>
      </c>
      <c r="F11" s="10">
        <f t="shared" si="8"/>
        <v>6.3919257056411077E-2</v>
      </c>
      <c r="H11" s="16">
        <v>1040000</v>
      </c>
      <c r="I11" s="16">
        <v>1060000</v>
      </c>
      <c r="J11" s="9">
        <f t="shared" si="9"/>
        <v>1050000</v>
      </c>
      <c r="K11" s="9">
        <f t="shared" si="10"/>
        <v>14142.13562373095</v>
      </c>
      <c r="L11" s="10">
        <f t="shared" si="11"/>
        <v>1.3468700594029477E-2</v>
      </c>
      <c r="M11" s="10" t="s">
        <v>37</v>
      </c>
      <c r="N11" s="6">
        <v>1721</v>
      </c>
      <c r="O11" s="18">
        <f t="shared" si="1"/>
        <v>1.6250000000000001E-2</v>
      </c>
      <c r="P11" s="18">
        <f t="shared" si="2"/>
        <v>1.7452830188679245E-2</v>
      </c>
      <c r="Q11" s="18">
        <f t="shared" si="12"/>
        <v>1.6851415094339621E-2</v>
      </c>
      <c r="R11" s="6">
        <f t="shared" si="13"/>
        <v>8.5052938303098805E-4</v>
      </c>
      <c r="U11" s="22">
        <v>1721</v>
      </c>
      <c r="V11" s="21">
        <v>2600000</v>
      </c>
      <c r="W11" s="8">
        <v>3100000</v>
      </c>
      <c r="X11" s="9">
        <f t="shared" si="3"/>
        <v>2850000</v>
      </c>
      <c r="Y11" s="9">
        <f t="shared" si="4"/>
        <v>353553.39059327374</v>
      </c>
      <c r="Z11" s="10">
        <f t="shared" si="14"/>
        <v>0.12405382126079781</v>
      </c>
      <c r="AB11" s="16">
        <v>960000</v>
      </c>
      <c r="AC11" s="16">
        <v>1370000</v>
      </c>
      <c r="AD11" s="9">
        <f t="shared" si="15"/>
        <v>1165000</v>
      </c>
      <c r="AE11" s="9">
        <f t="shared" si="16"/>
        <v>289913.78028648446</v>
      </c>
      <c r="AF11" s="10">
        <f t="shared" si="17"/>
        <v>0.24885303028882785</v>
      </c>
      <c r="AG11" s="10" t="s">
        <v>37</v>
      </c>
      <c r="AH11" s="6">
        <v>1721</v>
      </c>
      <c r="AI11" s="18">
        <f t="shared" si="5"/>
        <v>2.7083333333333335</v>
      </c>
      <c r="AJ11" s="18">
        <f t="shared" si="6"/>
        <v>2.2627737226277373</v>
      </c>
      <c r="AK11" s="18">
        <f t="shared" si="18"/>
        <v>2.4855535279805352</v>
      </c>
      <c r="AL11" s="6">
        <f t="shared" si="19"/>
        <v>0.3150582221527653</v>
      </c>
    </row>
    <row r="12" spans="1:38" x14ac:dyDescent="0.2">
      <c r="A12" s="7" t="s">
        <v>72</v>
      </c>
      <c r="B12" s="8">
        <v>15100</v>
      </c>
      <c r="C12" s="8">
        <v>21300</v>
      </c>
      <c r="D12" s="9">
        <f t="shared" si="0"/>
        <v>18200</v>
      </c>
      <c r="E12" s="9">
        <f t="shared" si="7"/>
        <v>4384.0620433565946</v>
      </c>
      <c r="F12" s="10">
        <f t="shared" si="8"/>
        <v>0.24088252985475794</v>
      </c>
      <c r="H12" s="16">
        <v>1040000</v>
      </c>
      <c r="I12" s="16">
        <v>981000</v>
      </c>
      <c r="J12" s="9">
        <f t="shared" si="9"/>
        <v>1010500</v>
      </c>
      <c r="K12" s="9">
        <f t="shared" si="10"/>
        <v>41719.300090006305</v>
      </c>
      <c r="L12" s="10">
        <f t="shared" si="11"/>
        <v>4.1285799198422866E-2</v>
      </c>
      <c r="M12" s="10" t="s">
        <v>41</v>
      </c>
      <c r="N12" s="6" t="str">
        <f>A12</f>
        <v>E+I  0.01/0.1</v>
      </c>
      <c r="O12" s="18">
        <f t="shared" si="1"/>
        <v>1.4519230769230769E-2</v>
      </c>
      <c r="P12" s="18">
        <f t="shared" si="2"/>
        <v>2.1712538226299694E-2</v>
      </c>
      <c r="Q12" s="18">
        <f t="shared" si="12"/>
        <v>1.8115884497765231E-2</v>
      </c>
      <c r="R12" s="6">
        <f t="shared" si="13"/>
        <v>5.0864364820532026E-3</v>
      </c>
      <c r="U12" s="22" t="s">
        <v>72</v>
      </c>
      <c r="V12" s="21">
        <v>1610000</v>
      </c>
      <c r="W12" s="8">
        <v>1600000</v>
      </c>
      <c r="X12" s="9">
        <f t="shared" si="3"/>
        <v>1605000</v>
      </c>
      <c r="Y12" s="9">
        <f t="shared" si="4"/>
        <v>7071.0678118654751</v>
      </c>
      <c r="Z12" s="10">
        <f t="shared" si="14"/>
        <v>4.4056497270189877E-3</v>
      </c>
      <c r="AB12" s="16">
        <v>1130000</v>
      </c>
      <c r="AC12" s="16">
        <v>1430000</v>
      </c>
      <c r="AD12" s="9">
        <f t="shared" si="15"/>
        <v>1280000</v>
      </c>
      <c r="AE12" s="9">
        <f t="shared" si="16"/>
        <v>212132.03435596425</v>
      </c>
      <c r="AF12" s="10">
        <f t="shared" si="17"/>
        <v>0.16572815184059708</v>
      </c>
      <c r="AG12" s="10" t="s">
        <v>41</v>
      </c>
      <c r="AH12" s="6" t="s">
        <v>40</v>
      </c>
      <c r="AI12" s="18">
        <f t="shared" si="5"/>
        <v>1.4247787610619469</v>
      </c>
      <c r="AJ12" s="18">
        <f t="shared" si="6"/>
        <v>1.118881118881119</v>
      </c>
      <c r="AK12" s="18">
        <f t="shared" si="18"/>
        <v>1.2718299399715329</v>
      </c>
      <c r="AL12" s="6">
        <f t="shared" si="19"/>
        <v>0.21630229713503971</v>
      </c>
    </row>
    <row r="13" spans="1:38" x14ac:dyDescent="0.2">
      <c r="A13" s="7" t="s">
        <v>42</v>
      </c>
      <c r="B13" s="8">
        <v>1970</v>
      </c>
      <c r="C13" s="8">
        <v>3670</v>
      </c>
      <c r="D13" s="9">
        <f t="shared" si="0"/>
        <v>2820</v>
      </c>
      <c r="E13" s="9">
        <f t="shared" si="7"/>
        <v>1202.0815280171307</v>
      </c>
      <c r="F13" s="10">
        <f t="shared" si="8"/>
        <v>0.42627004539614566</v>
      </c>
      <c r="H13" s="16">
        <v>989000</v>
      </c>
      <c r="I13" s="16">
        <v>796000</v>
      </c>
      <c r="J13" s="9">
        <f t="shared" si="9"/>
        <v>892500</v>
      </c>
      <c r="K13" s="9">
        <f t="shared" si="10"/>
        <v>136471.60876900368</v>
      </c>
      <c r="L13" s="10">
        <f t="shared" si="11"/>
        <v>0.15290936556751111</v>
      </c>
      <c r="M13" s="10" t="s">
        <v>41</v>
      </c>
      <c r="N13" s="6" t="str">
        <f t="shared" ref="N13:N18" si="20">A13</f>
        <v>0.01/1721</v>
      </c>
      <c r="O13" s="18">
        <f t="shared" si="1"/>
        <v>1.9919110212335694E-3</v>
      </c>
      <c r="P13" s="18">
        <f t="shared" si="2"/>
        <v>4.6105527638190952E-3</v>
      </c>
      <c r="Q13" s="18">
        <f t="shared" si="12"/>
        <v>3.3012318925263323E-3</v>
      </c>
      <c r="R13" s="6">
        <f t="shared" si="13"/>
        <v>1.8516593336803822E-3</v>
      </c>
      <c r="U13" s="22" t="s">
        <v>42</v>
      </c>
      <c r="V13" s="21">
        <v>1790000</v>
      </c>
      <c r="W13" s="8">
        <v>1840000</v>
      </c>
      <c r="X13" s="9">
        <f t="shared" si="3"/>
        <v>1815000</v>
      </c>
      <c r="Y13" s="9">
        <f t="shared" si="4"/>
        <v>35355.33905932738</v>
      </c>
      <c r="Z13" s="10">
        <f t="shared" si="14"/>
        <v>1.9479525652521971E-2</v>
      </c>
      <c r="AB13" s="16">
        <v>952000</v>
      </c>
      <c r="AC13" s="16">
        <v>1210000</v>
      </c>
      <c r="AD13" s="9">
        <f t="shared" si="15"/>
        <v>1081000</v>
      </c>
      <c r="AE13" s="9">
        <f t="shared" si="16"/>
        <v>182433.54954612927</v>
      </c>
      <c r="AF13" s="10">
        <f t="shared" si="17"/>
        <v>0.16876369060696511</v>
      </c>
      <c r="AG13" s="10" t="s">
        <v>41</v>
      </c>
      <c r="AH13" s="6" t="s">
        <v>42</v>
      </c>
      <c r="AI13" s="18">
        <f t="shared" si="5"/>
        <v>1.8802521008403361</v>
      </c>
      <c r="AJ13" s="18">
        <f t="shared" si="6"/>
        <v>1.5206611570247934</v>
      </c>
      <c r="AK13" s="18">
        <f t="shared" si="18"/>
        <v>1.7004566289325647</v>
      </c>
      <c r="AL13" s="6">
        <f t="shared" si="19"/>
        <v>0.25426919482524291</v>
      </c>
    </row>
    <row r="14" spans="1:38" x14ac:dyDescent="0.2">
      <c r="A14" s="7" t="s">
        <v>73</v>
      </c>
      <c r="B14" s="8">
        <v>20100</v>
      </c>
      <c r="C14" s="8">
        <v>11400</v>
      </c>
      <c r="D14" s="9">
        <f t="shared" si="0"/>
        <v>15750</v>
      </c>
      <c r="E14" s="9">
        <f t="shared" si="7"/>
        <v>6151.8289963229636</v>
      </c>
      <c r="F14" s="10">
        <f t="shared" si="8"/>
        <v>0.39059231722685483</v>
      </c>
      <c r="H14" s="16">
        <v>1380000</v>
      </c>
      <c r="I14" s="16">
        <v>970000</v>
      </c>
      <c r="J14" s="9">
        <f t="shared" si="9"/>
        <v>1175000</v>
      </c>
      <c r="K14" s="9">
        <f t="shared" si="10"/>
        <v>289913.78028648446</v>
      </c>
      <c r="L14" s="10">
        <f t="shared" si="11"/>
        <v>0.24673513215871018</v>
      </c>
      <c r="M14" s="10" t="s">
        <v>41</v>
      </c>
      <c r="N14" s="6" t="str">
        <f t="shared" si="20"/>
        <v>10/1.0</v>
      </c>
      <c r="O14" s="18">
        <f t="shared" si="1"/>
        <v>1.4565217391304348E-2</v>
      </c>
      <c r="P14" s="18">
        <f t="shared" si="2"/>
        <v>1.1752577319587629E-2</v>
      </c>
      <c r="Q14" s="18">
        <f t="shared" si="12"/>
        <v>1.3158897355445988E-2</v>
      </c>
      <c r="R14" s="6">
        <f t="shared" si="13"/>
        <v>1.9888368677479095E-3</v>
      </c>
      <c r="U14" s="22" t="s">
        <v>73</v>
      </c>
      <c r="V14" s="21">
        <v>2630000</v>
      </c>
      <c r="W14" s="8">
        <v>2430000</v>
      </c>
      <c r="X14" s="9">
        <f t="shared" si="3"/>
        <v>2530000</v>
      </c>
      <c r="Y14" s="9">
        <f t="shared" si="4"/>
        <v>141421.35623730952</v>
      </c>
      <c r="Z14" s="10">
        <f t="shared" si="14"/>
        <v>5.5897769263758702E-2</v>
      </c>
      <c r="AB14" s="16">
        <v>1020000</v>
      </c>
      <c r="AC14" s="16">
        <v>1510000</v>
      </c>
      <c r="AD14" s="9">
        <f t="shared" si="15"/>
        <v>1265000</v>
      </c>
      <c r="AE14" s="9">
        <f t="shared" si="16"/>
        <v>346482.32278140826</v>
      </c>
      <c r="AF14" s="10">
        <f t="shared" si="17"/>
        <v>0.27389906939241759</v>
      </c>
      <c r="AG14" s="10" t="s">
        <v>41</v>
      </c>
      <c r="AH14" s="6" t="s">
        <v>43</v>
      </c>
      <c r="AI14" s="18">
        <f t="shared" si="5"/>
        <v>2.5784313725490198</v>
      </c>
      <c r="AJ14" s="18">
        <f t="shared" si="6"/>
        <v>1.6092715231788079</v>
      </c>
      <c r="AK14" s="18">
        <f t="shared" si="18"/>
        <v>2.0938514478639139</v>
      </c>
      <c r="AL14" s="6">
        <f t="shared" si="19"/>
        <v>0.6852995015434088</v>
      </c>
    </row>
    <row r="15" spans="1:38" x14ac:dyDescent="0.2">
      <c r="A15" s="7" t="s">
        <v>44</v>
      </c>
      <c r="B15" s="8">
        <v>15500</v>
      </c>
      <c r="C15" s="8">
        <v>21500</v>
      </c>
      <c r="D15" s="9">
        <f t="shared" si="0"/>
        <v>18500</v>
      </c>
      <c r="E15" s="9">
        <f t="shared" si="7"/>
        <v>4242.6406871192848</v>
      </c>
      <c r="F15" s="10">
        <f t="shared" si="8"/>
        <v>0.22933192903347485</v>
      </c>
      <c r="H15" s="16">
        <v>1310000</v>
      </c>
      <c r="I15" s="16">
        <v>876000</v>
      </c>
      <c r="J15" s="9">
        <f t="shared" si="9"/>
        <v>1093000</v>
      </c>
      <c r="K15" s="9">
        <f t="shared" si="10"/>
        <v>306884.34303496161</v>
      </c>
      <c r="L15" s="10">
        <f t="shared" si="11"/>
        <v>0.28077250048944336</v>
      </c>
      <c r="M15" s="10" t="s">
        <v>41</v>
      </c>
      <c r="N15" s="6" t="str">
        <f t="shared" si="20"/>
        <v>10/1721</v>
      </c>
      <c r="O15" s="18">
        <f t="shared" si="1"/>
        <v>1.183206106870229E-2</v>
      </c>
      <c r="P15" s="18">
        <f t="shared" si="2"/>
        <v>2.4543378995433789E-2</v>
      </c>
      <c r="Q15" s="18">
        <f t="shared" si="12"/>
        <v>1.818772003206804E-2</v>
      </c>
      <c r="R15" s="6">
        <f t="shared" si="13"/>
        <v>8.9882591038099643E-3</v>
      </c>
      <c r="U15" s="22" t="s">
        <v>44</v>
      </c>
      <c r="V15" s="21">
        <v>1970000</v>
      </c>
      <c r="W15" s="8">
        <v>2430000</v>
      </c>
      <c r="X15" s="9">
        <f t="shared" si="3"/>
        <v>2200000</v>
      </c>
      <c r="Y15" s="9">
        <f t="shared" si="4"/>
        <v>325269.11934581184</v>
      </c>
      <c r="Z15" s="10">
        <f t="shared" si="14"/>
        <v>0.14784959970264175</v>
      </c>
      <c r="AB15" s="16">
        <v>1030000</v>
      </c>
      <c r="AC15" s="16">
        <v>1330000</v>
      </c>
      <c r="AD15" s="9">
        <f t="shared" si="15"/>
        <v>1180000</v>
      </c>
      <c r="AE15" s="9">
        <f t="shared" si="16"/>
        <v>212132.03435596425</v>
      </c>
      <c r="AF15" s="10">
        <f t="shared" si="17"/>
        <v>0.17977291047115615</v>
      </c>
      <c r="AG15" s="10" t="s">
        <v>41</v>
      </c>
      <c r="AH15" s="6" t="s">
        <v>44</v>
      </c>
      <c r="AI15" s="18">
        <f t="shared" si="5"/>
        <v>1.912621359223301</v>
      </c>
      <c r="AJ15" s="18">
        <f t="shared" si="6"/>
        <v>1.8270676691729324</v>
      </c>
      <c r="AK15" s="18">
        <f t="shared" si="18"/>
        <v>1.8698445141981166</v>
      </c>
      <c r="AL15" s="6">
        <f t="shared" si="19"/>
        <v>6.0495594390147713E-2</v>
      </c>
    </row>
    <row r="16" spans="1:38" x14ac:dyDescent="0.2">
      <c r="A16" s="7" t="s">
        <v>45</v>
      </c>
      <c r="B16" s="8">
        <v>6450</v>
      </c>
      <c r="C16" s="8">
        <v>7660</v>
      </c>
      <c r="D16" s="9">
        <f t="shared" si="0"/>
        <v>7055</v>
      </c>
      <c r="E16" s="9">
        <f t="shared" si="7"/>
        <v>855.59920523572248</v>
      </c>
      <c r="F16" s="10">
        <f t="shared" si="8"/>
        <v>0.12127557834666512</v>
      </c>
      <c r="H16" s="16">
        <v>1010000</v>
      </c>
      <c r="I16" s="16">
        <v>592000</v>
      </c>
      <c r="J16" s="9">
        <f t="shared" si="9"/>
        <v>801000</v>
      </c>
      <c r="K16" s="9">
        <f t="shared" si="10"/>
        <v>295570.63453597686</v>
      </c>
      <c r="L16" s="10">
        <f t="shared" si="11"/>
        <v>0.36900204061919706</v>
      </c>
      <c r="M16" s="10"/>
      <c r="N16" s="6" t="str">
        <f t="shared" si="20"/>
        <v>SS</v>
      </c>
      <c r="O16" s="18">
        <f t="shared" si="1"/>
        <v>6.3861386138613857E-3</v>
      </c>
      <c r="P16" s="18">
        <f t="shared" si="2"/>
        <v>1.2939189189189189E-2</v>
      </c>
      <c r="Q16" s="18">
        <f t="shared" si="12"/>
        <v>9.6626639015252869E-3</v>
      </c>
      <c r="R16" s="6">
        <f t="shared" si="13"/>
        <v>4.6337064992726966E-3</v>
      </c>
      <c r="U16" s="22" t="s">
        <v>45</v>
      </c>
      <c r="V16" s="21">
        <v>837000</v>
      </c>
      <c r="W16" s="8">
        <v>1040000</v>
      </c>
      <c r="X16" s="9">
        <f t="shared" si="3"/>
        <v>938500</v>
      </c>
      <c r="Y16" s="9">
        <f t="shared" si="4"/>
        <v>143542.67658086916</v>
      </c>
      <c r="Z16" s="10">
        <f t="shared" si="14"/>
        <v>0.15294904270737256</v>
      </c>
      <c r="AB16" s="16">
        <v>888000</v>
      </c>
      <c r="AC16" s="16">
        <v>1020000</v>
      </c>
      <c r="AD16" s="9">
        <f t="shared" si="15"/>
        <v>954000</v>
      </c>
      <c r="AE16" s="9">
        <f t="shared" si="16"/>
        <v>93338.095116624274</v>
      </c>
      <c r="AF16" s="10">
        <f t="shared" si="17"/>
        <v>9.7838674126440539E-2</v>
      </c>
      <c r="AG16" s="10"/>
      <c r="AH16" s="6" t="s">
        <v>45</v>
      </c>
      <c r="AI16" s="18">
        <f t="shared" si="5"/>
        <v>0.94256756756756754</v>
      </c>
      <c r="AJ16" s="18">
        <f t="shared" si="6"/>
        <v>1.0196078431372548</v>
      </c>
      <c r="AK16" s="18">
        <f t="shared" si="18"/>
        <v>0.98108770535241119</v>
      </c>
      <c r="AL16" s="6">
        <f t="shared" si="19"/>
        <v>5.4475701279806193E-2</v>
      </c>
    </row>
    <row r="17" spans="1:38" x14ac:dyDescent="0.2">
      <c r="A17" s="7" t="s">
        <v>2</v>
      </c>
      <c r="B17" s="8">
        <v>118000</v>
      </c>
      <c r="C17" s="8">
        <v>89200</v>
      </c>
      <c r="D17" s="9">
        <f t="shared" si="0"/>
        <v>103600</v>
      </c>
      <c r="E17" s="9">
        <f t="shared" si="7"/>
        <v>20364.675298172569</v>
      </c>
      <c r="F17" s="10">
        <f t="shared" si="8"/>
        <v>0.19657022488583561</v>
      </c>
      <c r="H17" s="16">
        <v>828000</v>
      </c>
      <c r="I17" s="16">
        <v>515000</v>
      </c>
      <c r="J17" s="9">
        <f t="shared" si="9"/>
        <v>671500</v>
      </c>
      <c r="K17" s="9">
        <f t="shared" si="10"/>
        <v>221324.42251138936</v>
      </c>
      <c r="L17" s="10">
        <f t="shared" si="11"/>
        <v>0.32959705511748227</v>
      </c>
      <c r="M17" s="10"/>
      <c r="N17" s="6" t="str">
        <f t="shared" si="20"/>
        <v>GM</v>
      </c>
      <c r="O17" s="18">
        <f t="shared" si="1"/>
        <v>0.14251207729468598</v>
      </c>
      <c r="P17" s="18">
        <f t="shared" si="2"/>
        <v>0.17320388349514562</v>
      </c>
      <c r="Q17" s="18">
        <f t="shared" si="12"/>
        <v>0.1578579803949158</v>
      </c>
      <c r="R17" s="6">
        <f t="shared" si="13"/>
        <v>2.1702384291208337E-2</v>
      </c>
      <c r="U17" s="22" t="s">
        <v>2</v>
      </c>
      <c r="V17" s="21">
        <v>4450000</v>
      </c>
      <c r="W17" s="8">
        <v>6510000</v>
      </c>
      <c r="X17" s="9">
        <f t="shared" si="3"/>
        <v>5480000</v>
      </c>
      <c r="Y17" s="9">
        <f t="shared" si="4"/>
        <v>1456639.9692442878</v>
      </c>
      <c r="Z17" s="10">
        <f t="shared" si="14"/>
        <v>0.26581021336574595</v>
      </c>
      <c r="AB17" s="16">
        <v>773000</v>
      </c>
      <c r="AC17" s="16">
        <v>936000</v>
      </c>
      <c r="AD17" s="9">
        <f t="shared" si="15"/>
        <v>854500</v>
      </c>
      <c r="AE17" s="9">
        <f t="shared" si="16"/>
        <v>115258.40533340725</v>
      </c>
      <c r="AF17" s="10">
        <f t="shared" si="17"/>
        <v>0.13488403198760357</v>
      </c>
      <c r="AG17" s="10"/>
      <c r="AH17" s="6" t="s">
        <v>46</v>
      </c>
      <c r="AI17" s="18">
        <f t="shared" si="5"/>
        <v>5.7567917205692112</v>
      </c>
      <c r="AJ17" s="18">
        <f t="shared" si="6"/>
        <v>6.9551282051282053</v>
      </c>
      <c r="AK17" s="18">
        <f t="shared" si="18"/>
        <v>6.3559599628487078</v>
      </c>
      <c r="AL17" s="6">
        <f t="shared" si="19"/>
        <v>0.84735185437491334</v>
      </c>
    </row>
    <row r="18" spans="1:38" x14ac:dyDescent="0.2">
      <c r="A18" s="7" t="s">
        <v>74</v>
      </c>
      <c r="B18" s="8">
        <v>23600</v>
      </c>
      <c r="C18" s="8">
        <v>20100</v>
      </c>
      <c r="D18" s="9">
        <f t="shared" si="0"/>
        <v>21850</v>
      </c>
      <c r="E18" s="9">
        <f t="shared" si="7"/>
        <v>2474.8737341529163</v>
      </c>
      <c r="F18" s="10">
        <f t="shared" si="8"/>
        <v>0.11326653245551105</v>
      </c>
      <c r="H18" s="16">
        <v>1390000</v>
      </c>
      <c r="I18" s="16">
        <v>854000</v>
      </c>
      <c r="J18" s="9">
        <f t="shared" si="9"/>
        <v>1122000</v>
      </c>
      <c r="K18" s="9">
        <f t="shared" si="10"/>
        <v>379009.2347159895</v>
      </c>
      <c r="L18" s="10">
        <f t="shared" si="11"/>
        <v>0.33779789190373394</v>
      </c>
      <c r="M18" s="10"/>
      <c r="N18" s="6" t="str">
        <f t="shared" si="20"/>
        <v>PI3Ki</v>
      </c>
      <c r="O18" s="18">
        <f t="shared" si="1"/>
        <v>1.6978417266187051E-2</v>
      </c>
      <c r="P18" s="18">
        <f t="shared" si="2"/>
        <v>2.3536299765807962E-2</v>
      </c>
      <c r="Q18" s="18">
        <f t="shared" si="12"/>
        <v>2.0257358515997505E-2</v>
      </c>
      <c r="R18" s="6">
        <f t="shared" si="13"/>
        <v>4.6371231857065516E-3</v>
      </c>
      <c r="U18" s="22" t="s">
        <v>74</v>
      </c>
      <c r="V18" s="21">
        <v>867000</v>
      </c>
      <c r="W18" s="8">
        <v>1460000</v>
      </c>
      <c r="X18" s="9">
        <f t="shared" si="3"/>
        <v>1163500</v>
      </c>
      <c r="Y18" s="9">
        <f t="shared" si="4"/>
        <v>419314.32124362269</v>
      </c>
      <c r="Z18" s="10">
        <f t="shared" si="14"/>
        <v>0.36039047807788799</v>
      </c>
      <c r="AB18" s="16">
        <v>1270000</v>
      </c>
      <c r="AC18" s="16">
        <v>1390000</v>
      </c>
      <c r="AD18" s="9">
        <f t="shared" si="15"/>
        <v>1330000</v>
      </c>
      <c r="AE18" s="9">
        <f t="shared" si="16"/>
        <v>84852.813742385697</v>
      </c>
      <c r="AF18" s="10">
        <f t="shared" si="17"/>
        <v>6.3799108076981734E-2</v>
      </c>
      <c r="AG18" s="10"/>
      <c r="AH18" s="6" t="s">
        <v>47</v>
      </c>
      <c r="AI18" s="18">
        <f t="shared" si="5"/>
        <v>0.68267716535433076</v>
      </c>
      <c r="AJ18" s="18">
        <f t="shared" si="6"/>
        <v>1.0503597122302157</v>
      </c>
      <c r="AK18" s="18">
        <f t="shared" si="18"/>
        <v>0.8665184387922733</v>
      </c>
      <c r="AL18" s="6">
        <f t="shared" si="19"/>
        <v>0.25999082221987857</v>
      </c>
    </row>
    <row r="19" spans="1:38" x14ac:dyDescent="0.2">
      <c r="A19" s="6" t="s">
        <v>48</v>
      </c>
      <c r="B19" s="6" t="s">
        <v>49</v>
      </c>
      <c r="C19" s="6" t="s">
        <v>50</v>
      </c>
      <c r="D19" s="6" t="s">
        <v>28</v>
      </c>
      <c r="E19" s="6" t="s">
        <v>29</v>
      </c>
      <c r="F19" s="6" t="s">
        <v>30</v>
      </c>
      <c r="H19" s="6" t="s">
        <v>49</v>
      </c>
      <c r="I19" s="6" t="s">
        <v>50</v>
      </c>
      <c r="J19" s="6" t="s">
        <v>28</v>
      </c>
      <c r="K19" s="6" t="s">
        <v>29</v>
      </c>
      <c r="L19" s="6" t="s">
        <v>30</v>
      </c>
      <c r="N19" s="6" t="str">
        <f>A19</f>
        <v>30 Minutes</v>
      </c>
      <c r="O19" s="6" t="s">
        <v>25</v>
      </c>
      <c r="P19" s="6" t="s">
        <v>26</v>
      </c>
      <c r="Q19" s="6" t="s">
        <v>70</v>
      </c>
      <c r="R19" s="6" t="s">
        <v>71</v>
      </c>
      <c r="U19" s="20" t="s">
        <v>48</v>
      </c>
      <c r="V19" s="20" t="s">
        <v>53</v>
      </c>
      <c r="W19" s="6" t="s">
        <v>54</v>
      </c>
      <c r="X19" s="6" t="s">
        <v>28</v>
      </c>
      <c r="Y19" s="6" t="s">
        <v>29</v>
      </c>
      <c r="Z19" s="6" t="s">
        <v>30</v>
      </c>
      <c r="AB19" s="6" t="s">
        <v>53</v>
      </c>
      <c r="AC19" s="6" t="s">
        <v>54</v>
      </c>
      <c r="AD19" s="6" t="s">
        <v>28</v>
      </c>
      <c r="AE19" s="6" t="s">
        <v>29</v>
      </c>
      <c r="AF19" s="6" t="s">
        <v>30</v>
      </c>
      <c r="AH19" s="6" t="s">
        <v>48</v>
      </c>
      <c r="AI19" s="6" t="s">
        <v>25</v>
      </c>
      <c r="AJ19" s="6" t="s">
        <v>26</v>
      </c>
      <c r="AK19" s="6" t="s">
        <v>70</v>
      </c>
      <c r="AL19" s="6" t="s">
        <v>71</v>
      </c>
    </row>
    <row r="20" spans="1:38" x14ac:dyDescent="0.2">
      <c r="A20" s="7" t="s">
        <v>34</v>
      </c>
      <c r="B20" s="8">
        <v>7180</v>
      </c>
      <c r="C20" s="8">
        <v>8930</v>
      </c>
      <c r="D20" s="9">
        <f t="shared" ref="D20:D34" si="21">AVERAGE(B20:C20)</f>
        <v>8055</v>
      </c>
      <c r="E20" s="9">
        <f t="shared" ref="E20:E34" si="22">STDEVA(B20:C20)</f>
        <v>1237.4368670764582</v>
      </c>
      <c r="F20" s="10">
        <f>E20/D20</f>
        <v>0.1536234471851593</v>
      </c>
      <c r="H20" s="16">
        <v>263000</v>
      </c>
      <c r="I20" s="16">
        <v>397000</v>
      </c>
      <c r="J20" s="9">
        <f t="shared" ref="J20:J34" si="23">AVERAGE(H20:I20)</f>
        <v>330000</v>
      </c>
      <c r="K20" s="17">
        <f t="shared" ref="K20:K34" si="24">STDEVA(H20:I20)</f>
        <v>94752.308678997375</v>
      </c>
      <c r="L20" s="10">
        <f>K20/J20</f>
        <v>0.28712820811817386</v>
      </c>
      <c r="M20" s="10" t="s">
        <v>35</v>
      </c>
      <c r="N20" s="6">
        <v>0.01</v>
      </c>
      <c r="O20" s="18">
        <f>B20/H20</f>
        <v>2.7300380228136883E-2</v>
      </c>
      <c r="P20" s="18">
        <f>C20/I20</f>
        <v>2.2493702770780857E-2</v>
      </c>
      <c r="Q20" s="18">
        <f>AVERAGE(O20:P20)</f>
        <v>2.4897041499458872E-2</v>
      </c>
      <c r="R20" s="6">
        <f>STDEV(O20:P20)</f>
        <v>3.3988342250729589E-3</v>
      </c>
      <c r="U20" s="22" t="s">
        <v>34</v>
      </c>
      <c r="V20" s="21">
        <v>787000</v>
      </c>
      <c r="W20" s="8">
        <v>655000</v>
      </c>
      <c r="X20" s="9">
        <f t="shared" ref="X20:X34" si="25">AVERAGE(V20:W20)</f>
        <v>721000</v>
      </c>
      <c r="Y20" s="9">
        <f t="shared" ref="Y20:Y34" si="26">STDEVA(V20:W20)</f>
        <v>93338.095116624274</v>
      </c>
      <c r="Z20" s="10">
        <f>Y20/X20</f>
        <v>0.12945644260280759</v>
      </c>
      <c r="AB20" s="16">
        <v>529000</v>
      </c>
      <c r="AC20" s="16">
        <v>406000</v>
      </c>
      <c r="AD20" s="9">
        <f>AVERAGE(AB20:AC20)</f>
        <v>467500</v>
      </c>
      <c r="AE20" s="9">
        <f>STDEVA(AB20:AC20)</f>
        <v>86974.134085945348</v>
      </c>
      <c r="AF20" s="10">
        <f>AE20/AD20</f>
        <v>0.18604092852608631</v>
      </c>
      <c r="AG20" s="10" t="s">
        <v>35</v>
      </c>
      <c r="AH20" s="6">
        <v>0.01</v>
      </c>
      <c r="AI20" s="18">
        <f t="shared" ref="AI20:AI34" si="27">V20/AB20</f>
        <v>1.4877126654064272</v>
      </c>
      <c r="AJ20" s="18">
        <f t="shared" ref="AJ20:AJ34" si="28">W20/AC20</f>
        <v>1.6133004926108374</v>
      </c>
      <c r="AK20" s="18">
        <f>AVERAGE(AI20:AJ20)</f>
        <v>1.5505065790086323</v>
      </c>
      <c r="AL20" s="6">
        <f>STDEV(AI20:AJ20)</f>
        <v>8.8804004250722823E-2</v>
      </c>
    </row>
    <row r="21" spans="1:38" x14ac:dyDescent="0.2">
      <c r="A21" s="7">
        <v>0.1</v>
      </c>
      <c r="B21" s="8">
        <v>20300</v>
      </c>
      <c r="C21" s="8">
        <v>20700</v>
      </c>
      <c r="D21" s="9">
        <f t="shared" si="21"/>
        <v>20500</v>
      </c>
      <c r="E21" s="9">
        <f t="shared" si="22"/>
        <v>282.84271247461902</v>
      </c>
      <c r="F21" s="10">
        <f t="shared" ref="F21:F34" si="29">E21/D21</f>
        <v>1.3797205486566782E-2</v>
      </c>
      <c r="H21" s="16">
        <v>700000</v>
      </c>
      <c r="I21" s="16">
        <v>753000</v>
      </c>
      <c r="J21" s="9">
        <f t="shared" si="23"/>
        <v>726500</v>
      </c>
      <c r="K21" s="9">
        <f t="shared" si="24"/>
        <v>37476.659402887017</v>
      </c>
      <c r="L21" s="10">
        <f t="shared" ref="L21:L34" si="30">K21/J21</f>
        <v>5.1585215970938771E-2</v>
      </c>
      <c r="M21" s="10" t="s">
        <v>35</v>
      </c>
      <c r="N21" s="6">
        <v>0.1</v>
      </c>
      <c r="O21" s="18">
        <f t="shared" ref="O21:P34" si="31">B21/H21</f>
        <v>2.9000000000000001E-2</v>
      </c>
      <c r="P21" s="18">
        <f t="shared" si="31"/>
        <v>2.7490039840637449E-2</v>
      </c>
      <c r="Q21" s="18">
        <f t="shared" ref="Q21:Q34" si="32">AVERAGE(O21:P21)</f>
        <v>2.8245019920318727E-2</v>
      </c>
      <c r="R21" s="6">
        <f t="shared" ref="R21:R34" si="33">STDEV(O21:P21)</f>
        <v>1.0677030680067805E-3</v>
      </c>
      <c r="U21" s="22">
        <v>0.1</v>
      </c>
      <c r="V21" s="21">
        <v>3700000</v>
      </c>
      <c r="W21" s="8">
        <v>3670000</v>
      </c>
      <c r="X21" s="9">
        <f t="shared" si="25"/>
        <v>3685000</v>
      </c>
      <c r="Y21" s="9">
        <f t="shared" si="26"/>
        <v>21213.203435596424</v>
      </c>
      <c r="Z21" s="10">
        <f t="shared" ref="Z21:Z34" si="34">Y21/X21</f>
        <v>5.7566359391035072E-3</v>
      </c>
      <c r="AB21" s="16">
        <v>1050000</v>
      </c>
      <c r="AC21" s="16">
        <v>1120000</v>
      </c>
      <c r="AD21" s="9">
        <f t="shared" ref="AD21:AD34" si="35">AVERAGE(AB21:AC21)</f>
        <v>1085000</v>
      </c>
      <c r="AE21" s="9">
        <f t="shared" ref="AE21:AE34" si="36">STDEVA(AB21:AC21)</f>
        <v>49497.474683058324</v>
      </c>
      <c r="AF21" s="10">
        <f t="shared" ref="AF21:AF34" si="37">AE21/AD21</f>
        <v>4.5619792334615966E-2</v>
      </c>
      <c r="AG21" s="10" t="s">
        <v>35</v>
      </c>
      <c r="AH21" s="6">
        <v>0.1</v>
      </c>
      <c r="AI21" s="18">
        <f t="shared" si="27"/>
        <v>3.5238095238095237</v>
      </c>
      <c r="AJ21" s="18">
        <f t="shared" si="28"/>
        <v>3.2767857142857144</v>
      </c>
      <c r="AK21" s="18">
        <f t="shared" ref="AK21:AK34" si="38">AVERAGE(AI21:AJ21)</f>
        <v>3.4002976190476191</v>
      </c>
      <c r="AL21" s="6">
        <f t="shared" ref="AL21:AL34" si="39">STDEV(AI21:AJ21)</f>
        <v>0.17467221082881962</v>
      </c>
    </row>
    <row r="22" spans="1:38" x14ac:dyDescent="0.2">
      <c r="A22" s="7">
        <v>1</v>
      </c>
      <c r="B22" s="8">
        <v>18700</v>
      </c>
      <c r="C22" s="8">
        <v>20300</v>
      </c>
      <c r="D22" s="9">
        <f t="shared" si="21"/>
        <v>19500</v>
      </c>
      <c r="E22" s="9">
        <f t="shared" si="22"/>
        <v>1131.3708498984761</v>
      </c>
      <c r="F22" s="10">
        <f t="shared" si="29"/>
        <v>5.8019017943511594E-2</v>
      </c>
      <c r="H22" s="16">
        <v>841000</v>
      </c>
      <c r="I22" s="16">
        <v>823000</v>
      </c>
      <c r="J22" s="9">
        <f t="shared" si="23"/>
        <v>832000</v>
      </c>
      <c r="K22" s="9">
        <f t="shared" si="24"/>
        <v>12727.922061357855</v>
      </c>
      <c r="L22" s="10">
        <f t="shared" si="30"/>
        <v>1.5297983246824345E-2</v>
      </c>
      <c r="M22" s="10" t="s">
        <v>35</v>
      </c>
      <c r="N22" s="6">
        <v>1</v>
      </c>
      <c r="O22" s="18">
        <f t="shared" si="31"/>
        <v>2.2235434007134364E-2</v>
      </c>
      <c r="P22" s="18">
        <f t="shared" si="31"/>
        <v>2.4665856622114218E-2</v>
      </c>
      <c r="Q22" s="18">
        <f t="shared" si="32"/>
        <v>2.3450645314624291E-2</v>
      </c>
      <c r="R22" s="6">
        <f t="shared" si="33"/>
        <v>1.7185683122013958E-3</v>
      </c>
      <c r="U22" s="22">
        <v>1</v>
      </c>
      <c r="V22" s="21">
        <v>4620000</v>
      </c>
      <c r="W22" s="8">
        <v>4850000</v>
      </c>
      <c r="X22" s="9">
        <f t="shared" si="25"/>
        <v>4735000</v>
      </c>
      <c r="Y22" s="9">
        <f t="shared" si="26"/>
        <v>162634.55967290592</v>
      </c>
      <c r="Z22" s="10">
        <f t="shared" si="34"/>
        <v>3.4347319888681289E-2</v>
      </c>
      <c r="AB22" s="16">
        <v>1060000</v>
      </c>
      <c r="AC22" s="16">
        <v>1210000</v>
      </c>
      <c r="AD22" s="9">
        <f t="shared" si="35"/>
        <v>1135000</v>
      </c>
      <c r="AE22" s="9">
        <f t="shared" si="36"/>
        <v>106066.01717798212</v>
      </c>
      <c r="AF22" s="10">
        <f t="shared" si="37"/>
        <v>9.3450235399103188E-2</v>
      </c>
      <c r="AG22" s="10" t="s">
        <v>35</v>
      </c>
      <c r="AH22" s="6">
        <v>1</v>
      </c>
      <c r="AI22" s="18">
        <f t="shared" si="27"/>
        <v>4.3584905660377355</v>
      </c>
      <c r="AJ22" s="18">
        <f t="shared" si="28"/>
        <v>4.0082644628099171</v>
      </c>
      <c r="AK22" s="18">
        <f t="shared" si="38"/>
        <v>4.1833775144238263</v>
      </c>
      <c r="AL22" s="6">
        <f t="shared" si="39"/>
        <v>0.24764725254093023</v>
      </c>
    </row>
    <row r="23" spans="1:38" x14ac:dyDescent="0.2">
      <c r="A23" s="7">
        <v>10</v>
      </c>
      <c r="B23" s="8">
        <v>25900</v>
      </c>
      <c r="C23" s="8">
        <v>30700</v>
      </c>
      <c r="D23" s="9">
        <f t="shared" si="21"/>
        <v>28300</v>
      </c>
      <c r="E23" s="9">
        <f t="shared" si="22"/>
        <v>3394.1125496954282</v>
      </c>
      <c r="F23" s="10">
        <f t="shared" si="29"/>
        <v>0.11993330564294799</v>
      </c>
      <c r="H23" s="16">
        <v>1140000</v>
      </c>
      <c r="I23" s="16">
        <v>1180000</v>
      </c>
      <c r="J23" s="9">
        <f t="shared" si="23"/>
        <v>1160000</v>
      </c>
      <c r="K23" s="9">
        <f t="shared" si="24"/>
        <v>28284.2712474619</v>
      </c>
      <c r="L23" s="10">
        <f t="shared" si="30"/>
        <v>2.4382992454708534E-2</v>
      </c>
      <c r="M23" s="10" t="s">
        <v>35</v>
      </c>
      <c r="N23" s="6">
        <v>10</v>
      </c>
      <c r="O23" s="18">
        <f t="shared" si="31"/>
        <v>2.2719298245614035E-2</v>
      </c>
      <c r="P23" s="18">
        <f t="shared" si="31"/>
        <v>2.6016949152542372E-2</v>
      </c>
      <c r="Q23" s="18">
        <f t="shared" si="32"/>
        <v>2.4368123699078204E-2</v>
      </c>
      <c r="R23" s="6">
        <f t="shared" si="33"/>
        <v>2.3317913182749955E-3</v>
      </c>
      <c r="U23" s="22">
        <v>10</v>
      </c>
      <c r="V23" s="21">
        <v>5590000</v>
      </c>
      <c r="W23" s="8">
        <v>5190000</v>
      </c>
      <c r="X23" s="9">
        <f t="shared" si="25"/>
        <v>5390000</v>
      </c>
      <c r="Y23" s="9">
        <f t="shared" si="26"/>
        <v>282842.71247461904</v>
      </c>
      <c r="Z23" s="10">
        <f t="shared" si="34"/>
        <v>5.2475456859855107E-2</v>
      </c>
      <c r="AB23" s="16">
        <v>1310000</v>
      </c>
      <c r="AC23" s="16">
        <v>1670000</v>
      </c>
      <c r="AD23" s="9">
        <f t="shared" si="35"/>
        <v>1490000</v>
      </c>
      <c r="AE23" s="9">
        <f t="shared" si="36"/>
        <v>254558.44122715711</v>
      </c>
      <c r="AF23" s="10">
        <f t="shared" si="37"/>
        <v>0.17084459142762221</v>
      </c>
      <c r="AG23" s="10" t="s">
        <v>35</v>
      </c>
      <c r="AH23" s="6">
        <v>10</v>
      </c>
      <c r="AI23" s="18">
        <f t="shared" si="27"/>
        <v>4.2671755725190836</v>
      </c>
      <c r="AJ23" s="18">
        <f t="shared" si="28"/>
        <v>3.1077844311377247</v>
      </c>
      <c r="AK23" s="18">
        <f t="shared" si="38"/>
        <v>3.687480001828404</v>
      </c>
      <c r="AL23" s="6">
        <f t="shared" si="39"/>
        <v>0.81981333811837265</v>
      </c>
    </row>
    <row r="24" spans="1:38" x14ac:dyDescent="0.2">
      <c r="A24" s="7" t="s">
        <v>36</v>
      </c>
      <c r="B24" s="8">
        <v>11100</v>
      </c>
      <c r="C24" s="8">
        <v>14700</v>
      </c>
      <c r="D24" s="9">
        <f t="shared" si="21"/>
        <v>12900</v>
      </c>
      <c r="E24" s="9">
        <f t="shared" si="22"/>
        <v>2545.5844122715712</v>
      </c>
      <c r="F24" s="10">
        <f t="shared" si="29"/>
        <v>0.19733212498229233</v>
      </c>
      <c r="H24" s="16">
        <v>986000</v>
      </c>
      <c r="I24" s="16">
        <v>995000</v>
      </c>
      <c r="J24" s="9">
        <f t="shared" si="23"/>
        <v>990500</v>
      </c>
      <c r="K24" s="9">
        <f t="shared" si="24"/>
        <v>6363.9610306789273</v>
      </c>
      <c r="L24" s="10">
        <f t="shared" si="30"/>
        <v>6.4249985165864987E-3</v>
      </c>
      <c r="M24" s="10" t="s">
        <v>37</v>
      </c>
      <c r="N24" s="6">
        <v>0.17</v>
      </c>
      <c r="O24" s="18">
        <f t="shared" si="31"/>
        <v>1.1257606490872211E-2</v>
      </c>
      <c r="P24" s="18">
        <f t="shared" si="31"/>
        <v>1.4773869346733668E-2</v>
      </c>
      <c r="Q24" s="18">
        <f t="shared" si="32"/>
        <v>1.3015737918802939E-2</v>
      </c>
      <c r="R24" s="6">
        <f t="shared" si="33"/>
        <v>2.4863733098140122E-3</v>
      </c>
      <c r="U24" s="22" t="s">
        <v>79</v>
      </c>
      <c r="V24" s="21">
        <v>1960000</v>
      </c>
      <c r="W24" s="8">
        <v>1510000</v>
      </c>
      <c r="X24" s="9">
        <f t="shared" si="25"/>
        <v>1735000</v>
      </c>
      <c r="Y24" s="9">
        <f t="shared" si="26"/>
        <v>318198.05153394636</v>
      </c>
      <c r="Z24" s="10">
        <f t="shared" si="34"/>
        <v>0.18339945333368665</v>
      </c>
      <c r="AB24" s="16">
        <v>1180000</v>
      </c>
      <c r="AC24" s="16">
        <v>1270000</v>
      </c>
      <c r="AD24" s="9">
        <f t="shared" si="35"/>
        <v>1225000</v>
      </c>
      <c r="AE24" s="9">
        <f t="shared" si="36"/>
        <v>63639.610306789276</v>
      </c>
      <c r="AF24" s="10">
        <f t="shared" si="37"/>
        <v>5.1950702291256555E-2</v>
      </c>
      <c r="AG24" s="10" t="s">
        <v>37</v>
      </c>
      <c r="AH24" s="6">
        <v>0.17</v>
      </c>
      <c r="AI24" s="18">
        <f t="shared" si="27"/>
        <v>1.6610169491525424</v>
      </c>
      <c r="AJ24" s="18">
        <f t="shared" si="28"/>
        <v>1.188976377952756</v>
      </c>
      <c r="AK24" s="18">
        <f t="shared" si="38"/>
        <v>1.4249966635526492</v>
      </c>
      <c r="AL24" s="6">
        <f t="shared" si="39"/>
        <v>0.3337830888905402</v>
      </c>
    </row>
    <row r="25" spans="1:38" x14ac:dyDescent="0.2">
      <c r="A25" s="7">
        <v>1.7</v>
      </c>
      <c r="B25" s="8">
        <v>23100</v>
      </c>
      <c r="C25" s="8">
        <v>16200</v>
      </c>
      <c r="D25" s="9">
        <f t="shared" si="21"/>
        <v>19650</v>
      </c>
      <c r="E25" s="9">
        <f t="shared" si="22"/>
        <v>4879.0367901871778</v>
      </c>
      <c r="F25" s="10">
        <f t="shared" si="29"/>
        <v>0.24829703766855865</v>
      </c>
      <c r="H25" s="16">
        <v>1060000</v>
      </c>
      <c r="I25" s="16">
        <v>1090000</v>
      </c>
      <c r="J25" s="9">
        <f t="shared" si="23"/>
        <v>1075000</v>
      </c>
      <c r="K25" s="9">
        <f t="shared" si="24"/>
        <v>21213.203435596424</v>
      </c>
      <c r="L25" s="10">
        <f t="shared" si="30"/>
        <v>1.9733212498229232E-2</v>
      </c>
      <c r="M25" s="10" t="s">
        <v>37</v>
      </c>
      <c r="N25" s="6">
        <v>1.7</v>
      </c>
      <c r="O25" s="18">
        <f t="shared" si="31"/>
        <v>2.1792452830188679E-2</v>
      </c>
      <c r="P25" s="18">
        <f t="shared" si="31"/>
        <v>1.4862385321100917E-2</v>
      </c>
      <c r="Q25" s="18">
        <f t="shared" si="32"/>
        <v>1.8327419075644797E-2</v>
      </c>
      <c r="R25" s="6">
        <f t="shared" si="33"/>
        <v>4.9002977297565344E-3</v>
      </c>
      <c r="U25" s="22">
        <v>1</v>
      </c>
      <c r="V25" s="21">
        <v>3800000</v>
      </c>
      <c r="W25" s="8">
        <v>3240000</v>
      </c>
      <c r="X25" s="9">
        <f t="shared" si="25"/>
        <v>3520000</v>
      </c>
      <c r="Y25" s="9">
        <f t="shared" si="26"/>
        <v>395979.7974644666</v>
      </c>
      <c r="Z25" s="10">
        <f t="shared" si="34"/>
        <v>0.11249426064331437</v>
      </c>
      <c r="AB25" s="16">
        <v>1340000</v>
      </c>
      <c r="AC25" s="16">
        <v>1290000</v>
      </c>
      <c r="AD25" s="9">
        <f t="shared" si="35"/>
        <v>1315000</v>
      </c>
      <c r="AE25" s="9">
        <f t="shared" si="36"/>
        <v>35355.33905932738</v>
      </c>
      <c r="AF25" s="10">
        <f t="shared" si="37"/>
        <v>2.6886189398728045E-2</v>
      </c>
      <c r="AG25" s="10" t="s">
        <v>37</v>
      </c>
      <c r="AH25" s="6">
        <v>1.7</v>
      </c>
      <c r="AI25" s="18">
        <f t="shared" si="27"/>
        <v>2.8358208955223883</v>
      </c>
      <c r="AJ25" s="18">
        <f t="shared" si="28"/>
        <v>2.5116279069767442</v>
      </c>
      <c r="AK25" s="18">
        <f t="shared" si="38"/>
        <v>2.673724401249566</v>
      </c>
      <c r="AL25" s="6">
        <f t="shared" si="39"/>
        <v>0.22923906061375765</v>
      </c>
    </row>
    <row r="26" spans="1:38" x14ac:dyDescent="0.2">
      <c r="A26" s="7">
        <v>17</v>
      </c>
      <c r="B26" s="8">
        <v>11900</v>
      </c>
      <c r="C26" s="8">
        <v>26500</v>
      </c>
      <c r="D26" s="9">
        <f t="shared" si="21"/>
        <v>19200</v>
      </c>
      <c r="E26" s="9">
        <f t="shared" si="22"/>
        <v>10323.759005323594</v>
      </c>
      <c r="F26" s="10">
        <f t="shared" si="29"/>
        <v>0.5376957815272706</v>
      </c>
      <c r="H26" s="16">
        <v>948000</v>
      </c>
      <c r="I26" s="16">
        <v>1030000</v>
      </c>
      <c r="J26" s="9">
        <f t="shared" si="23"/>
        <v>989000</v>
      </c>
      <c r="K26" s="9">
        <f t="shared" si="24"/>
        <v>57982.756057296894</v>
      </c>
      <c r="L26" s="10">
        <f t="shared" si="30"/>
        <v>5.8627660320825982E-2</v>
      </c>
      <c r="M26" s="10" t="s">
        <v>37</v>
      </c>
      <c r="N26" s="6">
        <v>17</v>
      </c>
      <c r="O26" s="18">
        <f t="shared" si="31"/>
        <v>1.2552742616033756E-2</v>
      </c>
      <c r="P26" s="18">
        <f t="shared" si="31"/>
        <v>2.5728155339805825E-2</v>
      </c>
      <c r="Q26" s="18">
        <f t="shared" si="32"/>
        <v>1.9140448977919791E-2</v>
      </c>
      <c r="R26" s="6">
        <f t="shared" si="33"/>
        <v>9.3164236819107456E-3</v>
      </c>
      <c r="U26" s="22">
        <v>10</v>
      </c>
      <c r="V26" s="21">
        <v>4660000</v>
      </c>
      <c r="W26" s="8">
        <v>4240000</v>
      </c>
      <c r="X26" s="9">
        <f t="shared" si="25"/>
        <v>4450000</v>
      </c>
      <c r="Y26" s="9">
        <f t="shared" si="26"/>
        <v>296984.84809834993</v>
      </c>
      <c r="Z26" s="10">
        <f t="shared" si="34"/>
        <v>6.6738168111988752E-2</v>
      </c>
      <c r="AB26" s="16">
        <v>1290000</v>
      </c>
      <c r="AC26" s="16">
        <v>1480000</v>
      </c>
      <c r="AD26" s="9">
        <f t="shared" si="35"/>
        <v>1385000</v>
      </c>
      <c r="AE26" s="9">
        <f t="shared" si="36"/>
        <v>134350.28842544404</v>
      </c>
      <c r="AF26" s="10">
        <f t="shared" si="37"/>
        <v>9.700381835772133E-2</v>
      </c>
      <c r="AG26" s="10" t="s">
        <v>37</v>
      </c>
      <c r="AH26" s="6">
        <v>17</v>
      </c>
      <c r="AI26" s="18">
        <f t="shared" si="27"/>
        <v>3.612403100775194</v>
      </c>
      <c r="AJ26" s="18">
        <f t="shared" si="28"/>
        <v>2.8648648648648649</v>
      </c>
      <c r="AK26" s="18">
        <f t="shared" si="38"/>
        <v>3.2386339828200295</v>
      </c>
      <c r="AL26" s="6">
        <f t="shared" si="39"/>
        <v>0.52858935580842303</v>
      </c>
    </row>
    <row r="27" spans="1:38" x14ac:dyDescent="0.2">
      <c r="A27" s="7">
        <v>1721</v>
      </c>
      <c r="B27" s="8">
        <v>27200</v>
      </c>
      <c r="C27" s="8">
        <v>25200</v>
      </c>
      <c r="D27" s="9">
        <f t="shared" si="21"/>
        <v>26200</v>
      </c>
      <c r="E27" s="9">
        <f t="shared" si="22"/>
        <v>1414.2135623730951</v>
      </c>
      <c r="F27" s="10">
        <f t="shared" si="29"/>
        <v>5.3977616884469282E-2</v>
      </c>
      <c r="H27" s="16">
        <v>830000</v>
      </c>
      <c r="I27" s="16">
        <v>950000</v>
      </c>
      <c r="J27" s="9">
        <f t="shared" si="23"/>
        <v>890000</v>
      </c>
      <c r="K27" s="9">
        <f t="shared" si="24"/>
        <v>84852.813742385697</v>
      </c>
      <c r="L27" s="10">
        <f t="shared" si="30"/>
        <v>9.5340240159983936E-2</v>
      </c>
      <c r="M27" s="10" t="s">
        <v>37</v>
      </c>
      <c r="N27" s="6">
        <v>1721</v>
      </c>
      <c r="O27" s="18">
        <f t="shared" si="31"/>
        <v>3.2771084337349397E-2</v>
      </c>
      <c r="P27" s="18">
        <f t="shared" si="31"/>
        <v>2.6526315789473683E-2</v>
      </c>
      <c r="Q27" s="18">
        <f t="shared" si="32"/>
        <v>2.964870006341154E-2</v>
      </c>
      <c r="R27" s="6">
        <f t="shared" si="33"/>
        <v>4.4157181871433875E-3</v>
      </c>
      <c r="U27" s="22">
        <v>1721</v>
      </c>
      <c r="V27" s="21">
        <v>3960000</v>
      </c>
      <c r="W27" s="8">
        <v>3650000</v>
      </c>
      <c r="X27" s="9">
        <f t="shared" si="25"/>
        <v>3805000</v>
      </c>
      <c r="Y27" s="9">
        <f t="shared" si="26"/>
        <v>219203.10216782973</v>
      </c>
      <c r="Z27" s="10">
        <f t="shared" si="34"/>
        <v>5.7609225274068261E-2</v>
      </c>
      <c r="AB27" s="16">
        <v>1120000</v>
      </c>
      <c r="AC27" s="16">
        <v>1220000</v>
      </c>
      <c r="AD27" s="9">
        <f t="shared" si="35"/>
        <v>1170000</v>
      </c>
      <c r="AE27" s="9">
        <f t="shared" si="36"/>
        <v>70710.67811865476</v>
      </c>
      <c r="AF27" s="10">
        <f t="shared" si="37"/>
        <v>6.0436477024491245E-2</v>
      </c>
      <c r="AG27" s="10" t="s">
        <v>37</v>
      </c>
      <c r="AH27" s="6">
        <v>1721</v>
      </c>
      <c r="AI27" s="18">
        <f t="shared" si="27"/>
        <v>3.5357142857142856</v>
      </c>
      <c r="AJ27" s="18">
        <f t="shared" si="28"/>
        <v>2.9918032786885247</v>
      </c>
      <c r="AK27" s="18">
        <f t="shared" si="38"/>
        <v>3.2637587822014051</v>
      </c>
      <c r="AL27" s="6">
        <f t="shared" si="39"/>
        <v>0.3846031614299194</v>
      </c>
    </row>
    <row r="28" spans="1:38" x14ac:dyDescent="0.2">
      <c r="A28" s="7" t="s">
        <v>72</v>
      </c>
      <c r="B28" s="8">
        <v>15600</v>
      </c>
      <c r="C28" s="8">
        <v>19800</v>
      </c>
      <c r="D28" s="9">
        <f t="shared" si="21"/>
        <v>17700</v>
      </c>
      <c r="E28" s="9">
        <f t="shared" si="22"/>
        <v>2969.8484809834995</v>
      </c>
      <c r="F28" s="10">
        <f t="shared" si="29"/>
        <v>0.16778804977307907</v>
      </c>
      <c r="H28" s="16">
        <v>1010000</v>
      </c>
      <c r="I28" s="16">
        <v>1220000</v>
      </c>
      <c r="J28" s="9">
        <f t="shared" si="23"/>
        <v>1115000</v>
      </c>
      <c r="K28" s="9">
        <f t="shared" si="24"/>
        <v>148492.42404917497</v>
      </c>
      <c r="L28" s="10">
        <f t="shared" si="30"/>
        <v>0.13317706192751119</v>
      </c>
      <c r="M28" s="10" t="s">
        <v>41</v>
      </c>
      <c r="N28" s="6" t="str">
        <f>A28</f>
        <v>E+I  0.01/0.1</v>
      </c>
      <c r="O28" s="18">
        <f t="shared" si="31"/>
        <v>1.5445544554455445E-2</v>
      </c>
      <c r="P28" s="18">
        <f t="shared" si="31"/>
        <v>1.6229508196721313E-2</v>
      </c>
      <c r="Q28" s="18">
        <f t="shared" si="32"/>
        <v>1.5837526375588377E-2</v>
      </c>
      <c r="R28" s="6">
        <f t="shared" si="33"/>
        <v>5.5434600764989964E-4</v>
      </c>
      <c r="U28" s="22" t="s">
        <v>72</v>
      </c>
      <c r="V28" s="21">
        <v>3550000</v>
      </c>
      <c r="W28" s="8">
        <v>3470000</v>
      </c>
      <c r="X28" s="9">
        <f t="shared" si="25"/>
        <v>3510000</v>
      </c>
      <c r="Y28" s="9">
        <f t="shared" si="26"/>
        <v>56568.5424949238</v>
      </c>
      <c r="Z28" s="10">
        <f t="shared" si="34"/>
        <v>1.6116393873197663E-2</v>
      </c>
      <c r="AB28" s="16">
        <v>1260000</v>
      </c>
      <c r="AC28" s="16">
        <v>1530000</v>
      </c>
      <c r="AD28" s="9">
        <f t="shared" si="35"/>
        <v>1395000</v>
      </c>
      <c r="AE28" s="9">
        <f t="shared" si="36"/>
        <v>190918.83092036782</v>
      </c>
      <c r="AF28" s="10">
        <f t="shared" si="37"/>
        <v>0.1368593770038479</v>
      </c>
      <c r="AG28" s="10" t="s">
        <v>41</v>
      </c>
      <c r="AH28" s="6" t="s">
        <v>40</v>
      </c>
      <c r="AI28" s="18">
        <f t="shared" si="27"/>
        <v>2.8174603174603177</v>
      </c>
      <c r="AJ28" s="18">
        <f t="shared" si="28"/>
        <v>2.2679738562091503</v>
      </c>
      <c r="AK28" s="18">
        <f t="shared" si="38"/>
        <v>2.5427170868347337</v>
      </c>
      <c r="AL28" s="6">
        <f t="shared" si="39"/>
        <v>0.38854560292090207</v>
      </c>
    </row>
    <row r="29" spans="1:38" x14ac:dyDescent="0.2">
      <c r="A29" s="7" t="s">
        <v>42</v>
      </c>
      <c r="B29" s="8">
        <v>31700</v>
      </c>
      <c r="C29" s="8">
        <v>27200</v>
      </c>
      <c r="D29" s="9">
        <f t="shared" si="21"/>
        <v>29450</v>
      </c>
      <c r="E29" s="9">
        <f t="shared" si="22"/>
        <v>3181.9805153394636</v>
      </c>
      <c r="F29" s="10">
        <f t="shared" si="29"/>
        <v>0.10804687658198518</v>
      </c>
      <c r="H29" s="16">
        <v>882000</v>
      </c>
      <c r="I29" s="16">
        <v>1130000</v>
      </c>
      <c r="J29" s="9">
        <f t="shared" si="23"/>
        <v>1006000</v>
      </c>
      <c r="K29" s="9">
        <f t="shared" si="24"/>
        <v>175362.4817342638</v>
      </c>
      <c r="L29" s="10">
        <f t="shared" si="30"/>
        <v>0.17431658224081889</v>
      </c>
      <c r="M29" s="10" t="s">
        <v>41</v>
      </c>
      <c r="N29" s="6" t="str">
        <f t="shared" ref="N29:N35" si="40">A29</f>
        <v>0.01/1721</v>
      </c>
      <c r="O29" s="18">
        <f t="shared" si="31"/>
        <v>3.5941043083900226E-2</v>
      </c>
      <c r="P29" s="18">
        <f t="shared" si="31"/>
        <v>2.4070796460176992E-2</v>
      </c>
      <c r="Q29" s="18">
        <f t="shared" si="32"/>
        <v>3.0005919772038609E-2</v>
      </c>
      <c r="R29" s="6">
        <f t="shared" si="33"/>
        <v>8.3935318819914201E-3</v>
      </c>
      <c r="U29" s="22" t="s">
        <v>42</v>
      </c>
      <c r="V29" s="21">
        <v>3700000</v>
      </c>
      <c r="W29" s="8">
        <v>4350000</v>
      </c>
      <c r="X29" s="9">
        <f t="shared" si="25"/>
        <v>4025000</v>
      </c>
      <c r="Y29" s="9">
        <f t="shared" si="26"/>
        <v>459619.40777125588</v>
      </c>
      <c r="Z29" s="10">
        <f t="shared" si="34"/>
        <v>0.1141911572102499</v>
      </c>
      <c r="AB29" s="16">
        <v>1180000</v>
      </c>
      <c r="AC29" s="16">
        <v>1290000</v>
      </c>
      <c r="AD29" s="9">
        <f t="shared" si="35"/>
        <v>1235000</v>
      </c>
      <c r="AE29" s="9">
        <f t="shared" si="36"/>
        <v>77781.745930520221</v>
      </c>
      <c r="AF29" s="10">
        <f t="shared" si="37"/>
        <v>6.2981170793943497E-2</v>
      </c>
      <c r="AG29" s="10" t="s">
        <v>41</v>
      </c>
      <c r="AH29" s="6" t="s">
        <v>42</v>
      </c>
      <c r="AI29" s="18">
        <f t="shared" si="27"/>
        <v>3.1355932203389831</v>
      </c>
      <c r="AJ29" s="18">
        <f t="shared" si="28"/>
        <v>3.3720930232558142</v>
      </c>
      <c r="AK29" s="18">
        <f t="shared" si="38"/>
        <v>3.2538431217973987</v>
      </c>
      <c r="AL29" s="6">
        <f t="shared" si="39"/>
        <v>0.16723061439177325</v>
      </c>
    </row>
    <row r="30" spans="1:38" x14ac:dyDescent="0.2">
      <c r="A30" s="7" t="s">
        <v>73</v>
      </c>
      <c r="B30" s="8">
        <v>22300</v>
      </c>
      <c r="C30" s="8">
        <v>14500</v>
      </c>
      <c r="D30" s="9">
        <f t="shared" si="21"/>
        <v>18400</v>
      </c>
      <c r="E30" s="9">
        <f t="shared" si="22"/>
        <v>5515.4328932550707</v>
      </c>
      <c r="F30" s="10">
        <f t="shared" si="29"/>
        <v>0.29975178767690602</v>
      </c>
      <c r="H30" s="16">
        <v>1010000</v>
      </c>
      <c r="I30" s="16">
        <v>1220000</v>
      </c>
      <c r="J30" s="9">
        <f t="shared" si="23"/>
        <v>1115000</v>
      </c>
      <c r="K30" s="9">
        <f t="shared" si="24"/>
        <v>148492.42404917497</v>
      </c>
      <c r="L30" s="10">
        <f t="shared" si="30"/>
        <v>0.13317706192751119</v>
      </c>
      <c r="M30" s="10" t="s">
        <v>41</v>
      </c>
      <c r="N30" s="6" t="str">
        <f t="shared" si="40"/>
        <v>10/1.0</v>
      </c>
      <c r="O30" s="18">
        <f t="shared" si="31"/>
        <v>2.2079207920792078E-2</v>
      </c>
      <c r="P30" s="18">
        <f t="shared" si="31"/>
        <v>1.1885245901639344E-2</v>
      </c>
      <c r="Q30" s="18">
        <f t="shared" si="32"/>
        <v>1.698222691121571E-2</v>
      </c>
      <c r="R30" s="6">
        <f t="shared" si="33"/>
        <v>7.2082196709010084E-3</v>
      </c>
      <c r="U30" s="22" t="s">
        <v>73</v>
      </c>
      <c r="V30" s="21">
        <v>3630000</v>
      </c>
      <c r="W30" s="8">
        <v>4360000</v>
      </c>
      <c r="X30" s="9">
        <f t="shared" si="25"/>
        <v>3995000</v>
      </c>
      <c r="Y30" s="9">
        <f t="shared" si="26"/>
        <v>516187.95026617969</v>
      </c>
      <c r="Z30" s="10">
        <f t="shared" si="34"/>
        <v>0.12920849818928151</v>
      </c>
      <c r="AB30" s="16">
        <v>1240000</v>
      </c>
      <c r="AC30" s="16">
        <v>1240000</v>
      </c>
      <c r="AD30" s="9">
        <f t="shared" si="35"/>
        <v>1240000</v>
      </c>
      <c r="AE30" s="9">
        <f t="shared" si="36"/>
        <v>0</v>
      </c>
      <c r="AF30" s="10">
        <f t="shared" si="37"/>
        <v>0</v>
      </c>
      <c r="AG30" s="10" t="s">
        <v>41</v>
      </c>
      <c r="AH30" s="6" t="s">
        <v>43</v>
      </c>
      <c r="AI30" s="18">
        <f t="shared" si="27"/>
        <v>2.9274193548387095</v>
      </c>
      <c r="AJ30" s="18">
        <f t="shared" si="28"/>
        <v>3.5161290322580645</v>
      </c>
      <c r="AK30" s="18">
        <f t="shared" si="38"/>
        <v>3.221774193548387</v>
      </c>
      <c r="AL30" s="6">
        <f t="shared" si="39"/>
        <v>0.41628060505337083</v>
      </c>
    </row>
    <row r="31" spans="1:38" x14ac:dyDescent="0.2">
      <c r="A31" s="7" t="s">
        <v>44</v>
      </c>
      <c r="B31" s="8">
        <v>16500</v>
      </c>
      <c r="C31" s="8">
        <v>22500</v>
      </c>
      <c r="D31" s="9">
        <f t="shared" si="21"/>
        <v>19500</v>
      </c>
      <c r="E31" s="9">
        <f t="shared" si="22"/>
        <v>4242.6406871192848</v>
      </c>
      <c r="F31" s="10">
        <f t="shared" si="29"/>
        <v>0.21757131728816845</v>
      </c>
      <c r="H31" s="16">
        <v>916000</v>
      </c>
      <c r="I31" s="16">
        <v>1010000</v>
      </c>
      <c r="J31" s="9">
        <f t="shared" si="23"/>
        <v>963000</v>
      </c>
      <c r="K31" s="9">
        <f t="shared" si="24"/>
        <v>66468.037431535471</v>
      </c>
      <c r="L31" s="10">
        <f t="shared" si="30"/>
        <v>6.9021845723297476E-2</v>
      </c>
      <c r="M31" s="10" t="s">
        <v>41</v>
      </c>
      <c r="N31" s="6" t="str">
        <f t="shared" si="40"/>
        <v>10/1721</v>
      </c>
      <c r="O31" s="18">
        <f t="shared" si="31"/>
        <v>1.8013100436681223E-2</v>
      </c>
      <c r="P31" s="18">
        <f t="shared" si="31"/>
        <v>2.2277227722772276E-2</v>
      </c>
      <c r="Q31" s="18">
        <f t="shared" si="32"/>
        <v>2.014516407972675E-2</v>
      </c>
      <c r="R31" s="6">
        <f t="shared" si="33"/>
        <v>3.0151933198375729E-3</v>
      </c>
      <c r="U31" s="22" t="s">
        <v>44</v>
      </c>
      <c r="V31" s="21">
        <v>3540000</v>
      </c>
      <c r="W31" s="8">
        <v>4770000</v>
      </c>
      <c r="X31" s="9">
        <f t="shared" si="25"/>
        <v>4155000</v>
      </c>
      <c r="Y31" s="9">
        <f t="shared" si="26"/>
        <v>869741.34085945343</v>
      </c>
      <c r="Z31" s="10">
        <f t="shared" si="34"/>
        <v>0.20932402908771441</v>
      </c>
      <c r="AB31" s="16">
        <v>1150000</v>
      </c>
      <c r="AC31" s="16">
        <v>1210000</v>
      </c>
      <c r="AD31" s="9">
        <f t="shared" si="35"/>
        <v>1180000</v>
      </c>
      <c r="AE31" s="9">
        <f t="shared" si="36"/>
        <v>42426.406871192848</v>
      </c>
      <c r="AF31" s="10">
        <f t="shared" si="37"/>
        <v>3.5954582094231226E-2</v>
      </c>
      <c r="AG31" s="10" t="s">
        <v>41</v>
      </c>
      <c r="AH31" s="6" t="s">
        <v>44</v>
      </c>
      <c r="AI31" s="18">
        <f t="shared" si="27"/>
        <v>3.0782608695652174</v>
      </c>
      <c r="AJ31" s="18">
        <f t="shared" si="28"/>
        <v>3.9421487603305785</v>
      </c>
      <c r="AK31" s="18">
        <f t="shared" si="38"/>
        <v>3.5102048149478979</v>
      </c>
      <c r="AL31" s="6">
        <f t="shared" si="39"/>
        <v>0.61086098574513115</v>
      </c>
    </row>
    <row r="32" spans="1:38" x14ac:dyDescent="0.2">
      <c r="A32" s="7" t="s">
        <v>45</v>
      </c>
      <c r="B32" s="8">
        <v>18000</v>
      </c>
      <c r="C32" s="8">
        <v>15500</v>
      </c>
      <c r="D32" s="9">
        <f t="shared" si="21"/>
        <v>16750</v>
      </c>
      <c r="E32" s="9">
        <f t="shared" si="22"/>
        <v>1767.7669529663688</v>
      </c>
      <c r="F32" s="10">
        <f t="shared" si="29"/>
        <v>0.10553832555023097</v>
      </c>
      <c r="H32" s="16">
        <v>953000</v>
      </c>
      <c r="I32" s="16">
        <v>941000</v>
      </c>
      <c r="J32" s="9">
        <f t="shared" si="23"/>
        <v>947000</v>
      </c>
      <c r="K32" s="9">
        <f t="shared" si="24"/>
        <v>8485.2813742385697</v>
      </c>
      <c r="L32" s="10">
        <f t="shared" si="30"/>
        <v>8.9601704057429461E-3</v>
      </c>
      <c r="M32" s="10"/>
      <c r="N32" s="6" t="str">
        <f t="shared" si="40"/>
        <v>SS</v>
      </c>
      <c r="O32" s="18">
        <f t="shared" si="31"/>
        <v>1.888772298006296E-2</v>
      </c>
      <c r="P32" s="18">
        <f t="shared" si="31"/>
        <v>1.647183846971307E-2</v>
      </c>
      <c r="Q32" s="18">
        <f t="shared" si="32"/>
        <v>1.7679780724888017E-2</v>
      </c>
      <c r="R32" s="6">
        <f t="shared" si="33"/>
        <v>1.7082883198319499E-3</v>
      </c>
      <c r="U32" s="22" t="s">
        <v>45</v>
      </c>
      <c r="V32" s="21">
        <v>1400000</v>
      </c>
      <c r="W32" s="8">
        <v>2100000</v>
      </c>
      <c r="X32" s="9">
        <f t="shared" si="25"/>
        <v>1750000</v>
      </c>
      <c r="Y32" s="9">
        <f t="shared" si="26"/>
        <v>494974.74683058326</v>
      </c>
      <c r="Z32" s="10">
        <f t="shared" si="34"/>
        <v>0.28284271247461901</v>
      </c>
      <c r="AB32" s="16">
        <v>1260000</v>
      </c>
      <c r="AC32" s="16">
        <v>1270000</v>
      </c>
      <c r="AD32" s="9">
        <f t="shared" si="35"/>
        <v>1265000</v>
      </c>
      <c r="AE32" s="9">
        <f t="shared" si="36"/>
        <v>7071.0678118654751</v>
      </c>
      <c r="AF32" s="10">
        <f t="shared" si="37"/>
        <v>5.5897769263758695E-3</v>
      </c>
      <c r="AG32" s="10"/>
      <c r="AH32" s="6" t="s">
        <v>45</v>
      </c>
      <c r="AI32" s="18">
        <f t="shared" si="27"/>
        <v>1.1111111111111112</v>
      </c>
      <c r="AJ32" s="18">
        <f t="shared" si="28"/>
        <v>1.6535433070866141</v>
      </c>
      <c r="AK32" s="18">
        <f t="shared" si="38"/>
        <v>1.3823272090988628</v>
      </c>
      <c r="AL32" s="6">
        <f t="shared" si="39"/>
        <v>0.38355748410818735</v>
      </c>
    </row>
    <row r="33" spans="1:38" x14ac:dyDescent="0.2">
      <c r="A33" s="7" t="s">
        <v>2</v>
      </c>
      <c r="B33" s="8">
        <v>123000</v>
      </c>
      <c r="C33" s="8">
        <v>96000</v>
      </c>
      <c r="D33" s="9">
        <f t="shared" si="21"/>
        <v>109500</v>
      </c>
      <c r="E33" s="9">
        <f t="shared" si="22"/>
        <v>19091.883092036784</v>
      </c>
      <c r="F33" s="10">
        <f t="shared" si="29"/>
        <v>0.17435509673092953</v>
      </c>
      <c r="H33" s="16">
        <v>604000</v>
      </c>
      <c r="I33" s="16">
        <v>601000</v>
      </c>
      <c r="J33" s="9">
        <f t="shared" si="23"/>
        <v>602500</v>
      </c>
      <c r="K33" s="9">
        <f t="shared" si="24"/>
        <v>2121.3203435596424</v>
      </c>
      <c r="L33" s="10">
        <f t="shared" si="30"/>
        <v>3.5208636407628919E-3</v>
      </c>
      <c r="M33" s="10"/>
      <c r="N33" s="6" t="str">
        <f t="shared" si="40"/>
        <v>GM</v>
      </c>
      <c r="O33" s="18">
        <f t="shared" si="31"/>
        <v>0.20364238410596028</v>
      </c>
      <c r="P33" s="18">
        <f t="shared" si="31"/>
        <v>0.15973377703826955</v>
      </c>
      <c r="Q33" s="18">
        <f t="shared" si="32"/>
        <v>0.18168808057211491</v>
      </c>
      <c r="R33" s="6">
        <f t="shared" si="33"/>
        <v>3.1048073810019745E-2</v>
      </c>
      <c r="U33" s="22" t="s">
        <v>2</v>
      </c>
      <c r="V33" s="21">
        <v>5390000</v>
      </c>
      <c r="W33" s="8">
        <v>8240000</v>
      </c>
      <c r="X33" s="9">
        <f t="shared" si="25"/>
        <v>6815000</v>
      </c>
      <c r="Y33" s="9">
        <f t="shared" si="26"/>
        <v>2015254.3263816605</v>
      </c>
      <c r="Z33" s="10">
        <f t="shared" si="34"/>
        <v>0.29570863189752905</v>
      </c>
      <c r="AB33" s="16">
        <v>706000</v>
      </c>
      <c r="AC33" s="16">
        <v>1100000</v>
      </c>
      <c r="AD33" s="9">
        <f t="shared" si="35"/>
        <v>903000</v>
      </c>
      <c r="AE33" s="9">
        <f t="shared" si="36"/>
        <v>278600.07178749971</v>
      </c>
      <c r="AF33" s="10">
        <f t="shared" si="37"/>
        <v>0.30852721128183797</v>
      </c>
      <c r="AG33" s="10"/>
      <c r="AH33" s="6" t="s">
        <v>46</v>
      </c>
      <c r="AI33" s="18">
        <f t="shared" si="27"/>
        <v>7.6345609065155804</v>
      </c>
      <c r="AJ33" s="18">
        <f t="shared" si="28"/>
        <v>7.4909090909090912</v>
      </c>
      <c r="AK33" s="18">
        <f t="shared" si="38"/>
        <v>7.5627349987123358</v>
      </c>
      <c r="AL33" s="6">
        <f t="shared" si="39"/>
        <v>0.10157717294510804</v>
      </c>
    </row>
    <row r="34" spans="1:38" x14ac:dyDescent="0.2">
      <c r="A34" s="7" t="s">
        <v>74</v>
      </c>
      <c r="B34" s="8">
        <v>23100</v>
      </c>
      <c r="C34" s="8">
        <v>30600</v>
      </c>
      <c r="D34" s="9">
        <f t="shared" si="21"/>
        <v>26850</v>
      </c>
      <c r="E34" s="9">
        <f t="shared" si="22"/>
        <v>5303.3008588991061</v>
      </c>
      <c r="F34" s="10">
        <f t="shared" si="29"/>
        <v>0.19751586066663337</v>
      </c>
      <c r="H34" s="16">
        <v>925000</v>
      </c>
      <c r="I34" s="16">
        <v>865000</v>
      </c>
      <c r="J34" s="9">
        <f t="shared" si="23"/>
        <v>895000</v>
      </c>
      <c r="K34" s="9">
        <f t="shared" si="24"/>
        <v>42426.406871192848</v>
      </c>
      <c r="L34" s="10">
        <f t="shared" si="30"/>
        <v>4.7403806559992011E-2</v>
      </c>
      <c r="M34" s="10"/>
      <c r="N34" s="6" t="str">
        <f t="shared" si="40"/>
        <v>PI3Ki</v>
      </c>
      <c r="O34" s="18">
        <f t="shared" si="31"/>
        <v>2.4972972972972973E-2</v>
      </c>
      <c r="P34" s="18">
        <f t="shared" si="31"/>
        <v>3.5375722543352604E-2</v>
      </c>
      <c r="Q34" s="18">
        <f t="shared" si="32"/>
        <v>3.0174347758162787E-2</v>
      </c>
      <c r="R34" s="6">
        <f t="shared" si="33"/>
        <v>7.3558547642009007E-3</v>
      </c>
      <c r="U34" s="22" t="s">
        <v>74</v>
      </c>
      <c r="V34" s="21">
        <v>269000</v>
      </c>
      <c r="W34" s="8">
        <v>515000</v>
      </c>
      <c r="X34" s="9">
        <f t="shared" si="25"/>
        <v>392000</v>
      </c>
      <c r="Y34" s="9">
        <f t="shared" si="26"/>
        <v>173948.2681718907</v>
      </c>
      <c r="Z34" s="10">
        <f t="shared" si="34"/>
        <v>0.44374558207114972</v>
      </c>
      <c r="AB34" s="16">
        <v>1050000</v>
      </c>
      <c r="AC34" s="16">
        <v>1210000</v>
      </c>
      <c r="AD34" s="9">
        <f t="shared" si="35"/>
        <v>1130000</v>
      </c>
      <c r="AE34" s="9">
        <f t="shared" si="36"/>
        <v>113137.0849898476</v>
      </c>
      <c r="AF34" s="10">
        <f t="shared" si="37"/>
        <v>0.10012131415030762</v>
      </c>
      <c r="AG34" s="10"/>
      <c r="AH34" s="6" t="s">
        <v>47</v>
      </c>
      <c r="AI34" s="18">
        <f t="shared" si="27"/>
        <v>0.25619047619047619</v>
      </c>
      <c r="AJ34" s="18">
        <f t="shared" si="28"/>
        <v>0.42561983471074383</v>
      </c>
      <c r="AK34" s="18">
        <f t="shared" si="38"/>
        <v>0.34090515545061001</v>
      </c>
      <c r="AL34" s="6">
        <f t="shared" si="39"/>
        <v>0.1198046483417681</v>
      </c>
    </row>
    <row r="35" spans="1:38" x14ac:dyDescent="0.2">
      <c r="A35" s="6" t="s">
        <v>55</v>
      </c>
      <c r="B35" s="6" t="s">
        <v>56</v>
      </c>
      <c r="C35" s="6" t="s">
        <v>57</v>
      </c>
      <c r="D35" s="6" t="s">
        <v>28</v>
      </c>
      <c r="E35" s="6" t="s">
        <v>29</v>
      </c>
      <c r="F35" s="10" t="s">
        <v>30</v>
      </c>
      <c r="H35" s="6" t="s">
        <v>56</v>
      </c>
      <c r="I35" s="6" t="s">
        <v>57</v>
      </c>
      <c r="J35" s="6" t="s">
        <v>28</v>
      </c>
      <c r="K35" s="6" t="s">
        <v>29</v>
      </c>
      <c r="L35" s="6" t="s">
        <v>30</v>
      </c>
      <c r="N35" s="6" t="str">
        <f t="shared" si="40"/>
        <v>3 hours</v>
      </c>
      <c r="O35" s="6" t="s">
        <v>25</v>
      </c>
      <c r="P35" s="6" t="s">
        <v>26</v>
      </c>
      <c r="Q35" s="6" t="s">
        <v>70</v>
      </c>
      <c r="R35" s="6" t="s">
        <v>71</v>
      </c>
      <c r="U35" s="20" t="s">
        <v>55</v>
      </c>
      <c r="V35" s="20" t="s">
        <v>80</v>
      </c>
      <c r="W35" s="6" t="s">
        <v>81</v>
      </c>
      <c r="X35" s="6" t="s">
        <v>28</v>
      </c>
      <c r="Y35" s="6" t="s">
        <v>29</v>
      </c>
      <c r="Z35" s="6" t="s">
        <v>30</v>
      </c>
      <c r="AB35" s="6" t="s">
        <v>80</v>
      </c>
      <c r="AC35" s="6" t="s">
        <v>81</v>
      </c>
      <c r="AD35" s="6" t="s">
        <v>28</v>
      </c>
      <c r="AE35" s="6" t="s">
        <v>29</v>
      </c>
      <c r="AF35" s="6" t="s">
        <v>30</v>
      </c>
      <c r="AH35" s="6" t="s">
        <v>55</v>
      </c>
      <c r="AI35" s="6" t="s">
        <v>25</v>
      </c>
      <c r="AJ35" s="6" t="s">
        <v>26</v>
      </c>
      <c r="AK35" s="6" t="s">
        <v>70</v>
      </c>
      <c r="AL35" s="6" t="s">
        <v>71</v>
      </c>
    </row>
    <row r="36" spans="1:38" x14ac:dyDescent="0.2">
      <c r="A36" s="7" t="s">
        <v>34</v>
      </c>
      <c r="B36" s="8">
        <v>98100</v>
      </c>
      <c r="C36" s="8">
        <v>77800</v>
      </c>
      <c r="D36" s="9">
        <f t="shared" ref="D36:D50" si="41">AVERAGE(B36:C36)</f>
        <v>87950</v>
      </c>
      <c r="E36" s="9">
        <f t="shared" ref="E36:E50" si="42">STDEVA(B36:C36)</f>
        <v>14354.267658086916</v>
      </c>
      <c r="F36" s="10">
        <f>E36/D36</f>
        <v>0.16320941055243793</v>
      </c>
      <c r="H36" s="8">
        <v>1170000</v>
      </c>
      <c r="I36" s="8">
        <v>1030000</v>
      </c>
      <c r="J36" s="9">
        <f t="shared" ref="J36:J50" si="43">AVERAGE(H36:I36)</f>
        <v>1100000</v>
      </c>
      <c r="K36" s="9">
        <f t="shared" ref="K36:K50" si="44">STDEVA(H36:I36)</f>
        <v>98994.949366116649</v>
      </c>
      <c r="L36" s="10">
        <f>K36/J36</f>
        <v>8.9995408514651501E-2</v>
      </c>
      <c r="M36" s="10" t="s">
        <v>35</v>
      </c>
      <c r="N36" s="6">
        <v>0.01</v>
      </c>
      <c r="O36" s="18">
        <f>B36/H36</f>
        <v>8.3846153846153848E-2</v>
      </c>
      <c r="P36" s="18">
        <f>C36/I36</f>
        <v>7.5533980582524266E-2</v>
      </c>
      <c r="Q36" s="18">
        <f>AVERAGE(O36:P36)</f>
        <v>7.969006721433905E-2</v>
      </c>
      <c r="R36" s="6">
        <f>STDEV(O36:P36)</f>
        <v>5.8775940811099936E-3</v>
      </c>
      <c r="U36" s="22" t="s">
        <v>34</v>
      </c>
      <c r="V36" s="21">
        <v>3080000</v>
      </c>
      <c r="W36" s="8">
        <v>3230000</v>
      </c>
      <c r="X36" s="9">
        <f t="shared" ref="X36:X50" si="45">AVERAGE(V36:W36)</f>
        <v>3155000</v>
      </c>
      <c r="Y36" s="9">
        <f t="shared" ref="Y36:Y50" si="46">STDEVA(V36:W36)</f>
        <v>106066.01717798212</v>
      </c>
      <c r="Z36" s="14">
        <f>Y36/X36</f>
        <v>3.3618388962910341E-2</v>
      </c>
      <c r="AB36" s="16">
        <v>1400000</v>
      </c>
      <c r="AC36" s="16">
        <v>1670000</v>
      </c>
      <c r="AD36" s="9">
        <f>AVERAGE(AB36:AC36)</f>
        <v>1535000</v>
      </c>
      <c r="AE36" s="9">
        <f>STDEVA(AB36:AC36)</f>
        <v>190918.83092036782</v>
      </c>
      <c r="AF36" s="10">
        <f>AE36/AD36</f>
        <v>0.1243770885474709</v>
      </c>
      <c r="AG36" s="10" t="s">
        <v>35</v>
      </c>
      <c r="AH36" s="6">
        <v>0.01</v>
      </c>
      <c r="AI36" s="18">
        <f t="shared" ref="AI36:AI50" si="47">V36/AB36</f>
        <v>2.2000000000000002</v>
      </c>
      <c r="AJ36" s="18">
        <f t="shared" ref="AJ36:AJ50" si="48">W36/AC36</f>
        <v>1.9341317365269461</v>
      </c>
      <c r="AK36" s="18">
        <f>AVERAGE(AI36:AJ36)</f>
        <v>2.067065868263473</v>
      </c>
      <c r="AL36" s="6">
        <f>STDEV(AI36:AJ36)</f>
        <v>0.18799725200408818</v>
      </c>
    </row>
    <row r="37" spans="1:38" x14ac:dyDescent="0.2">
      <c r="A37" s="7">
        <v>0.1</v>
      </c>
      <c r="B37" s="8">
        <v>116000</v>
      </c>
      <c r="C37" s="8">
        <v>92100</v>
      </c>
      <c r="D37" s="9">
        <f t="shared" si="41"/>
        <v>104050</v>
      </c>
      <c r="E37" s="9">
        <f t="shared" si="42"/>
        <v>16899.852070358487</v>
      </c>
      <c r="F37" s="10">
        <f t="shared" ref="F37:F50" si="49">E37/D37</f>
        <v>0.16242049082516566</v>
      </c>
      <c r="H37" s="8">
        <v>1030000</v>
      </c>
      <c r="I37" s="8">
        <v>905000</v>
      </c>
      <c r="J37" s="9">
        <f t="shared" si="43"/>
        <v>967500</v>
      </c>
      <c r="K37" s="9">
        <f t="shared" si="44"/>
        <v>88388.347648318435</v>
      </c>
      <c r="L37" s="10">
        <f t="shared" ref="L37:L50" si="50">K37/J37</f>
        <v>9.1357465269579774E-2</v>
      </c>
      <c r="M37" s="10" t="s">
        <v>35</v>
      </c>
      <c r="N37" s="6">
        <v>0.1</v>
      </c>
      <c r="O37" s="18">
        <f t="shared" ref="O37:P50" si="51">B37/H37</f>
        <v>0.11262135922330097</v>
      </c>
      <c r="P37" s="18">
        <f t="shared" si="51"/>
        <v>0.10176795580110497</v>
      </c>
      <c r="Q37" s="18">
        <f t="shared" ref="Q37:Q50" si="52">AVERAGE(O37:P37)</f>
        <v>0.10719465751220297</v>
      </c>
      <c r="R37" s="6">
        <f t="shared" ref="R37:R50" si="53">STDEV(O37:P37)</f>
        <v>7.6745151587880719E-3</v>
      </c>
      <c r="U37" s="22">
        <v>0.1</v>
      </c>
      <c r="V37" s="21">
        <v>4160000</v>
      </c>
      <c r="W37" s="8">
        <v>4000000</v>
      </c>
      <c r="X37" s="9">
        <f t="shared" si="45"/>
        <v>4080000</v>
      </c>
      <c r="Y37" s="9">
        <f t="shared" si="46"/>
        <v>113137.0849898476</v>
      </c>
      <c r="Z37" s="14">
        <f t="shared" ref="Z37:Z50" si="54">Y37/X37</f>
        <v>2.77296776935901E-2</v>
      </c>
      <c r="AB37" s="16">
        <v>1080000</v>
      </c>
      <c r="AC37" s="16">
        <v>1300000</v>
      </c>
      <c r="AD37" s="9">
        <f t="shared" ref="AD37:AD50" si="55">AVERAGE(AB37:AC37)</f>
        <v>1190000</v>
      </c>
      <c r="AE37" s="9">
        <f t="shared" ref="AE37:AE50" si="56">STDEVA(AB37:AC37)</f>
        <v>155563.49186104044</v>
      </c>
      <c r="AF37" s="10">
        <f t="shared" ref="AF37:AF50" si="57">AE37/AD37</f>
        <v>0.13072562341263902</v>
      </c>
      <c r="AG37" s="10" t="s">
        <v>35</v>
      </c>
      <c r="AH37" s="6">
        <v>0.1</v>
      </c>
      <c r="AI37" s="18">
        <f t="shared" si="47"/>
        <v>3.8518518518518516</v>
      </c>
      <c r="AJ37" s="18">
        <f t="shared" si="48"/>
        <v>3.0769230769230771</v>
      </c>
      <c r="AK37" s="18">
        <f t="shared" ref="AK37:AK50" si="58">AVERAGE(AI37:AJ37)</f>
        <v>3.4643874643874644</v>
      </c>
      <c r="AL37" s="6">
        <f t="shared" ref="AL37:AL50" si="59">STDEV(AI37:AJ37)</f>
        <v>0.54795739168872104</v>
      </c>
    </row>
    <row r="38" spans="1:38" x14ac:dyDescent="0.2">
      <c r="A38" s="7">
        <v>1</v>
      </c>
      <c r="B38" s="8">
        <v>152000</v>
      </c>
      <c r="C38" s="8">
        <v>124000</v>
      </c>
      <c r="D38" s="9">
        <f t="shared" si="41"/>
        <v>138000</v>
      </c>
      <c r="E38" s="9">
        <f t="shared" si="42"/>
        <v>19798.989873223331</v>
      </c>
      <c r="F38" s="10">
        <f t="shared" si="49"/>
        <v>0.143470941110314</v>
      </c>
      <c r="H38" s="8">
        <v>1220000</v>
      </c>
      <c r="I38" s="8">
        <v>1030000</v>
      </c>
      <c r="J38" s="9">
        <f t="shared" si="43"/>
        <v>1125000</v>
      </c>
      <c r="K38" s="9">
        <f t="shared" si="44"/>
        <v>134350.28842544404</v>
      </c>
      <c r="L38" s="10">
        <f t="shared" si="50"/>
        <v>0.1194224786003947</v>
      </c>
      <c r="M38" s="10" t="s">
        <v>35</v>
      </c>
      <c r="N38" s="6">
        <v>1</v>
      </c>
      <c r="O38" s="18">
        <f t="shared" si="51"/>
        <v>0.12459016393442623</v>
      </c>
      <c r="P38" s="18">
        <f t="shared" si="51"/>
        <v>0.12038834951456311</v>
      </c>
      <c r="Q38" s="18">
        <f t="shared" si="52"/>
        <v>0.12248925672449468</v>
      </c>
      <c r="R38" s="6">
        <f t="shared" si="53"/>
        <v>2.9711314695726374E-3</v>
      </c>
      <c r="U38" s="22">
        <v>1</v>
      </c>
      <c r="V38" s="21">
        <v>4920000</v>
      </c>
      <c r="W38" s="8">
        <v>4370000</v>
      </c>
      <c r="X38" s="9">
        <f t="shared" si="45"/>
        <v>4645000</v>
      </c>
      <c r="Y38" s="9">
        <f t="shared" si="46"/>
        <v>388908.72965260112</v>
      </c>
      <c r="Z38" s="14">
        <f t="shared" si="54"/>
        <v>8.3726314241679464E-2</v>
      </c>
      <c r="AB38" s="16">
        <v>1250000</v>
      </c>
      <c r="AC38" s="16">
        <v>1580000</v>
      </c>
      <c r="AD38" s="9">
        <f t="shared" si="55"/>
        <v>1415000</v>
      </c>
      <c r="AE38" s="9">
        <f t="shared" si="56"/>
        <v>233345.23779156068</v>
      </c>
      <c r="AF38" s="10">
        <f t="shared" si="57"/>
        <v>0.16490829525905348</v>
      </c>
      <c r="AG38" s="10" t="s">
        <v>35</v>
      </c>
      <c r="AH38" s="6">
        <v>1</v>
      </c>
      <c r="AI38" s="18">
        <f t="shared" si="47"/>
        <v>3.9359999999999999</v>
      </c>
      <c r="AJ38" s="18">
        <f t="shared" si="48"/>
        <v>2.7658227848101267</v>
      </c>
      <c r="AK38" s="18">
        <f t="shared" si="58"/>
        <v>3.3509113924050631</v>
      </c>
      <c r="AL38" s="6">
        <f t="shared" si="59"/>
        <v>0.82744024405075067</v>
      </c>
    </row>
    <row r="39" spans="1:38" x14ac:dyDescent="0.2">
      <c r="A39" s="7">
        <v>10</v>
      </c>
      <c r="B39" s="8">
        <v>133000</v>
      </c>
      <c r="C39" s="8">
        <v>118000</v>
      </c>
      <c r="D39" s="9">
        <f t="shared" si="41"/>
        <v>125500</v>
      </c>
      <c r="E39" s="9">
        <f t="shared" si="42"/>
        <v>10606.601717798212</v>
      </c>
      <c r="F39" s="10">
        <f t="shared" si="49"/>
        <v>8.4514754723491736E-2</v>
      </c>
      <c r="H39" s="8">
        <v>1390000</v>
      </c>
      <c r="I39" s="8">
        <v>1130000</v>
      </c>
      <c r="J39" s="9">
        <f t="shared" si="43"/>
        <v>1260000</v>
      </c>
      <c r="K39" s="9">
        <f t="shared" si="44"/>
        <v>183847.76310850235</v>
      </c>
      <c r="L39" s="10">
        <f t="shared" si="50"/>
        <v>0.145910923101986</v>
      </c>
      <c r="M39" s="10" t="s">
        <v>35</v>
      </c>
      <c r="N39" s="6">
        <v>10</v>
      </c>
      <c r="O39" s="18">
        <f t="shared" si="51"/>
        <v>9.5683453237410065E-2</v>
      </c>
      <c r="P39" s="18">
        <f t="shared" si="51"/>
        <v>0.10442477876106195</v>
      </c>
      <c r="Q39" s="18">
        <f t="shared" si="52"/>
        <v>0.100054115999236</v>
      </c>
      <c r="R39" s="6">
        <f t="shared" si="53"/>
        <v>6.1810505543332932E-3</v>
      </c>
      <c r="U39" s="22">
        <v>10</v>
      </c>
      <c r="V39" s="21">
        <v>5200000</v>
      </c>
      <c r="W39" s="8">
        <v>4710000</v>
      </c>
      <c r="X39" s="9">
        <f t="shared" si="45"/>
        <v>4955000</v>
      </c>
      <c r="Y39" s="9">
        <f t="shared" si="46"/>
        <v>346482.32278140826</v>
      </c>
      <c r="Z39" s="14">
        <f t="shared" si="54"/>
        <v>6.9925796726823058E-2</v>
      </c>
      <c r="AB39" s="16">
        <v>1370000</v>
      </c>
      <c r="AC39" s="16">
        <v>2030000</v>
      </c>
      <c r="AD39" s="9">
        <f t="shared" si="55"/>
        <v>1700000</v>
      </c>
      <c r="AE39" s="9">
        <f t="shared" si="56"/>
        <v>466690.47558312136</v>
      </c>
      <c r="AF39" s="10">
        <f t="shared" si="57"/>
        <v>0.27452380916654195</v>
      </c>
      <c r="AG39" s="10" t="s">
        <v>35</v>
      </c>
      <c r="AH39" s="6">
        <v>10</v>
      </c>
      <c r="AI39" s="18">
        <f t="shared" si="47"/>
        <v>3.7956204379562042</v>
      </c>
      <c r="AJ39" s="18">
        <f t="shared" si="48"/>
        <v>2.3201970443349755</v>
      </c>
      <c r="AK39" s="18">
        <f t="shared" si="58"/>
        <v>3.0579087411455896</v>
      </c>
      <c r="AL39" s="6">
        <f t="shared" si="59"/>
        <v>1.04328188675084</v>
      </c>
    </row>
    <row r="40" spans="1:38" x14ac:dyDescent="0.2">
      <c r="A40" s="7" t="s">
        <v>36</v>
      </c>
      <c r="B40" s="8">
        <v>26100</v>
      </c>
      <c r="C40" s="8">
        <v>20700</v>
      </c>
      <c r="D40" s="9">
        <f t="shared" si="41"/>
        <v>23400</v>
      </c>
      <c r="E40" s="9">
        <f t="shared" si="42"/>
        <v>3818.3766184073565</v>
      </c>
      <c r="F40" s="10">
        <f t="shared" si="49"/>
        <v>0.16317848796612636</v>
      </c>
      <c r="H40" s="8">
        <v>1120000</v>
      </c>
      <c r="I40" s="8">
        <v>1060000</v>
      </c>
      <c r="J40" s="9">
        <f t="shared" si="43"/>
        <v>1090000</v>
      </c>
      <c r="K40" s="9">
        <f t="shared" si="44"/>
        <v>42426.406871192848</v>
      </c>
      <c r="L40" s="10">
        <f t="shared" si="50"/>
        <v>3.8923309056140228E-2</v>
      </c>
      <c r="M40" s="10" t="s">
        <v>37</v>
      </c>
      <c r="N40" s="6">
        <v>0.17</v>
      </c>
      <c r="O40" s="18">
        <f t="shared" si="51"/>
        <v>2.3303571428571427E-2</v>
      </c>
      <c r="P40" s="18">
        <f t="shared" si="51"/>
        <v>1.9528301886792453E-2</v>
      </c>
      <c r="Q40" s="18">
        <f t="shared" si="52"/>
        <v>2.141593665768194E-2</v>
      </c>
      <c r="R40" s="6">
        <f t="shared" si="53"/>
        <v>2.6695186937989424E-3</v>
      </c>
      <c r="U40" s="22" t="s">
        <v>79</v>
      </c>
      <c r="V40" s="21">
        <v>2240000</v>
      </c>
      <c r="W40" s="8">
        <v>1960000</v>
      </c>
      <c r="X40" s="9">
        <f t="shared" si="45"/>
        <v>2100000</v>
      </c>
      <c r="Y40" s="9">
        <f t="shared" si="46"/>
        <v>197989.8987322333</v>
      </c>
      <c r="Z40" s="14">
        <f t="shared" si="54"/>
        <v>9.4280904158206336E-2</v>
      </c>
      <c r="AB40" s="16">
        <v>1320000</v>
      </c>
      <c r="AC40" s="16">
        <v>1740000</v>
      </c>
      <c r="AD40" s="9">
        <f t="shared" si="55"/>
        <v>1530000</v>
      </c>
      <c r="AE40" s="9">
        <f t="shared" si="56"/>
        <v>296984.84809834993</v>
      </c>
      <c r="AF40" s="10">
        <f t="shared" si="57"/>
        <v>0.19410774385513069</v>
      </c>
      <c r="AG40" s="10" t="s">
        <v>37</v>
      </c>
      <c r="AH40" s="6">
        <v>0.17</v>
      </c>
      <c r="AI40" s="18">
        <f t="shared" si="47"/>
        <v>1.696969696969697</v>
      </c>
      <c r="AJ40" s="18">
        <f t="shared" si="48"/>
        <v>1.1264367816091954</v>
      </c>
      <c r="AK40" s="18">
        <f t="shared" si="58"/>
        <v>1.4117032392894462</v>
      </c>
      <c r="AL40" s="6">
        <f t="shared" si="59"/>
        <v>0.40342769334154177</v>
      </c>
    </row>
    <row r="41" spans="1:38" x14ac:dyDescent="0.2">
      <c r="A41" s="7">
        <v>1.7</v>
      </c>
      <c r="B41" s="8">
        <v>23500</v>
      </c>
      <c r="C41" s="8">
        <v>14300</v>
      </c>
      <c r="D41" s="9">
        <f t="shared" si="41"/>
        <v>18900</v>
      </c>
      <c r="E41" s="9">
        <f t="shared" si="42"/>
        <v>6505.382386916237</v>
      </c>
      <c r="F41" s="10">
        <f t="shared" si="49"/>
        <v>0.34420012629186442</v>
      </c>
      <c r="H41" s="8">
        <v>1100000</v>
      </c>
      <c r="I41" s="8">
        <v>1090000</v>
      </c>
      <c r="J41" s="9">
        <f t="shared" si="43"/>
        <v>1095000</v>
      </c>
      <c r="K41" s="9">
        <f t="shared" si="44"/>
        <v>7071.0678118654751</v>
      </c>
      <c r="L41" s="10">
        <f t="shared" si="50"/>
        <v>6.4575961752196117E-3</v>
      </c>
      <c r="M41" s="10" t="s">
        <v>37</v>
      </c>
      <c r="N41" s="6">
        <v>1.7</v>
      </c>
      <c r="O41" s="18">
        <f t="shared" si="51"/>
        <v>2.1363636363636362E-2</v>
      </c>
      <c r="P41" s="18">
        <f t="shared" si="51"/>
        <v>1.3119266055045872E-2</v>
      </c>
      <c r="Q41" s="18">
        <f t="shared" si="52"/>
        <v>1.7241451209341119E-2</v>
      </c>
      <c r="R41" s="6">
        <f t="shared" si="53"/>
        <v>5.8296501518173525E-3</v>
      </c>
      <c r="U41" s="22">
        <v>1</v>
      </c>
      <c r="V41" s="21">
        <v>2880000</v>
      </c>
      <c r="W41" s="8">
        <v>2900000</v>
      </c>
      <c r="X41" s="9">
        <f t="shared" si="45"/>
        <v>2890000</v>
      </c>
      <c r="Y41" s="9">
        <f t="shared" si="46"/>
        <v>14142.13562373095</v>
      </c>
      <c r="Z41" s="14">
        <f t="shared" si="54"/>
        <v>4.8934725341629589E-3</v>
      </c>
      <c r="AB41" s="16">
        <v>1260000</v>
      </c>
      <c r="AC41" s="16">
        <v>1680000</v>
      </c>
      <c r="AD41" s="9">
        <f t="shared" si="55"/>
        <v>1470000</v>
      </c>
      <c r="AE41" s="9">
        <f t="shared" si="56"/>
        <v>296984.84809834993</v>
      </c>
      <c r="AF41" s="10">
        <f t="shared" si="57"/>
        <v>0.20203050891044214</v>
      </c>
      <c r="AG41" s="10" t="s">
        <v>37</v>
      </c>
      <c r="AH41" s="6">
        <v>1.7</v>
      </c>
      <c r="AI41" s="18">
        <f t="shared" si="47"/>
        <v>2.2857142857142856</v>
      </c>
      <c r="AJ41" s="18">
        <f t="shared" si="48"/>
        <v>1.7261904761904763</v>
      </c>
      <c r="AK41" s="18">
        <f t="shared" si="58"/>
        <v>2.0059523809523809</v>
      </c>
      <c r="AL41" s="6">
        <f t="shared" si="59"/>
        <v>0.39564307994961578</v>
      </c>
    </row>
    <row r="42" spans="1:38" x14ac:dyDescent="0.2">
      <c r="A42" s="7">
        <v>17</v>
      </c>
      <c r="B42" s="8">
        <v>46900</v>
      </c>
      <c r="C42" s="8">
        <v>49400</v>
      </c>
      <c r="D42" s="9">
        <f t="shared" si="41"/>
        <v>48150</v>
      </c>
      <c r="E42" s="9">
        <f t="shared" si="42"/>
        <v>1767.7669529663688</v>
      </c>
      <c r="F42" s="10">
        <f t="shared" si="49"/>
        <v>3.671374772515823E-2</v>
      </c>
      <c r="H42" s="8">
        <v>1060000</v>
      </c>
      <c r="I42" s="8">
        <v>1120000</v>
      </c>
      <c r="J42" s="9">
        <f t="shared" si="43"/>
        <v>1090000</v>
      </c>
      <c r="K42" s="9">
        <f t="shared" si="44"/>
        <v>42426.406871192848</v>
      </c>
      <c r="L42" s="10">
        <f t="shared" si="50"/>
        <v>3.8923309056140228E-2</v>
      </c>
      <c r="M42" s="10" t="s">
        <v>37</v>
      </c>
      <c r="N42" s="6">
        <v>17</v>
      </c>
      <c r="O42" s="18">
        <f t="shared" si="51"/>
        <v>4.4245283018867924E-2</v>
      </c>
      <c r="P42" s="18">
        <f t="shared" si="51"/>
        <v>4.4107142857142859E-2</v>
      </c>
      <c r="Q42" s="18">
        <f t="shared" si="52"/>
        <v>4.4176212938005388E-2</v>
      </c>
      <c r="R42" s="6">
        <f t="shared" si="53"/>
        <v>9.7679845110000356E-5</v>
      </c>
      <c r="U42" s="22">
        <v>10</v>
      </c>
      <c r="V42" s="21">
        <v>3700000</v>
      </c>
      <c r="W42" s="8">
        <v>4050000</v>
      </c>
      <c r="X42" s="9">
        <f t="shared" si="45"/>
        <v>3875000</v>
      </c>
      <c r="Y42" s="9">
        <f t="shared" si="46"/>
        <v>247487.37341529163</v>
      </c>
      <c r="Z42" s="14">
        <f t="shared" si="54"/>
        <v>6.3867709268462358E-2</v>
      </c>
      <c r="AB42" s="16">
        <v>1220000</v>
      </c>
      <c r="AC42" s="16">
        <v>1520000</v>
      </c>
      <c r="AD42" s="9">
        <f t="shared" si="55"/>
        <v>1370000</v>
      </c>
      <c r="AE42" s="9">
        <f t="shared" si="56"/>
        <v>212132.03435596425</v>
      </c>
      <c r="AF42" s="10">
        <f t="shared" si="57"/>
        <v>0.15484090098975492</v>
      </c>
      <c r="AG42" s="10" t="s">
        <v>37</v>
      </c>
      <c r="AH42" s="6">
        <v>17</v>
      </c>
      <c r="AI42" s="18">
        <f t="shared" si="47"/>
        <v>3.0327868852459017</v>
      </c>
      <c r="AJ42" s="18">
        <f t="shared" si="48"/>
        <v>2.6644736842105261</v>
      </c>
      <c r="AK42" s="18">
        <f t="shared" si="58"/>
        <v>2.8486302847282139</v>
      </c>
      <c r="AL42" s="6">
        <f t="shared" si="59"/>
        <v>0.26043676205263822</v>
      </c>
    </row>
    <row r="43" spans="1:38" x14ac:dyDescent="0.2">
      <c r="A43" s="7">
        <v>1721</v>
      </c>
      <c r="B43" s="8">
        <v>69800</v>
      </c>
      <c r="C43" s="8">
        <v>79900</v>
      </c>
      <c r="D43" s="9">
        <f t="shared" si="41"/>
        <v>74850</v>
      </c>
      <c r="E43" s="9">
        <f t="shared" si="42"/>
        <v>7141.7784899841299</v>
      </c>
      <c r="F43" s="10">
        <f t="shared" si="49"/>
        <v>9.5414542284357112E-2</v>
      </c>
      <c r="H43" s="8">
        <v>860000</v>
      </c>
      <c r="I43" s="8">
        <v>1050000</v>
      </c>
      <c r="J43" s="9">
        <f t="shared" si="43"/>
        <v>955000</v>
      </c>
      <c r="K43" s="9">
        <f t="shared" si="44"/>
        <v>134350.28842544404</v>
      </c>
      <c r="L43" s="10">
        <f t="shared" si="50"/>
        <v>0.14068093028842307</v>
      </c>
      <c r="M43" s="10" t="s">
        <v>37</v>
      </c>
      <c r="N43" s="6">
        <v>1721</v>
      </c>
      <c r="O43" s="18">
        <f t="shared" si="51"/>
        <v>8.1162790697674417E-2</v>
      </c>
      <c r="P43" s="18">
        <f t="shared" si="51"/>
        <v>7.6095238095238091E-2</v>
      </c>
      <c r="Q43" s="18">
        <f t="shared" si="52"/>
        <v>7.8629014396456254E-2</v>
      </c>
      <c r="R43" s="6">
        <f t="shared" si="53"/>
        <v>3.5833008092022627E-3</v>
      </c>
      <c r="U43" s="22">
        <v>1721</v>
      </c>
      <c r="V43" s="21">
        <v>3440000</v>
      </c>
      <c r="W43" s="8">
        <v>3590000</v>
      </c>
      <c r="X43" s="9">
        <f t="shared" si="45"/>
        <v>3515000</v>
      </c>
      <c r="Y43" s="9">
        <f t="shared" si="46"/>
        <v>106066.01717798212</v>
      </c>
      <c r="Z43" s="14">
        <f t="shared" si="54"/>
        <v>3.0175253820194061E-2</v>
      </c>
      <c r="AB43" s="16">
        <v>1030000</v>
      </c>
      <c r="AC43" s="16">
        <v>1190000</v>
      </c>
      <c r="AD43" s="9">
        <f t="shared" si="55"/>
        <v>1110000</v>
      </c>
      <c r="AE43" s="9">
        <f t="shared" si="56"/>
        <v>113137.0849898476</v>
      </c>
      <c r="AF43" s="10">
        <f t="shared" si="57"/>
        <v>0.10192530179265549</v>
      </c>
      <c r="AG43" s="10" t="s">
        <v>37</v>
      </c>
      <c r="AH43" s="6">
        <v>1721</v>
      </c>
      <c r="AI43" s="18">
        <f t="shared" si="47"/>
        <v>3.3398058252427183</v>
      </c>
      <c r="AJ43" s="18">
        <f t="shared" si="48"/>
        <v>3.0168067226890756</v>
      </c>
      <c r="AK43" s="18">
        <f t="shared" si="58"/>
        <v>3.1783062739658972</v>
      </c>
      <c r="AL43" s="6">
        <f t="shared" si="59"/>
        <v>0.22839485573284987</v>
      </c>
    </row>
    <row r="44" spans="1:38" x14ac:dyDescent="0.2">
      <c r="A44" s="7" t="s">
        <v>72</v>
      </c>
      <c r="B44" s="8">
        <v>63500</v>
      </c>
      <c r="C44" s="8">
        <v>79000</v>
      </c>
      <c r="D44" s="9">
        <f t="shared" si="41"/>
        <v>71250</v>
      </c>
      <c r="E44" s="9">
        <f t="shared" si="42"/>
        <v>10960.155108391487</v>
      </c>
      <c r="F44" s="10">
        <f t="shared" si="49"/>
        <v>0.15382673836338931</v>
      </c>
      <c r="H44" s="8">
        <v>1100000</v>
      </c>
      <c r="I44" s="8">
        <v>1280000</v>
      </c>
      <c r="J44" s="9">
        <f t="shared" si="43"/>
        <v>1190000</v>
      </c>
      <c r="K44" s="9">
        <f t="shared" si="44"/>
        <v>127279.22061357855</v>
      </c>
      <c r="L44" s="10">
        <f t="shared" si="50"/>
        <v>0.10695732824670466</v>
      </c>
      <c r="M44" s="10" t="s">
        <v>41</v>
      </c>
      <c r="N44" s="6" t="str">
        <f>A44</f>
        <v>E+I  0.01/0.1</v>
      </c>
      <c r="O44" s="18">
        <f t="shared" si="51"/>
        <v>5.7727272727272724E-2</v>
      </c>
      <c r="P44" s="18">
        <f t="shared" si="51"/>
        <v>6.1718750000000003E-2</v>
      </c>
      <c r="Q44" s="18">
        <f t="shared" si="52"/>
        <v>5.9723011363636364E-2</v>
      </c>
      <c r="R44" s="6">
        <f t="shared" si="53"/>
        <v>2.8224006464974451E-3</v>
      </c>
      <c r="U44" s="22" t="s">
        <v>72</v>
      </c>
      <c r="V44" s="21">
        <v>3250000</v>
      </c>
      <c r="W44" s="8">
        <v>3150000</v>
      </c>
      <c r="X44" s="9">
        <f t="shared" si="45"/>
        <v>3200000</v>
      </c>
      <c r="Y44" s="9">
        <f t="shared" si="46"/>
        <v>70710.67811865476</v>
      </c>
      <c r="Z44" s="14">
        <f t="shared" si="54"/>
        <v>2.2097086912079612E-2</v>
      </c>
      <c r="AB44" s="16">
        <v>1080000</v>
      </c>
      <c r="AC44" s="16">
        <v>1510000</v>
      </c>
      <c r="AD44" s="9">
        <f t="shared" si="55"/>
        <v>1295000</v>
      </c>
      <c r="AE44" s="9">
        <f t="shared" si="56"/>
        <v>304055.91591021541</v>
      </c>
      <c r="AF44" s="10">
        <f t="shared" si="57"/>
        <v>0.2347922130580814</v>
      </c>
      <c r="AG44" s="10" t="s">
        <v>41</v>
      </c>
      <c r="AH44" s="6" t="s">
        <v>40</v>
      </c>
      <c r="AI44" s="18">
        <f t="shared" si="47"/>
        <v>3.0092592592592591</v>
      </c>
      <c r="AJ44" s="18">
        <f t="shared" si="48"/>
        <v>2.0860927152317883</v>
      </c>
      <c r="AK44" s="18">
        <f t="shared" si="58"/>
        <v>2.5476759872455235</v>
      </c>
      <c r="AL44" s="6">
        <f t="shared" si="59"/>
        <v>0.65277732344637596</v>
      </c>
    </row>
    <row r="45" spans="1:38" x14ac:dyDescent="0.2">
      <c r="A45" s="7" t="s">
        <v>42</v>
      </c>
      <c r="B45" s="8">
        <v>178000</v>
      </c>
      <c r="C45" s="8">
        <v>193000</v>
      </c>
      <c r="D45" s="9">
        <f t="shared" si="41"/>
        <v>185500</v>
      </c>
      <c r="E45" s="9">
        <f t="shared" si="42"/>
        <v>10606.601717798212</v>
      </c>
      <c r="F45" s="10">
        <f t="shared" si="49"/>
        <v>5.7178445918049658E-2</v>
      </c>
      <c r="H45" s="8">
        <v>1370000</v>
      </c>
      <c r="I45" s="8">
        <v>1700000</v>
      </c>
      <c r="J45" s="9">
        <f t="shared" si="43"/>
        <v>1535000</v>
      </c>
      <c r="K45" s="9">
        <f t="shared" si="44"/>
        <v>233345.23779156068</v>
      </c>
      <c r="L45" s="10">
        <f t="shared" si="50"/>
        <v>0.15201644155801999</v>
      </c>
      <c r="M45" s="10" t="s">
        <v>41</v>
      </c>
      <c r="N45" s="6" t="str">
        <f t="shared" ref="N45:N51" si="60">A45</f>
        <v>0.01/1721</v>
      </c>
      <c r="O45" s="18">
        <f t="shared" si="51"/>
        <v>0.12992700729927006</v>
      </c>
      <c r="P45" s="18">
        <f t="shared" si="51"/>
        <v>0.11352941176470588</v>
      </c>
      <c r="Q45" s="18">
        <f t="shared" si="52"/>
        <v>0.12172820953198797</v>
      </c>
      <c r="R45" s="6">
        <f t="shared" si="53"/>
        <v>1.1594850997644585E-2</v>
      </c>
      <c r="U45" s="22" t="s">
        <v>42</v>
      </c>
      <c r="V45" s="21">
        <v>5680000</v>
      </c>
      <c r="W45" s="8">
        <v>6520000</v>
      </c>
      <c r="X45" s="9">
        <f t="shared" si="45"/>
        <v>6100000</v>
      </c>
      <c r="Y45" s="9">
        <f t="shared" si="46"/>
        <v>593969.69619669986</v>
      </c>
      <c r="Z45" s="14">
        <f t="shared" si="54"/>
        <v>9.7372081343721287E-2</v>
      </c>
      <c r="AB45" s="16">
        <v>1390000</v>
      </c>
      <c r="AC45" s="16">
        <v>1910000</v>
      </c>
      <c r="AD45" s="9">
        <f t="shared" si="55"/>
        <v>1650000</v>
      </c>
      <c r="AE45" s="9">
        <f t="shared" si="56"/>
        <v>367695.52621700469</v>
      </c>
      <c r="AF45" s="10">
        <f t="shared" si="57"/>
        <v>0.22284577346485132</v>
      </c>
      <c r="AG45" s="10" t="s">
        <v>41</v>
      </c>
      <c r="AH45" s="6" t="s">
        <v>42</v>
      </c>
      <c r="AI45" s="18">
        <f t="shared" si="47"/>
        <v>4.0863309352517989</v>
      </c>
      <c r="AJ45" s="18">
        <f t="shared" si="48"/>
        <v>3.413612565445026</v>
      </c>
      <c r="AK45" s="18">
        <f t="shared" si="58"/>
        <v>3.7499717503484122</v>
      </c>
      <c r="AL45" s="6">
        <f t="shared" si="59"/>
        <v>0.47568372111912871</v>
      </c>
    </row>
    <row r="46" spans="1:38" x14ac:dyDescent="0.2">
      <c r="A46" s="7" t="s">
        <v>73</v>
      </c>
      <c r="B46" s="8">
        <v>86100</v>
      </c>
      <c r="C46" s="8">
        <v>122000</v>
      </c>
      <c r="D46" s="9">
        <f t="shared" si="41"/>
        <v>104050</v>
      </c>
      <c r="E46" s="9">
        <f t="shared" si="42"/>
        <v>25385.133444597057</v>
      </c>
      <c r="F46" s="10">
        <f t="shared" si="49"/>
        <v>0.24397052805955846</v>
      </c>
      <c r="H46" s="8">
        <v>918000</v>
      </c>
      <c r="I46" s="8">
        <v>1370000</v>
      </c>
      <c r="J46" s="9">
        <f t="shared" si="43"/>
        <v>1144000</v>
      </c>
      <c r="K46" s="9">
        <f t="shared" si="44"/>
        <v>319612.26509631949</v>
      </c>
      <c r="L46" s="10">
        <f t="shared" si="50"/>
        <v>0.27938135060867086</v>
      </c>
      <c r="M46" s="10" t="s">
        <v>41</v>
      </c>
      <c r="N46" s="6" t="str">
        <f t="shared" si="60"/>
        <v>10/1.0</v>
      </c>
      <c r="O46" s="18">
        <f t="shared" si="51"/>
        <v>9.3790849673202614E-2</v>
      </c>
      <c r="P46" s="18">
        <f t="shared" si="51"/>
        <v>8.9051094890510954E-2</v>
      </c>
      <c r="Q46" s="18">
        <f t="shared" si="52"/>
        <v>9.1420972281856777E-2</v>
      </c>
      <c r="R46" s="6">
        <f t="shared" si="53"/>
        <v>3.3515127480026438E-3</v>
      </c>
      <c r="U46" s="22" t="s">
        <v>73</v>
      </c>
      <c r="V46" s="21">
        <v>3670000</v>
      </c>
      <c r="W46" s="8">
        <v>4480000</v>
      </c>
      <c r="X46" s="9">
        <f t="shared" si="45"/>
        <v>4075000</v>
      </c>
      <c r="Y46" s="9">
        <f t="shared" si="46"/>
        <v>572756.49276110355</v>
      </c>
      <c r="Z46" s="14">
        <f t="shared" si="54"/>
        <v>0.14055374055487205</v>
      </c>
      <c r="AB46" s="16">
        <v>1050000</v>
      </c>
      <c r="AC46" s="16">
        <v>1290000</v>
      </c>
      <c r="AD46" s="9">
        <f t="shared" si="55"/>
        <v>1170000</v>
      </c>
      <c r="AE46" s="9">
        <f t="shared" si="56"/>
        <v>169705.62748477139</v>
      </c>
      <c r="AF46" s="10">
        <f t="shared" si="57"/>
        <v>0.14504754485877897</v>
      </c>
      <c r="AG46" s="10" t="s">
        <v>41</v>
      </c>
      <c r="AH46" s="6" t="s">
        <v>43</v>
      </c>
      <c r="AI46" s="18">
        <f t="shared" si="47"/>
        <v>3.4952380952380953</v>
      </c>
      <c r="AJ46" s="18">
        <f t="shared" si="48"/>
        <v>3.4728682170542635</v>
      </c>
      <c r="AK46" s="18">
        <f t="shared" si="58"/>
        <v>3.4840531561461794</v>
      </c>
      <c r="AL46" s="6">
        <f t="shared" si="59"/>
        <v>1.5817892558104431E-2</v>
      </c>
    </row>
    <row r="47" spans="1:38" x14ac:dyDescent="0.2">
      <c r="A47" s="7" t="s">
        <v>44</v>
      </c>
      <c r="B47" s="8">
        <v>175000</v>
      </c>
      <c r="C47" s="8">
        <v>173000</v>
      </c>
      <c r="D47" s="9">
        <f t="shared" si="41"/>
        <v>174000</v>
      </c>
      <c r="E47" s="9">
        <f t="shared" si="42"/>
        <v>1414.2135623730951</v>
      </c>
      <c r="F47" s="10">
        <f t="shared" si="49"/>
        <v>8.1276641515695119E-3</v>
      </c>
      <c r="H47" s="8">
        <v>1090000</v>
      </c>
      <c r="I47" s="8">
        <v>1440000</v>
      </c>
      <c r="J47" s="9">
        <f t="shared" si="43"/>
        <v>1265000</v>
      </c>
      <c r="K47" s="9">
        <f t="shared" si="44"/>
        <v>247487.37341529163</v>
      </c>
      <c r="L47" s="10">
        <f t="shared" si="50"/>
        <v>0.19564219242315545</v>
      </c>
      <c r="M47" s="10" t="s">
        <v>41</v>
      </c>
      <c r="N47" s="6" t="str">
        <f t="shared" si="60"/>
        <v>10/1721</v>
      </c>
      <c r="O47" s="18">
        <f t="shared" si="51"/>
        <v>0.16055045871559634</v>
      </c>
      <c r="P47" s="18">
        <f t="shared" si="51"/>
        <v>0.12013888888888889</v>
      </c>
      <c r="Q47" s="18">
        <f t="shared" si="52"/>
        <v>0.14034467380224261</v>
      </c>
      <c r="R47" s="6">
        <f t="shared" si="53"/>
        <v>2.8575295062858524E-2</v>
      </c>
      <c r="U47" s="22" t="s">
        <v>44</v>
      </c>
      <c r="V47" s="21">
        <v>4720000</v>
      </c>
      <c r="W47" s="8">
        <v>5950000</v>
      </c>
      <c r="X47" s="9">
        <f t="shared" si="45"/>
        <v>5335000</v>
      </c>
      <c r="Y47" s="9">
        <f t="shared" si="46"/>
        <v>869741.34085945343</v>
      </c>
      <c r="Z47" s="14">
        <f t="shared" si="54"/>
        <v>0.16302555592492099</v>
      </c>
      <c r="AB47" s="16">
        <v>1130000</v>
      </c>
      <c r="AC47" s="16">
        <v>1340000</v>
      </c>
      <c r="AD47" s="9">
        <f t="shared" si="55"/>
        <v>1235000</v>
      </c>
      <c r="AE47" s="9">
        <f t="shared" si="56"/>
        <v>148492.42404917497</v>
      </c>
      <c r="AF47" s="10">
        <f t="shared" si="57"/>
        <v>0.12023678060661941</v>
      </c>
      <c r="AG47" s="10" t="s">
        <v>41</v>
      </c>
      <c r="AH47" s="6" t="s">
        <v>44</v>
      </c>
      <c r="AI47" s="18">
        <f t="shared" si="47"/>
        <v>4.1769911504424782</v>
      </c>
      <c r="AJ47" s="18">
        <f t="shared" si="48"/>
        <v>4.4402985074626864</v>
      </c>
      <c r="AK47" s="18">
        <f t="shared" si="58"/>
        <v>4.3086448289525823</v>
      </c>
      <c r="AL47" s="6">
        <f t="shared" si="59"/>
        <v>0.18618641768529653</v>
      </c>
    </row>
    <row r="48" spans="1:38" x14ac:dyDescent="0.2">
      <c r="A48" s="7" t="s">
        <v>45</v>
      </c>
      <c r="B48" s="8">
        <v>34100</v>
      </c>
      <c r="C48" s="8">
        <v>39500</v>
      </c>
      <c r="D48" s="9">
        <f t="shared" si="41"/>
        <v>36800</v>
      </c>
      <c r="E48" s="9">
        <f t="shared" si="42"/>
        <v>3818.3766184073565</v>
      </c>
      <c r="F48" s="10">
        <f t="shared" si="49"/>
        <v>0.10376023419585208</v>
      </c>
      <c r="H48" s="8">
        <v>1000000</v>
      </c>
      <c r="I48" s="8">
        <v>1230000</v>
      </c>
      <c r="J48" s="9">
        <f t="shared" si="43"/>
        <v>1115000</v>
      </c>
      <c r="K48" s="9">
        <f t="shared" si="44"/>
        <v>162634.55967290592</v>
      </c>
      <c r="L48" s="10">
        <f t="shared" si="50"/>
        <v>0.14586059163489321</v>
      </c>
      <c r="M48" s="10"/>
      <c r="N48" s="6" t="str">
        <f t="shared" si="60"/>
        <v>SS</v>
      </c>
      <c r="O48" s="18">
        <f t="shared" si="51"/>
        <v>3.4099999999999998E-2</v>
      </c>
      <c r="P48" s="18">
        <f t="shared" si="51"/>
        <v>3.2113821138211381E-2</v>
      </c>
      <c r="Q48" s="18">
        <f t="shared" si="52"/>
        <v>3.3106910569105689E-2</v>
      </c>
      <c r="R48" s="6">
        <f t="shared" si="53"/>
        <v>1.4044405418201103E-3</v>
      </c>
      <c r="U48" s="22" t="s">
        <v>45</v>
      </c>
      <c r="V48" s="21">
        <v>4140000</v>
      </c>
      <c r="W48" s="8">
        <v>4880000</v>
      </c>
      <c r="X48" s="9">
        <f t="shared" si="45"/>
        <v>4510000</v>
      </c>
      <c r="Y48" s="9">
        <f t="shared" si="46"/>
        <v>523259.01807804516</v>
      </c>
      <c r="Z48" s="14">
        <f t="shared" si="54"/>
        <v>0.11602195522794793</v>
      </c>
      <c r="AB48" s="16">
        <v>984000</v>
      </c>
      <c r="AC48" s="16">
        <v>1210000</v>
      </c>
      <c r="AD48" s="9">
        <f t="shared" si="55"/>
        <v>1097000</v>
      </c>
      <c r="AE48" s="9">
        <f t="shared" si="56"/>
        <v>159806.13254815975</v>
      </c>
      <c r="AF48" s="10">
        <f t="shared" si="57"/>
        <v>0.14567559940579738</v>
      </c>
      <c r="AG48" s="10"/>
      <c r="AH48" s="6" t="s">
        <v>45</v>
      </c>
      <c r="AI48" s="18">
        <f t="shared" si="47"/>
        <v>4.2073170731707314</v>
      </c>
      <c r="AJ48" s="18">
        <f t="shared" si="48"/>
        <v>4.0330578512396693</v>
      </c>
      <c r="AK48" s="18">
        <f t="shared" si="58"/>
        <v>4.1201874622051999</v>
      </c>
      <c r="AL48" s="6">
        <f t="shared" si="59"/>
        <v>0.12321987751174558</v>
      </c>
    </row>
    <row r="49" spans="1:38" x14ac:dyDescent="0.2">
      <c r="A49" s="7" t="s">
        <v>2</v>
      </c>
      <c r="B49" s="8">
        <v>96800</v>
      </c>
      <c r="C49" s="8">
        <v>115000</v>
      </c>
      <c r="D49" s="9">
        <f t="shared" si="41"/>
        <v>105900</v>
      </c>
      <c r="E49" s="9">
        <f t="shared" si="42"/>
        <v>12869.343417595164</v>
      </c>
      <c r="F49" s="10">
        <f t="shared" si="49"/>
        <v>0.12152354501978437</v>
      </c>
      <c r="H49" s="8">
        <v>550000</v>
      </c>
      <c r="I49" s="8">
        <v>642000</v>
      </c>
      <c r="J49" s="9">
        <f t="shared" si="43"/>
        <v>596000</v>
      </c>
      <c r="K49" s="9">
        <f t="shared" si="44"/>
        <v>65053.82386916237</v>
      </c>
      <c r="L49" s="10">
        <f t="shared" si="50"/>
        <v>0.10915071118986974</v>
      </c>
      <c r="M49" s="10"/>
      <c r="N49" s="6" t="str">
        <f t="shared" si="60"/>
        <v>GM</v>
      </c>
      <c r="O49" s="18">
        <f t="shared" si="51"/>
        <v>0.17599999999999999</v>
      </c>
      <c r="P49" s="18">
        <f t="shared" si="51"/>
        <v>0.17912772585669781</v>
      </c>
      <c r="Q49" s="18">
        <f t="shared" si="52"/>
        <v>0.17756386292834891</v>
      </c>
      <c r="R49" s="6">
        <f t="shared" si="53"/>
        <v>2.2116361629635332E-3</v>
      </c>
      <c r="U49" s="22" t="s">
        <v>2</v>
      </c>
      <c r="V49" s="21">
        <v>4820000</v>
      </c>
      <c r="W49" s="8">
        <v>7550000</v>
      </c>
      <c r="X49" s="9">
        <f t="shared" si="45"/>
        <v>6185000</v>
      </c>
      <c r="Y49" s="9">
        <f t="shared" si="46"/>
        <v>1930401.5126392748</v>
      </c>
      <c r="Z49" s="14">
        <f t="shared" si="54"/>
        <v>0.31211018797724732</v>
      </c>
      <c r="AB49" s="16">
        <v>518000</v>
      </c>
      <c r="AC49" s="16">
        <v>897000</v>
      </c>
      <c r="AD49" s="9">
        <f t="shared" si="55"/>
        <v>707500</v>
      </c>
      <c r="AE49" s="9">
        <f t="shared" si="56"/>
        <v>267993.47006970149</v>
      </c>
      <c r="AF49" s="10">
        <f t="shared" si="57"/>
        <v>0.37878935698897737</v>
      </c>
      <c r="AG49" s="10"/>
      <c r="AH49" s="6" t="s">
        <v>46</v>
      </c>
      <c r="AI49" s="18">
        <f t="shared" si="47"/>
        <v>9.3050193050193055</v>
      </c>
      <c r="AJ49" s="18">
        <f t="shared" si="48"/>
        <v>8.4169453734671134</v>
      </c>
      <c r="AK49" s="18">
        <f t="shared" si="58"/>
        <v>8.8609823392432094</v>
      </c>
      <c r="AL49" s="6">
        <f t="shared" si="59"/>
        <v>0.62796309919555293</v>
      </c>
    </row>
    <row r="50" spans="1:38" x14ac:dyDescent="0.2">
      <c r="A50" s="7" t="s">
        <v>74</v>
      </c>
      <c r="B50" s="8">
        <v>8590</v>
      </c>
      <c r="C50" s="8">
        <v>1550</v>
      </c>
      <c r="D50" s="9">
        <f t="shared" si="41"/>
        <v>5070</v>
      </c>
      <c r="E50" s="9">
        <f t="shared" si="42"/>
        <v>4978.0317395532948</v>
      </c>
      <c r="F50" s="10">
        <f t="shared" si="49"/>
        <v>0.981860303659427</v>
      </c>
      <c r="H50" s="8">
        <v>1280000</v>
      </c>
      <c r="I50" s="8">
        <v>1260000</v>
      </c>
      <c r="J50" s="9">
        <f t="shared" si="43"/>
        <v>1270000</v>
      </c>
      <c r="K50" s="9">
        <f t="shared" si="44"/>
        <v>14142.13562373095</v>
      </c>
      <c r="L50" s="10">
        <f t="shared" si="50"/>
        <v>1.1135539861205473E-2</v>
      </c>
      <c r="M50" s="10"/>
      <c r="N50" s="6" t="str">
        <f t="shared" si="60"/>
        <v>PI3Ki</v>
      </c>
      <c r="O50" s="18">
        <f t="shared" si="51"/>
        <v>6.7109374999999999E-3</v>
      </c>
      <c r="P50" s="18">
        <f t="shared" si="51"/>
        <v>1.2301587301587302E-3</v>
      </c>
      <c r="Q50" s="18">
        <f t="shared" si="52"/>
        <v>3.9705481150793653E-3</v>
      </c>
      <c r="R50" s="6">
        <f t="shared" si="53"/>
        <v>3.8754958343380258E-3</v>
      </c>
      <c r="U50" s="22" t="s">
        <v>74</v>
      </c>
      <c r="V50" s="21">
        <v>684000</v>
      </c>
      <c r="W50" s="8">
        <v>674000</v>
      </c>
      <c r="X50" s="9">
        <f t="shared" si="45"/>
        <v>679000</v>
      </c>
      <c r="Y50" s="9">
        <f t="shared" si="46"/>
        <v>7071.0678118654751</v>
      </c>
      <c r="Z50" s="14">
        <f t="shared" si="54"/>
        <v>1.0413943758270214E-2</v>
      </c>
      <c r="AB50" s="16">
        <v>1050000</v>
      </c>
      <c r="AC50" s="16">
        <v>1270000</v>
      </c>
      <c r="AD50" s="9">
        <f t="shared" si="55"/>
        <v>1160000</v>
      </c>
      <c r="AE50" s="9">
        <f t="shared" si="56"/>
        <v>155563.49186104044</v>
      </c>
      <c r="AF50" s="10">
        <f t="shared" si="57"/>
        <v>0.13410645850089692</v>
      </c>
      <c r="AG50" s="10"/>
      <c r="AH50" s="6" t="s">
        <v>47</v>
      </c>
      <c r="AI50" s="18">
        <f t="shared" si="47"/>
        <v>0.65142857142857147</v>
      </c>
      <c r="AJ50" s="18">
        <f t="shared" si="48"/>
        <v>0.53070866141732287</v>
      </c>
      <c r="AK50" s="18">
        <f t="shared" si="58"/>
        <v>0.59106861642294717</v>
      </c>
      <c r="AL50" s="6">
        <f t="shared" si="59"/>
        <v>8.5361866993183835E-2</v>
      </c>
    </row>
    <row r="51" spans="1:38" x14ac:dyDescent="0.2">
      <c r="A51" s="6" t="s">
        <v>62</v>
      </c>
      <c r="B51" s="6" t="s">
        <v>75</v>
      </c>
      <c r="C51" s="6" t="s">
        <v>76</v>
      </c>
      <c r="D51" s="6" t="s">
        <v>28</v>
      </c>
      <c r="E51" s="6" t="s">
        <v>29</v>
      </c>
      <c r="F51" s="10" t="s">
        <v>30</v>
      </c>
      <c r="H51" s="6" t="s">
        <v>75</v>
      </c>
      <c r="I51" s="6" t="s">
        <v>76</v>
      </c>
      <c r="J51" s="6" t="s">
        <v>28</v>
      </c>
      <c r="K51" s="6" t="s">
        <v>29</v>
      </c>
      <c r="L51" s="6" t="s">
        <v>30</v>
      </c>
      <c r="N51" s="6" t="str">
        <f t="shared" si="60"/>
        <v>6 hours</v>
      </c>
      <c r="O51" s="6" t="s">
        <v>25</v>
      </c>
      <c r="P51" s="6" t="s">
        <v>26</v>
      </c>
      <c r="Q51" s="6" t="s">
        <v>70</v>
      </c>
      <c r="R51" s="6" t="s">
        <v>71</v>
      </c>
      <c r="U51" s="20" t="s">
        <v>62</v>
      </c>
      <c r="V51" s="20" t="s">
        <v>64</v>
      </c>
      <c r="W51" s="6" t="s">
        <v>65</v>
      </c>
      <c r="X51" s="6" t="s">
        <v>28</v>
      </c>
      <c r="Y51" s="6" t="s">
        <v>29</v>
      </c>
      <c r="Z51" s="6" t="s">
        <v>30</v>
      </c>
      <c r="AB51" s="6" t="s">
        <v>64</v>
      </c>
      <c r="AC51" s="6" t="s">
        <v>65</v>
      </c>
      <c r="AD51" s="6" t="s">
        <v>28</v>
      </c>
      <c r="AE51" s="6" t="s">
        <v>29</v>
      </c>
      <c r="AF51" s="6" t="s">
        <v>30</v>
      </c>
      <c r="AH51" s="6" t="s">
        <v>62</v>
      </c>
      <c r="AI51" s="6" t="s">
        <v>25</v>
      </c>
      <c r="AJ51" s="6" t="s">
        <v>26</v>
      </c>
      <c r="AK51" s="6" t="s">
        <v>70</v>
      </c>
      <c r="AL51" s="6" t="s">
        <v>71</v>
      </c>
    </row>
    <row r="52" spans="1:38" x14ac:dyDescent="0.2">
      <c r="A52" s="7" t="s">
        <v>34</v>
      </c>
      <c r="B52" s="8">
        <v>66100</v>
      </c>
      <c r="C52" s="8">
        <v>61900</v>
      </c>
      <c r="D52" s="9">
        <f t="shared" ref="D52:D66" si="61">AVERAGE(B52:C52)</f>
        <v>64000</v>
      </c>
      <c r="E52" s="9">
        <f t="shared" ref="E52:E66" si="62">STDEVA(B52:C52)</f>
        <v>2969.8484809834995</v>
      </c>
      <c r="F52" s="10">
        <f>E52/D52</f>
        <v>4.640388251536718E-2</v>
      </c>
      <c r="H52" s="8">
        <v>982000</v>
      </c>
      <c r="I52" s="8">
        <v>965000</v>
      </c>
      <c r="J52" s="9">
        <f t="shared" ref="J52:J66" si="63">AVERAGE(H52:I52)</f>
        <v>973500</v>
      </c>
      <c r="K52" s="9">
        <f t="shared" ref="K52:K66" si="64">STDEVA(H52:I52)</f>
        <v>12020.815280171308</v>
      </c>
      <c r="L52" s="10">
        <f>K52/J52</f>
        <v>1.2348038294988503E-2</v>
      </c>
      <c r="M52" s="10" t="s">
        <v>35</v>
      </c>
      <c r="N52" s="6">
        <v>0.01</v>
      </c>
      <c r="O52" s="18">
        <f>B52/H52</f>
        <v>6.7311608961303462E-2</v>
      </c>
      <c r="P52" s="18">
        <f>C52/I52</f>
        <v>6.414507772020725E-2</v>
      </c>
      <c r="Q52" s="18">
        <f>AVERAGE(O52:P52)</f>
        <v>6.5728343340755363E-2</v>
      </c>
      <c r="R52" s="6">
        <f>STDEV(O52:P52)</f>
        <v>2.2390757134181862E-3</v>
      </c>
      <c r="U52" s="22" t="s">
        <v>34</v>
      </c>
      <c r="V52" s="21">
        <v>1820000</v>
      </c>
      <c r="W52" s="8">
        <v>1860000</v>
      </c>
      <c r="X52" s="9">
        <f t="shared" ref="X52:X66" si="65">AVERAGE(V52:W52)</f>
        <v>1840000</v>
      </c>
      <c r="Y52" s="9">
        <f t="shared" ref="Y52:Y66" si="66">STDEVA(V52:W52)</f>
        <v>28284.2712474619</v>
      </c>
      <c r="Z52" s="14">
        <f>Y52/X52</f>
        <v>1.5371886547533641E-2</v>
      </c>
      <c r="AB52" s="16">
        <v>1170000</v>
      </c>
      <c r="AC52" s="16">
        <v>1520000</v>
      </c>
      <c r="AD52" s="9">
        <f>AVERAGE(AB52:AC52)</f>
        <v>1345000</v>
      </c>
      <c r="AE52" s="9">
        <f>STDEVA(AB52:AC52)</f>
        <v>247487.37341529163</v>
      </c>
      <c r="AF52" s="10">
        <f>AE52/AD52</f>
        <v>0.18400548209315362</v>
      </c>
      <c r="AG52" s="10" t="s">
        <v>35</v>
      </c>
      <c r="AH52" s="6">
        <v>0.01</v>
      </c>
      <c r="AI52" s="18">
        <f t="shared" ref="AI52:AI66" si="67">V52/AB52</f>
        <v>1.5555555555555556</v>
      </c>
      <c r="AJ52" s="18">
        <f t="shared" ref="AJ52:AJ66" si="68">W52/AC52</f>
        <v>1.2236842105263157</v>
      </c>
      <c r="AK52" s="18">
        <f>AVERAGE(AI52:AJ52)</f>
        <v>1.3896198830409356</v>
      </c>
      <c r="AL52" s="6">
        <f>STDEV(AI52:AJ52)</f>
        <v>0.23466847855167619</v>
      </c>
    </row>
    <row r="53" spans="1:38" x14ac:dyDescent="0.2">
      <c r="A53" s="7">
        <v>0.1</v>
      </c>
      <c r="B53" s="8">
        <v>202000</v>
      </c>
      <c r="C53" s="8">
        <v>183000</v>
      </c>
      <c r="D53" s="9">
        <f t="shared" si="61"/>
        <v>192500</v>
      </c>
      <c r="E53" s="9">
        <f t="shared" si="62"/>
        <v>13435.028842544403</v>
      </c>
      <c r="F53" s="10">
        <f t="shared" ref="F53:F66" si="69">E53/D53</f>
        <v>6.979235762360729E-2</v>
      </c>
      <c r="H53" s="8">
        <v>860000</v>
      </c>
      <c r="I53" s="8">
        <v>822000</v>
      </c>
      <c r="J53" s="9">
        <f t="shared" si="63"/>
        <v>841000</v>
      </c>
      <c r="K53" s="9">
        <f t="shared" si="64"/>
        <v>26870.057685088806</v>
      </c>
      <c r="L53" s="10">
        <f t="shared" ref="L53:L66" si="70">K53/J53</f>
        <v>3.1950128044100842E-2</v>
      </c>
      <c r="M53" s="10" t="s">
        <v>35</v>
      </c>
      <c r="N53" s="6">
        <v>0.1</v>
      </c>
      <c r="O53" s="18">
        <f t="shared" ref="O53:P66" si="71">B53/H53</f>
        <v>0.23488372093023255</v>
      </c>
      <c r="P53" s="18">
        <f t="shared" si="71"/>
        <v>0.22262773722627738</v>
      </c>
      <c r="Q53" s="18">
        <f t="shared" ref="Q53:Q66" si="72">AVERAGE(O53:P53)</f>
        <v>0.22875572907825498</v>
      </c>
      <c r="R53" s="6">
        <f t="shared" ref="R53:R66" si="73">STDEV(O53:P53)</f>
        <v>8.6662891871785198E-3</v>
      </c>
      <c r="U53" s="22">
        <v>0.1</v>
      </c>
      <c r="V53" s="21">
        <v>3520000</v>
      </c>
      <c r="W53" s="8">
        <v>3180000</v>
      </c>
      <c r="X53" s="9">
        <f t="shared" si="65"/>
        <v>3350000</v>
      </c>
      <c r="Y53" s="9">
        <f t="shared" si="66"/>
        <v>240416.30560342615</v>
      </c>
      <c r="Z53" s="14">
        <f t="shared" ref="Z53:Z66" si="74">Y53/X53</f>
        <v>7.1766061374157059E-2</v>
      </c>
      <c r="AB53" s="16">
        <v>1060000</v>
      </c>
      <c r="AC53" s="16">
        <v>1150000</v>
      </c>
      <c r="AD53" s="9">
        <f t="shared" ref="AD53:AD66" si="75">AVERAGE(AB53:AC53)</f>
        <v>1105000</v>
      </c>
      <c r="AE53" s="9">
        <f t="shared" ref="AE53:AE66" si="76">STDEVA(AB53:AC53)</f>
        <v>63639.610306789276</v>
      </c>
      <c r="AF53" s="10">
        <f t="shared" ref="AF53:AF66" si="77">AE53/AD53</f>
        <v>5.7592407517456361E-2</v>
      </c>
      <c r="AG53" s="10" t="s">
        <v>35</v>
      </c>
      <c r="AH53" s="6">
        <v>0.1</v>
      </c>
      <c r="AI53" s="18">
        <f t="shared" si="67"/>
        <v>3.3207547169811322</v>
      </c>
      <c r="AJ53" s="18">
        <f t="shared" si="68"/>
        <v>2.7652173913043478</v>
      </c>
      <c r="AK53" s="18">
        <f t="shared" ref="AK53:AK66" si="78">AVERAGE(AI53:AJ53)</f>
        <v>3.04298605414274</v>
      </c>
      <c r="AL53" s="6">
        <f t="shared" ref="AL53:AL66" si="79">STDEV(AI53:AJ53)</f>
        <v>0.39282421018829378</v>
      </c>
    </row>
    <row r="54" spans="1:38" x14ac:dyDescent="0.2">
      <c r="A54" s="7">
        <v>1</v>
      </c>
      <c r="B54" s="8">
        <v>227000</v>
      </c>
      <c r="C54" s="8">
        <v>205000</v>
      </c>
      <c r="D54" s="9">
        <f t="shared" si="61"/>
        <v>216000</v>
      </c>
      <c r="E54" s="9">
        <f t="shared" si="62"/>
        <v>15556.349186104046</v>
      </c>
      <c r="F54" s="10">
        <f t="shared" si="69"/>
        <v>7.2020135120852063E-2</v>
      </c>
      <c r="H54" s="8">
        <v>996000</v>
      </c>
      <c r="I54" s="8">
        <v>1070000</v>
      </c>
      <c r="J54" s="9">
        <f t="shared" si="63"/>
        <v>1033000</v>
      </c>
      <c r="K54" s="9">
        <f t="shared" si="64"/>
        <v>52325.901807804519</v>
      </c>
      <c r="L54" s="10">
        <f t="shared" si="70"/>
        <v>5.0654309591291885E-2</v>
      </c>
      <c r="M54" s="10" t="s">
        <v>35</v>
      </c>
      <c r="N54" s="6">
        <v>1</v>
      </c>
      <c r="O54" s="18">
        <f t="shared" si="71"/>
        <v>0.22791164658634538</v>
      </c>
      <c r="P54" s="18">
        <f t="shared" si="71"/>
        <v>0.19158878504672897</v>
      </c>
      <c r="Q54" s="18">
        <f t="shared" si="72"/>
        <v>0.20975021581653719</v>
      </c>
      <c r="R54" s="6">
        <f t="shared" si="73"/>
        <v>2.5684141706762809E-2</v>
      </c>
      <c r="U54" s="22">
        <v>1</v>
      </c>
      <c r="V54" s="21">
        <v>4580000</v>
      </c>
      <c r="W54" s="8">
        <v>4320000</v>
      </c>
      <c r="X54" s="9">
        <f t="shared" si="65"/>
        <v>4450000</v>
      </c>
      <c r="Y54" s="9">
        <f t="shared" si="66"/>
        <v>183847.76310850235</v>
      </c>
      <c r="Z54" s="14">
        <f t="shared" si="74"/>
        <v>4.1314104069326368E-2</v>
      </c>
      <c r="AB54" s="16">
        <v>1190000</v>
      </c>
      <c r="AC54" s="16">
        <v>1260000</v>
      </c>
      <c r="AD54" s="9">
        <f t="shared" si="75"/>
        <v>1225000</v>
      </c>
      <c r="AE54" s="9">
        <f t="shared" si="76"/>
        <v>49497.474683058324</v>
      </c>
      <c r="AF54" s="10">
        <f t="shared" si="77"/>
        <v>4.0406101782088429E-2</v>
      </c>
      <c r="AG54" s="10" t="s">
        <v>35</v>
      </c>
      <c r="AH54" s="6">
        <v>1</v>
      </c>
      <c r="AI54" s="18">
        <f t="shared" si="67"/>
        <v>3.8487394957983194</v>
      </c>
      <c r="AJ54" s="18">
        <f t="shared" si="68"/>
        <v>3.4285714285714284</v>
      </c>
      <c r="AK54" s="18">
        <f t="shared" si="78"/>
        <v>3.6386554621848739</v>
      </c>
      <c r="AL54" s="6">
        <f t="shared" si="79"/>
        <v>0.29710368957417982</v>
      </c>
    </row>
    <row r="55" spans="1:38" x14ac:dyDescent="0.2">
      <c r="A55" s="7">
        <v>10</v>
      </c>
      <c r="B55" s="8">
        <v>244000</v>
      </c>
      <c r="C55" s="8">
        <v>275000</v>
      </c>
      <c r="D55" s="9">
        <f t="shared" si="61"/>
        <v>259500</v>
      </c>
      <c r="E55" s="9">
        <f t="shared" si="62"/>
        <v>21920.310216782975</v>
      </c>
      <c r="F55" s="10">
        <f t="shared" si="69"/>
        <v>8.4471330315155968E-2</v>
      </c>
      <c r="H55" s="8">
        <v>1110000</v>
      </c>
      <c r="I55" s="8">
        <v>1130000</v>
      </c>
      <c r="J55" s="9">
        <f t="shared" si="63"/>
        <v>1120000</v>
      </c>
      <c r="K55" s="9">
        <f t="shared" si="64"/>
        <v>14142.13562373095</v>
      </c>
      <c r="L55" s="10">
        <f t="shared" si="70"/>
        <v>1.2626906806902633E-2</v>
      </c>
      <c r="M55" s="10" t="s">
        <v>35</v>
      </c>
      <c r="N55" s="6">
        <v>10</v>
      </c>
      <c r="O55" s="18">
        <f t="shared" si="71"/>
        <v>0.21981981981981982</v>
      </c>
      <c r="P55" s="18">
        <f t="shared" si="71"/>
        <v>0.24336283185840707</v>
      </c>
      <c r="Q55" s="18">
        <f t="shared" si="72"/>
        <v>0.23159132583911346</v>
      </c>
      <c r="R55" s="6">
        <f t="shared" si="73"/>
        <v>1.6647423462041566E-2</v>
      </c>
      <c r="U55" s="22">
        <v>10</v>
      </c>
      <c r="V55" s="21">
        <v>4250000</v>
      </c>
      <c r="W55" s="8">
        <v>4140000</v>
      </c>
      <c r="X55" s="9">
        <f t="shared" si="65"/>
        <v>4195000</v>
      </c>
      <c r="Y55" s="9">
        <f t="shared" si="66"/>
        <v>77781.745930520221</v>
      </c>
      <c r="Z55" s="14">
        <f t="shared" si="74"/>
        <v>1.8541536574617455E-2</v>
      </c>
      <c r="AB55" s="16">
        <v>1170000</v>
      </c>
      <c r="AC55" s="16">
        <v>1280000</v>
      </c>
      <c r="AD55" s="9">
        <f t="shared" si="75"/>
        <v>1225000</v>
      </c>
      <c r="AE55" s="9">
        <f t="shared" si="76"/>
        <v>77781.745930520221</v>
      </c>
      <c r="AF55" s="10">
        <f t="shared" si="77"/>
        <v>6.3495302800424674E-2</v>
      </c>
      <c r="AG55" s="10" t="s">
        <v>35</v>
      </c>
      <c r="AH55" s="6">
        <v>10</v>
      </c>
      <c r="AI55" s="18">
        <f t="shared" si="67"/>
        <v>3.6324786324786325</v>
      </c>
      <c r="AJ55" s="18">
        <f t="shared" si="68"/>
        <v>3.234375</v>
      </c>
      <c r="AK55" s="18">
        <f t="shared" si="78"/>
        <v>3.433426816239316</v>
      </c>
      <c r="AL55" s="6">
        <f t="shared" si="79"/>
        <v>0.28150177814063809</v>
      </c>
    </row>
    <row r="56" spans="1:38" x14ac:dyDescent="0.2">
      <c r="A56" s="7" t="s">
        <v>36</v>
      </c>
      <c r="B56" s="8">
        <v>18900</v>
      </c>
      <c r="C56" s="8">
        <v>19700</v>
      </c>
      <c r="D56" s="9">
        <f t="shared" si="61"/>
        <v>19300</v>
      </c>
      <c r="E56" s="9">
        <f t="shared" si="62"/>
        <v>565.68542494923804</v>
      </c>
      <c r="F56" s="10">
        <f t="shared" si="69"/>
        <v>2.9310125645038241E-2</v>
      </c>
      <c r="H56" s="8">
        <v>1120000</v>
      </c>
      <c r="I56" s="8">
        <v>1140000</v>
      </c>
      <c r="J56" s="9">
        <f t="shared" si="63"/>
        <v>1130000</v>
      </c>
      <c r="K56" s="9">
        <f t="shared" si="64"/>
        <v>14142.13562373095</v>
      </c>
      <c r="L56" s="10">
        <f t="shared" si="70"/>
        <v>1.2515164268788452E-2</v>
      </c>
      <c r="M56" s="10" t="s">
        <v>37</v>
      </c>
      <c r="N56" s="6">
        <v>0.17</v>
      </c>
      <c r="O56" s="18">
        <f t="shared" si="71"/>
        <v>1.6875000000000001E-2</v>
      </c>
      <c r="P56" s="18">
        <f t="shared" si="71"/>
        <v>1.7280701754385966E-2</v>
      </c>
      <c r="Q56" s="18">
        <f t="shared" si="72"/>
        <v>1.7077850877192984E-2</v>
      </c>
      <c r="R56" s="6">
        <f t="shared" si="73"/>
        <v>2.8687446166559486E-4</v>
      </c>
      <c r="U56" s="22" t="s">
        <v>79</v>
      </c>
      <c r="V56" s="21">
        <v>2270000</v>
      </c>
      <c r="W56" s="8">
        <v>2560000</v>
      </c>
      <c r="X56" s="9">
        <f t="shared" si="65"/>
        <v>2415000</v>
      </c>
      <c r="Y56" s="9">
        <f t="shared" si="66"/>
        <v>205060.96654409877</v>
      </c>
      <c r="Z56" s="14">
        <f t="shared" si="74"/>
        <v>8.4911373310185834E-2</v>
      </c>
      <c r="AB56" s="16">
        <v>1210000</v>
      </c>
      <c r="AC56" s="16">
        <v>1390000</v>
      </c>
      <c r="AD56" s="9">
        <f t="shared" si="75"/>
        <v>1300000</v>
      </c>
      <c r="AE56" s="9">
        <f t="shared" si="76"/>
        <v>127279.22061357855</v>
      </c>
      <c r="AF56" s="10">
        <f t="shared" si="77"/>
        <v>9.7907092779675811E-2</v>
      </c>
      <c r="AG56" s="10" t="s">
        <v>37</v>
      </c>
      <c r="AH56" s="6">
        <v>0.17</v>
      </c>
      <c r="AI56" s="18">
        <f t="shared" si="67"/>
        <v>1.8760330578512396</v>
      </c>
      <c r="AJ56" s="18">
        <f t="shared" si="68"/>
        <v>1.8417266187050361</v>
      </c>
      <c r="AK56" s="18">
        <f t="shared" si="78"/>
        <v>1.858879838278138</v>
      </c>
      <c r="AL56" s="6">
        <f t="shared" si="79"/>
        <v>2.4258315758644174E-2</v>
      </c>
    </row>
    <row r="57" spans="1:38" x14ac:dyDescent="0.2">
      <c r="A57" s="7">
        <v>1.7</v>
      </c>
      <c r="B57" s="8">
        <v>12800</v>
      </c>
      <c r="C57" s="8">
        <v>22900</v>
      </c>
      <c r="D57" s="9">
        <f t="shared" si="61"/>
        <v>17850</v>
      </c>
      <c r="E57" s="9">
        <f t="shared" si="62"/>
        <v>7141.7784899841299</v>
      </c>
      <c r="F57" s="10">
        <f t="shared" si="69"/>
        <v>0.40009963529322856</v>
      </c>
      <c r="H57" s="8">
        <v>897000</v>
      </c>
      <c r="I57" s="8">
        <v>948000</v>
      </c>
      <c r="J57" s="9">
        <f t="shared" si="63"/>
        <v>922500</v>
      </c>
      <c r="K57" s="9">
        <f t="shared" si="64"/>
        <v>36062.445840513923</v>
      </c>
      <c r="L57" s="10">
        <f t="shared" si="70"/>
        <v>3.9092082211939209E-2</v>
      </c>
      <c r="M57" s="10" t="s">
        <v>37</v>
      </c>
      <c r="N57" s="6">
        <v>1.7</v>
      </c>
      <c r="O57" s="18">
        <f t="shared" si="71"/>
        <v>1.4269788182831662E-2</v>
      </c>
      <c r="P57" s="18">
        <f t="shared" si="71"/>
        <v>2.4156118143459915E-2</v>
      </c>
      <c r="Q57" s="18">
        <f t="shared" si="72"/>
        <v>1.9212953163145786E-2</v>
      </c>
      <c r="R57" s="6">
        <f t="shared" si="73"/>
        <v>6.9906909562079747E-3</v>
      </c>
      <c r="U57" s="22">
        <v>1</v>
      </c>
      <c r="V57" s="21">
        <v>1660000</v>
      </c>
      <c r="W57" s="8">
        <v>1570000</v>
      </c>
      <c r="X57" s="9">
        <f t="shared" si="65"/>
        <v>1615000</v>
      </c>
      <c r="Y57" s="9">
        <f t="shared" si="66"/>
        <v>63639.610306789276</v>
      </c>
      <c r="Z57" s="14">
        <f t="shared" si="74"/>
        <v>3.9405331459312243E-2</v>
      </c>
      <c r="AB57" s="16">
        <v>1040000</v>
      </c>
      <c r="AC57" s="16">
        <v>1090000</v>
      </c>
      <c r="AD57" s="9">
        <f t="shared" si="75"/>
        <v>1065000</v>
      </c>
      <c r="AE57" s="9">
        <f t="shared" si="76"/>
        <v>35355.33905932738</v>
      </c>
      <c r="AF57" s="10">
        <f t="shared" si="77"/>
        <v>3.3197501464157161E-2</v>
      </c>
      <c r="AG57" s="10" t="s">
        <v>37</v>
      </c>
      <c r="AH57" s="6">
        <v>1.7</v>
      </c>
      <c r="AI57" s="18">
        <f t="shared" si="67"/>
        <v>1.5961538461538463</v>
      </c>
      <c r="AJ57" s="18">
        <f t="shared" si="68"/>
        <v>1.4403669724770642</v>
      </c>
      <c r="AK57" s="18">
        <f t="shared" si="78"/>
        <v>1.5182604093154553</v>
      </c>
      <c r="AL57" s="6">
        <f t="shared" si="79"/>
        <v>0.11015795479670462</v>
      </c>
    </row>
    <row r="58" spans="1:38" x14ac:dyDescent="0.2">
      <c r="A58" s="7">
        <v>17</v>
      </c>
      <c r="B58" s="8">
        <v>43500</v>
      </c>
      <c r="C58" s="8">
        <v>34600</v>
      </c>
      <c r="D58" s="9">
        <f t="shared" si="61"/>
        <v>39050</v>
      </c>
      <c r="E58" s="9">
        <f t="shared" si="62"/>
        <v>6293.2503525602733</v>
      </c>
      <c r="F58" s="10">
        <f t="shared" si="69"/>
        <v>0.16115877983509022</v>
      </c>
      <c r="H58" s="8">
        <v>845000</v>
      </c>
      <c r="I58" s="8">
        <v>831000</v>
      </c>
      <c r="J58" s="9">
        <f t="shared" si="63"/>
        <v>838000</v>
      </c>
      <c r="K58" s="9">
        <f t="shared" si="64"/>
        <v>9899.4949366116653</v>
      </c>
      <c r="L58" s="10">
        <f t="shared" si="70"/>
        <v>1.1813239781159505E-2</v>
      </c>
      <c r="M58" s="10" t="s">
        <v>37</v>
      </c>
      <c r="N58" s="6">
        <v>17</v>
      </c>
      <c r="O58" s="18">
        <f t="shared" si="71"/>
        <v>5.1479289940828406E-2</v>
      </c>
      <c r="P58" s="18">
        <f t="shared" si="71"/>
        <v>4.1636582430806257E-2</v>
      </c>
      <c r="Q58" s="18">
        <f t="shared" si="72"/>
        <v>4.6557936185817328E-2</v>
      </c>
      <c r="R58" s="6">
        <f t="shared" si="73"/>
        <v>6.9598452255724324E-3</v>
      </c>
      <c r="U58" s="22">
        <v>10</v>
      </c>
      <c r="V58" s="21">
        <v>2200000</v>
      </c>
      <c r="W58" s="8">
        <v>2320000</v>
      </c>
      <c r="X58" s="9">
        <f t="shared" si="65"/>
        <v>2260000</v>
      </c>
      <c r="Y58" s="9">
        <f t="shared" si="66"/>
        <v>84852.813742385697</v>
      </c>
      <c r="Z58" s="14">
        <f t="shared" si="74"/>
        <v>3.7545492806365349E-2</v>
      </c>
      <c r="AB58" s="16">
        <v>920000</v>
      </c>
      <c r="AC58" s="16">
        <v>1040000</v>
      </c>
      <c r="AD58" s="9">
        <f t="shared" si="75"/>
        <v>980000</v>
      </c>
      <c r="AE58" s="9">
        <f t="shared" si="76"/>
        <v>84852.813742385697</v>
      </c>
      <c r="AF58" s="10">
        <f t="shared" si="77"/>
        <v>8.6584503818760913E-2</v>
      </c>
      <c r="AG58" s="10" t="s">
        <v>37</v>
      </c>
      <c r="AH58" s="6">
        <v>17</v>
      </c>
      <c r="AI58" s="18">
        <f t="shared" si="67"/>
        <v>2.3913043478260869</v>
      </c>
      <c r="AJ58" s="18">
        <f t="shared" si="68"/>
        <v>2.2307692307692308</v>
      </c>
      <c r="AK58" s="18">
        <f t="shared" si="78"/>
        <v>2.3110367892976589</v>
      </c>
      <c r="AL58" s="6">
        <f t="shared" si="79"/>
        <v>0.11351546988947912</v>
      </c>
    </row>
    <row r="59" spans="1:38" x14ac:dyDescent="0.2">
      <c r="A59" s="7">
        <v>1721</v>
      </c>
      <c r="B59" s="8">
        <v>72400</v>
      </c>
      <c r="C59" s="8">
        <v>70000</v>
      </c>
      <c r="D59" s="9">
        <f t="shared" si="61"/>
        <v>71200</v>
      </c>
      <c r="E59" s="9">
        <f t="shared" si="62"/>
        <v>1697.0562748477141</v>
      </c>
      <c r="F59" s="10">
        <f t="shared" si="69"/>
        <v>2.3835060039995984E-2</v>
      </c>
      <c r="H59" s="8">
        <v>1100000</v>
      </c>
      <c r="I59" s="8">
        <v>861000</v>
      </c>
      <c r="J59" s="9">
        <f t="shared" si="63"/>
        <v>980500</v>
      </c>
      <c r="K59" s="9">
        <f t="shared" si="64"/>
        <v>168998.52070358486</v>
      </c>
      <c r="L59" s="10">
        <f t="shared" si="70"/>
        <v>0.17235953156918393</v>
      </c>
      <c r="M59" s="10" t="s">
        <v>37</v>
      </c>
      <c r="N59" s="6">
        <v>1721</v>
      </c>
      <c r="O59" s="18">
        <f t="shared" si="71"/>
        <v>6.5818181818181817E-2</v>
      </c>
      <c r="P59" s="18">
        <f t="shared" si="71"/>
        <v>8.1300813008130079E-2</v>
      </c>
      <c r="Q59" s="18">
        <f t="shared" si="72"/>
        <v>7.3559497413155955E-2</v>
      </c>
      <c r="R59" s="6">
        <f t="shared" si="73"/>
        <v>1.0947873505022722E-2</v>
      </c>
      <c r="U59" s="22">
        <v>1721</v>
      </c>
      <c r="V59" s="21">
        <v>3710000</v>
      </c>
      <c r="W59" s="8">
        <v>3950000</v>
      </c>
      <c r="X59" s="9">
        <f t="shared" si="65"/>
        <v>3830000</v>
      </c>
      <c r="Y59" s="9">
        <f t="shared" si="66"/>
        <v>169705.62748477139</v>
      </c>
      <c r="Z59" s="14">
        <f t="shared" si="74"/>
        <v>4.4309563311950753E-2</v>
      </c>
      <c r="AB59" s="16">
        <v>1020000</v>
      </c>
      <c r="AC59" s="16">
        <v>1130000</v>
      </c>
      <c r="AD59" s="9">
        <f t="shared" si="75"/>
        <v>1075000</v>
      </c>
      <c r="AE59" s="9">
        <f t="shared" si="76"/>
        <v>77781.745930520221</v>
      </c>
      <c r="AF59" s="10">
        <f t="shared" si="77"/>
        <v>7.2355112493507179E-2</v>
      </c>
      <c r="AG59" s="10" t="s">
        <v>37</v>
      </c>
      <c r="AH59" s="6">
        <v>1721</v>
      </c>
      <c r="AI59" s="18">
        <f t="shared" si="67"/>
        <v>3.6372549019607843</v>
      </c>
      <c r="AJ59" s="18">
        <f t="shared" si="68"/>
        <v>3.4955752212389379</v>
      </c>
      <c r="AK59" s="18">
        <f t="shared" si="78"/>
        <v>3.5664150615998613</v>
      </c>
      <c r="AL59" s="6">
        <f t="shared" si="79"/>
        <v>0.10018266299476251</v>
      </c>
    </row>
    <row r="60" spans="1:38" x14ac:dyDescent="0.2">
      <c r="A60" s="7" t="s">
        <v>72</v>
      </c>
      <c r="B60" s="8">
        <v>86500</v>
      </c>
      <c r="C60" s="8">
        <v>72000</v>
      </c>
      <c r="D60" s="9">
        <f t="shared" si="61"/>
        <v>79250</v>
      </c>
      <c r="E60" s="9">
        <f t="shared" si="62"/>
        <v>10253.048327204939</v>
      </c>
      <c r="F60" s="10">
        <f t="shared" si="69"/>
        <v>0.12937600412876893</v>
      </c>
      <c r="H60" s="8">
        <v>1280000</v>
      </c>
      <c r="I60" s="8">
        <v>982000</v>
      </c>
      <c r="J60" s="9">
        <f t="shared" si="63"/>
        <v>1131000</v>
      </c>
      <c r="K60" s="9">
        <f t="shared" si="64"/>
        <v>210717.82079359115</v>
      </c>
      <c r="L60" s="10">
        <f t="shared" si="70"/>
        <v>0.18631107055136265</v>
      </c>
      <c r="M60" s="10" t="s">
        <v>41</v>
      </c>
      <c r="N60" s="6" t="str">
        <f>A60</f>
        <v>E+I  0.01/0.1</v>
      </c>
      <c r="O60" s="18">
        <f t="shared" si="71"/>
        <v>6.7578125000000003E-2</v>
      </c>
      <c r="P60" s="18">
        <f t="shared" si="71"/>
        <v>7.3319755600814662E-2</v>
      </c>
      <c r="Q60" s="18">
        <f t="shared" si="72"/>
        <v>7.0448940300407326E-2</v>
      </c>
      <c r="R60" s="6">
        <f t="shared" si="73"/>
        <v>4.0599459329042371E-3</v>
      </c>
      <c r="U60" s="22" t="s">
        <v>72</v>
      </c>
      <c r="V60" s="21">
        <v>2900000</v>
      </c>
      <c r="W60" s="8">
        <v>3510000</v>
      </c>
      <c r="X60" s="9">
        <f t="shared" si="65"/>
        <v>3205000</v>
      </c>
      <c r="Y60" s="9">
        <f t="shared" si="66"/>
        <v>431335.13652379398</v>
      </c>
      <c r="Z60" s="14">
        <f t="shared" si="74"/>
        <v>0.13458194587325864</v>
      </c>
      <c r="AB60" s="16">
        <v>1230000</v>
      </c>
      <c r="AC60" s="16">
        <v>1300000</v>
      </c>
      <c r="AD60" s="9">
        <f t="shared" si="75"/>
        <v>1265000</v>
      </c>
      <c r="AE60" s="9">
        <f t="shared" si="76"/>
        <v>49497.474683058324</v>
      </c>
      <c r="AF60" s="10">
        <f t="shared" si="77"/>
        <v>3.9128438484631087E-2</v>
      </c>
      <c r="AG60" s="10" t="s">
        <v>41</v>
      </c>
      <c r="AH60" s="6" t="s">
        <v>40</v>
      </c>
      <c r="AI60" s="18">
        <f t="shared" si="67"/>
        <v>2.3577235772357725</v>
      </c>
      <c r="AJ60" s="18">
        <f t="shared" si="68"/>
        <v>2.7</v>
      </c>
      <c r="AK60" s="18">
        <f t="shared" si="78"/>
        <v>2.5288617886178866</v>
      </c>
      <c r="AL60" s="6">
        <f t="shared" si="79"/>
        <v>0.24202597957685895</v>
      </c>
    </row>
    <row r="61" spans="1:38" x14ac:dyDescent="0.2">
      <c r="A61" s="7" t="s">
        <v>42</v>
      </c>
      <c r="B61" s="8">
        <v>297000</v>
      </c>
      <c r="C61" s="8">
        <v>250000</v>
      </c>
      <c r="D61" s="9">
        <f t="shared" si="61"/>
        <v>273500</v>
      </c>
      <c r="E61" s="9">
        <f t="shared" si="62"/>
        <v>33234.018715767736</v>
      </c>
      <c r="F61" s="10">
        <f t="shared" si="69"/>
        <v>0.12151377958233175</v>
      </c>
      <c r="H61" s="8">
        <v>1480000</v>
      </c>
      <c r="I61" s="8">
        <v>1180000</v>
      </c>
      <c r="J61" s="9">
        <f t="shared" si="63"/>
        <v>1330000</v>
      </c>
      <c r="K61" s="9">
        <f t="shared" si="64"/>
        <v>212132.03435596425</v>
      </c>
      <c r="L61" s="10">
        <f t="shared" si="70"/>
        <v>0.15949777019245431</v>
      </c>
      <c r="M61" s="10" t="s">
        <v>41</v>
      </c>
      <c r="N61" s="6" t="str">
        <f t="shared" ref="N61:N66" si="80">A61</f>
        <v>0.01/1721</v>
      </c>
      <c r="O61" s="18">
        <f t="shared" si="71"/>
        <v>0.20067567567567568</v>
      </c>
      <c r="P61" s="18">
        <f t="shared" si="71"/>
        <v>0.21186440677966101</v>
      </c>
      <c r="Q61" s="18">
        <f t="shared" si="72"/>
        <v>0.20627004122766834</v>
      </c>
      <c r="R61" s="6">
        <f t="shared" si="73"/>
        <v>7.911627636500872E-3</v>
      </c>
      <c r="U61" s="22" t="s">
        <v>42</v>
      </c>
      <c r="V61" s="21">
        <v>6030000</v>
      </c>
      <c r="W61" s="8">
        <v>6810000</v>
      </c>
      <c r="X61" s="9">
        <f t="shared" si="65"/>
        <v>6420000</v>
      </c>
      <c r="Y61" s="9">
        <f t="shared" si="66"/>
        <v>551543.28932550712</v>
      </c>
      <c r="Z61" s="14">
        <f t="shared" si="74"/>
        <v>8.5910169676870263E-2</v>
      </c>
      <c r="AB61" s="16">
        <v>1300000</v>
      </c>
      <c r="AC61" s="16">
        <v>1660000</v>
      </c>
      <c r="AD61" s="9">
        <f t="shared" si="75"/>
        <v>1480000</v>
      </c>
      <c r="AE61" s="9">
        <f t="shared" si="76"/>
        <v>254558.44122715711</v>
      </c>
      <c r="AF61" s="10">
        <f t="shared" si="77"/>
        <v>0.17199894677510616</v>
      </c>
      <c r="AG61" s="10" t="s">
        <v>41</v>
      </c>
      <c r="AH61" s="6" t="s">
        <v>42</v>
      </c>
      <c r="AI61" s="18">
        <f t="shared" si="67"/>
        <v>4.6384615384615389</v>
      </c>
      <c r="AJ61" s="18">
        <f t="shared" si="68"/>
        <v>4.1024096385542173</v>
      </c>
      <c r="AK61" s="18">
        <f t="shared" si="78"/>
        <v>4.3704355885078776</v>
      </c>
      <c r="AL61" s="6">
        <f t="shared" si="79"/>
        <v>0.37904593349239951</v>
      </c>
    </row>
    <row r="62" spans="1:38" x14ac:dyDescent="0.2">
      <c r="A62" s="7" t="s">
        <v>73</v>
      </c>
      <c r="B62" s="8">
        <v>200000</v>
      </c>
      <c r="C62" s="8">
        <v>197000</v>
      </c>
      <c r="D62" s="9">
        <f t="shared" si="61"/>
        <v>198500</v>
      </c>
      <c r="E62" s="9">
        <f t="shared" si="62"/>
        <v>2121.3203435596424</v>
      </c>
      <c r="F62" s="10">
        <f t="shared" si="69"/>
        <v>1.0686752360501976E-2</v>
      </c>
      <c r="H62" s="8">
        <v>876000</v>
      </c>
      <c r="I62" s="8">
        <v>863000</v>
      </c>
      <c r="J62" s="9">
        <f t="shared" si="63"/>
        <v>869500</v>
      </c>
      <c r="K62" s="9">
        <f t="shared" si="64"/>
        <v>9192.3881554251184</v>
      </c>
      <c r="L62" s="10">
        <f t="shared" si="70"/>
        <v>1.0572039281685012E-2</v>
      </c>
      <c r="M62" s="10" t="s">
        <v>41</v>
      </c>
      <c r="N62" s="6" t="str">
        <f t="shared" si="80"/>
        <v>10/1.0</v>
      </c>
      <c r="O62" s="18">
        <f t="shared" si="71"/>
        <v>0.22831050228310501</v>
      </c>
      <c r="P62" s="18">
        <f t="shared" si="71"/>
        <v>0.22827346465816917</v>
      </c>
      <c r="Q62" s="18">
        <f t="shared" si="72"/>
        <v>0.22829198347063709</v>
      </c>
      <c r="R62" s="6">
        <f t="shared" si="73"/>
        <v>2.6189555751178438E-5</v>
      </c>
      <c r="U62" s="22" t="s">
        <v>73</v>
      </c>
      <c r="V62" s="21">
        <v>2800000</v>
      </c>
      <c r="W62" s="8">
        <v>3930000</v>
      </c>
      <c r="X62" s="9">
        <f t="shared" si="65"/>
        <v>3365000</v>
      </c>
      <c r="Y62" s="9">
        <f t="shared" si="66"/>
        <v>799030.66274079867</v>
      </c>
      <c r="Z62" s="14">
        <f t="shared" si="74"/>
        <v>0.23745339160202042</v>
      </c>
      <c r="AB62" s="16">
        <v>927000</v>
      </c>
      <c r="AC62" s="16">
        <v>1100000</v>
      </c>
      <c r="AD62" s="9">
        <f t="shared" si="75"/>
        <v>1013500</v>
      </c>
      <c r="AE62" s="9">
        <f t="shared" si="76"/>
        <v>122329.47314527273</v>
      </c>
      <c r="AF62" s="10">
        <f t="shared" si="77"/>
        <v>0.12070002283697359</v>
      </c>
      <c r="AG62" s="10" t="s">
        <v>41</v>
      </c>
      <c r="AH62" s="6" t="s">
        <v>43</v>
      </c>
      <c r="AI62" s="18">
        <f t="shared" si="67"/>
        <v>3.0204962243797193</v>
      </c>
      <c r="AJ62" s="18">
        <f t="shared" si="68"/>
        <v>3.5727272727272728</v>
      </c>
      <c r="AK62" s="18">
        <f t="shared" si="78"/>
        <v>3.296611748553496</v>
      </c>
      <c r="AL62" s="6">
        <f t="shared" si="79"/>
        <v>0.39048631906831122</v>
      </c>
    </row>
    <row r="63" spans="1:38" x14ac:dyDescent="0.2">
      <c r="A63" s="7" t="s">
        <v>44</v>
      </c>
      <c r="B63" s="8">
        <v>364000</v>
      </c>
      <c r="C63" s="8">
        <v>312000</v>
      </c>
      <c r="D63" s="9">
        <f t="shared" si="61"/>
        <v>338000</v>
      </c>
      <c r="E63" s="9">
        <f t="shared" si="62"/>
        <v>36769.552621700474</v>
      </c>
      <c r="F63" s="10">
        <f t="shared" si="69"/>
        <v>0.10878565864408424</v>
      </c>
      <c r="H63" s="8">
        <v>972000</v>
      </c>
      <c r="I63" s="8">
        <v>900000</v>
      </c>
      <c r="J63" s="9">
        <f t="shared" si="63"/>
        <v>936000</v>
      </c>
      <c r="K63" s="9">
        <f t="shared" si="64"/>
        <v>50911.688245431418</v>
      </c>
      <c r="L63" s="10">
        <f t="shared" si="70"/>
        <v>5.4392829322042112E-2</v>
      </c>
      <c r="M63" s="10" t="s">
        <v>41</v>
      </c>
      <c r="N63" s="6" t="str">
        <f t="shared" si="80"/>
        <v>10/1721</v>
      </c>
      <c r="O63" s="18">
        <f t="shared" si="71"/>
        <v>0.37448559670781895</v>
      </c>
      <c r="P63" s="18">
        <f t="shared" si="71"/>
        <v>0.34666666666666668</v>
      </c>
      <c r="Q63" s="18">
        <f t="shared" si="72"/>
        <v>0.36057613168724278</v>
      </c>
      <c r="R63" s="6">
        <f t="shared" si="73"/>
        <v>1.967095407745293E-2</v>
      </c>
      <c r="U63" s="22" t="s">
        <v>44</v>
      </c>
      <c r="V63" s="21">
        <v>4520000</v>
      </c>
      <c r="W63" s="8">
        <v>5270000</v>
      </c>
      <c r="X63" s="9">
        <f t="shared" si="65"/>
        <v>4895000</v>
      </c>
      <c r="Y63" s="9">
        <f t="shared" si="66"/>
        <v>530330.0858899107</v>
      </c>
      <c r="Z63" s="14">
        <f t="shared" si="74"/>
        <v>0.10834118199998176</v>
      </c>
      <c r="AB63" s="16">
        <v>998000</v>
      </c>
      <c r="AC63" s="16">
        <v>1070000</v>
      </c>
      <c r="AD63" s="9">
        <f t="shared" si="75"/>
        <v>1034000</v>
      </c>
      <c r="AE63" s="9">
        <f t="shared" si="76"/>
        <v>50911.688245431418</v>
      </c>
      <c r="AF63" s="10">
        <f t="shared" si="77"/>
        <v>4.9237609521693829E-2</v>
      </c>
      <c r="AG63" s="10" t="s">
        <v>41</v>
      </c>
      <c r="AH63" s="6" t="s">
        <v>44</v>
      </c>
      <c r="AI63" s="18">
        <f t="shared" si="67"/>
        <v>4.5290581162324646</v>
      </c>
      <c r="AJ63" s="18">
        <f t="shared" si="68"/>
        <v>4.9252336448598131</v>
      </c>
      <c r="AK63" s="18">
        <f t="shared" si="78"/>
        <v>4.7271458805461393</v>
      </c>
      <c r="AL63" s="6">
        <f t="shared" si="79"/>
        <v>0.2801384028325633</v>
      </c>
    </row>
    <row r="64" spans="1:38" x14ac:dyDescent="0.2">
      <c r="A64" s="7" t="s">
        <v>45</v>
      </c>
      <c r="B64" s="8">
        <v>68300</v>
      </c>
      <c r="C64" s="8">
        <v>33900</v>
      </c>
      <c r="D64" s="9">
        <f t="shared" si="61"/>
        <v>51100</v>
      </c>
      <c r="E64" s="9">
        <f t="shared" si="62"/>
        <v>24324.473272817235</v>
      </c>
      <c r="F64" s="10">
        <f t="shared" si="69"/>
        <v>0.47601708948761712</v>
      </c>
      <c r="H64" s="8">
        <v>1240000</v>
      </c>
      <c r="I64" s="8">
        <v>1280000</v>
      </c>
      <c r="J64" s="9">
        <f t="shared" si="63"/>
        <v>1260000</v>
      </c>
      <c r="K64" s="9">
        <f t="shared" si="64"/>
        <v>28284.2712474619</v>
      </c>
      <c r="L64" s="10">
        <f t="shared" si="70"/>
        <v>2.244783432338246E-2</v>
      </c>
      <c r="M64" s="10"/>
      <c r="N64" s="6" t="str">
        <f t="shared" si="80"/>
        <v>SS</v>
      </c>
      <c r="O64" s="18">
        <f t="shared" si="71"/>
        <v>5.5080645161290326E-2</v>
      </c>
      <c r="P64" s="18">
        <f t="shared" si="71"/>
        <v>2.6484375000000001E-2</v>
      </c>
      <c r="Q64" s="18">
        <f t="shared" si="72"/>
        <v>4.0782510080645165E-2</v>
      </c>
      <c r="R64" s="6">
        <f t="shared" si="73"/>
        <v>2.0220616547690907E-2</v>
      </c>
      <c r="U64" s="22" t="s">
        <v>45</v>
      </c>
      <c r="V64" s="21">
        <v>4090000</v>
      </c>
      <c r="W64" s="8">
        <v>3630000</v>
      </c>
      <c r="X64" s="9">
        <f t="shared" si="65"/>
        <v>3860000</v>
      </c>
      <c r="Y64" s="9">
        <f t="shared" si="66"/>
        <v>325269.11934581184</v>
      </c>
      <c r="Z64" s="14">
        <f t="shared" si="74"/>
        <v>8.4266611229484936E-2</v>
      </c>
      <c r="AB64" s="16">
        <v>1470000</v>
      </c>
      <c r="AC64" s="16">
        <v>1170000</v>
      </c>
      <c r="AD64" s="9">
        <f t="shared" si="75"/>
        <v>1320000</v>
      </c>
      <c r="AE64" s="9">
        <f t="shared" si="76"/>
        <v>212132.03435596425</v>
      </c>
      <c r="AF64" s="10">
        <f t="shared" si="77"/>
        <v>0.16070608663330624</v>
      </c>
      <c r="AG64" s="10"/>
      <c r="AH64" s="6" t="s">
        <v>45</v>
      </c>
      <c r="AI64" s="18">
        <f t="shared" si="67"/>
        <v>2.7823129251700682</v>
      </c>
      <c r="AJ64" s="18">
        <f t="shared" si="68"/>
        <v>3.1025641025641026</v>
      </c>
      <c r="AK64" s="18">
        <f t="shared" si="78"/>
        <v>2.9424385138670854</v>
      </c>
      <c r="AL64" s="6">
        <f t="shared" si="79"/>
        <v>0.22645177921829771</v>
      </c>
    </row>
    <row r="65" spans="1:38" x14ac:dyDescent="0.2">
      <c r="A65" s="7" t="s">
        <v>2</v>
      </c>
      <c r="B65" s="8">
        <v>132000</v>
      </c>
      <c r="C65" s="8">
        <v>126000</v>
      </c>
      <c r="D65" s="9">
        <f t="shared" si="61"/>
        <v>129000</v>
      </c>
      <c r="E65" s="9">
        <f t="shared" si="62"/>
        <v>4242.6406871192848</v>
      </c>
      <c r="F65" s="10">
        <f t="shared" si="69"/>
        <v>3.2888687497048721E-2</v>
      </c>
      <c r="H65" s="8">
        <v>466000</v>
      </c>
      <c r="I65" s="8">
        <v>538000</v>
      </c>
      <c r="J65" s="9">
        <f t="shared" si="63"/>
        <v>502000</v>
      </c>
      <c r="K65" s="9">
        <f t="shared" si="64"/>
        <v>50911.688245431418</v>
      </c>
      <c r="L65" s="10">
        <f t="shared" si="70"/>
        <v>0.10141770566819007</v>
      </c>
      <c r="M65" s="10"/>
      <c r="N65" s="6" t="str">
        <f t="shared" si="80"/>
        <v>GM</v>
      </c>
      <c r="O65" s="18">
        <f t="shared" si="71"/>
        <v>0.2832618025751073</v>
      </c>
      <c r="P65" s="18">
        <f t="shared" si="71"/>
        <v>0.2342007434944238</v>
      </c>
      <c r="Q65" s="18">
        <f t="shared" si="72"/>
        <v>0.25873127303476556</v>
      </c>
      <c r="R65" s="6">
        <f t="shared" si="73"/>
        <v>3.4691407568145149E-2</v>
      </c>
      <c r="U65" s="22" t="s">
        <v>2</v>
      </c>
      <c r="V65" s="21">
        <v>5150000</v>
      </c>
      <c r="W65" s="8">
        <v>6140000</v>
      </c>
      <c r="X65" s="9">
        <f t="shared" si="65"/>
        <v>5645000</v>
      </c>
      <c r="Y65" s="9">
        <f t="shared" si="66"/>
        <v>700035.713374682</v>
      </c>
      <c r="Z65" s="14">
        <f t="shared" si="74"/>
        <v>0.1240098695083582</v>
      </c>
      <c r="AB65" s="16">
        <v>608000</v>
      </c>
      <c r="AC65" s="16">
        <v>756000</v>
      </c>
      <c r="AD65" s="9">
        <f t="shared" si="75"/>
        <v>682000</v>
      </c>
      <c r="AE65" s="9">
        <f t="shared" si="76"/>
        <v>104651.80361560904</v>
      </c>
      <c r="AF65" s="10">
        <f t="shared" si="77"/>
        <v>0.15344839239825372</v>
      </c>
      <c r="AG65" s="10"/>
      <c r="AH65" s="6" t="s">
        <v>46</v>
      </c>
      <c r="AI65" s="18">
        <f t="shared" si="67"/>
        <v>8.4703947368421044</v>
      </c>
      <c r="AJ65" s="18">
        <f t="shared" si="68"/>
        <v>8.1216931216931219</v>
      </c>
      <c r="AK65" s="18">
        <f t="shared" si="78"/>
        <v>8.2960439292676131</v>
      </c>
      <c r="AL65" s="6">
        <f t="shared" si="79"/>
        <v>0.24656927668254733</v>
      </c>
    </row>
    <row r="66" spans="1:38" x14ac:dyDescent="0.2">
      <c r="A66" s="7" t="s">
        <v>74</v>
      </c>
      <c r="B66" s="8">
        <v>20200</v>
      </c>
      <c r="C66" s="8">
        <v>19000</v>
      </c>
      <c r="D66" s="9">
        <f t="shared" si="61"/>
        <v>19600</v>
      </c>
      <c r="E66" s="9">
        <f t="shared" si="62"/>
        <v>848.52813742385706</v>
      </c>
      <c r="F66" s="10">
        <f t="shared" si="69"/>
        <v>4.3292251909380464E-2</v>
      </c>
      <c r="H66" s="8">
        <v>1300000</v>
      </c>
      <c r="I66" s="8">
        <v>919000</v>
      </c>
      <c r="J66" s="9">
        <f t="shared" si="63"/>
        <v>1109500</v>
      </c>
      <c r="K66" s="9">
        <f t="shared" si="64"/>
        <v>269407.68363207462</v>
      </c>
      <c r="L66" s="10">
        <f t="shared" si="70"/>
        <v>0.24281900282296046</v>
      </c>
      <c r="M66" s="10"/>
      <c r="N66" s="6" t="str">
        <f t="shared" si="80"/>
        <v>PI3Ki</v>
      </c>
      <c r="O66" s="18">
        <f t="shared" si="71"/>
        <v>1.5538461538461539E-2</v>
      </c>
      <c r="P66" s="18">
        <f t="shared" si="71"/>
        <v>2.0674646354733407E-2</v>
      </c>
      <c r="Q66" s="18">
        <f t="shared" si="72"/>
        <v>1.8106553946597471E-2</v>
      </c>
      <c r="R66" s="6">
        <f t="shared" si="73"/>
        <v>3.6318311130132197E-3</v>
      </c>
      <c r="U66" s="22" t="s">
        <v>74</v>
      </c>
      <c r="V66" s="21">
        <v>745000</v>
      </c>
      <c r="W66" s="8">
        <v>563000</v>
      </c>
      <c r="X66" s="9">
        <f t="shared" si="65"/>
        <v>654000</v>
      </c>
      <c r="Y66" s="9">
        <f t="shared" si="66"/>
        <v>128693.43417595165</v>
      </c>
      <c r="Z66" s="14">
        <f t="shared" si="74"/>
        <v>0.19677895133937562</v>
      </c>
      <c r="AB66" s="16">
        <v>1100000</v>
      </c>
      <c r="AC66" s="16">
        <v>990000</v>
      </c>
      <c r="AD66" s="9">
        <f t="shared" si="75"/>
        <v>1045000</v>
      </c>
      <c r="AE66" s="9">
        <f t="shared" si="76"/>
        <v>77781.745930520221</v>
      </c>
      <c r="AF66" s="10">
        <f t="shared" si="77"/>
        <v>7.4432292756478682E-2</v>
      </c>
      <c r="AG66" s="10"/>
      <c r="AH66" s="6" t="s">
        <v>47</v>
      </c>
      <c r="AI66" s="18">
        <f t="shared" si="67"/>
        <v>0.67727272727272725</v>
      </c>
      <c r="AJ66" s="18">
        <f t="shared" si="68"/>
        <v>0.56868686868686869</v>
      </c>
      <c r="AK66" s="18">
        <f t="shared" si="78"/>
        <v>0.62297979797979797</v>
      </c>
      <c r="AL66" s="6">
        <f t="shared" si="79"/>
        <v>7.6781796947024084E-2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f t="shared" ref="A2:A7" si="0">A3/2</f>
        <v>2.34375</v>
      </c>
      <c r="B2">
        <v>89.79</v>
      </c>
    </row>
    <row r="3" spans="1:2" x14ac:dyDescent="0.2">
      <c r="A3">
        <f t="shared" si="0"/>
        <v>4.6875</v>
      </c>
      <c r="B3">
        <v>93.53</v>
      </c>
    </row>
    <row r="4" spans="1:2" x14ac:dyDescent="0.2">
      <c r="A4">
        <f t="shared" si="0"/>
        <v>9.375</v>
      </c>
      <c r="B4">
        <v>88.4</v>
      </c>
    </row>
    <row r="5" spans="1:2" x14ac:dyDescent="0.2">
      <c r="A5">
        <f t="shared" si="0"/>
        <v>18.75</v>
      </c>
      <c r="B5">
        <v>79.53</v>
      </c>
    </row>
    <row r="6" spans="1:2" x14ac:dyDescent="0.2">
      <c r="A6">
        <f t="shared" si="0"/>
        <v>37.5</v>
      </c>
      <c r="B6">
        <v>58.08</v>
      </c>
    </row>
    <row r="7" spans="1:2" x14ac:dyDescent="0.2">
      <c r="A7">
        <f t="shared" si="0"/>
        <v>75</v>
      </c>
      <c r="B7">
        <v>36.340000000000003</v>
      </c>
    </row>
    <row r="8" spans="1:2" x14ac:dyDescent="0.2">
      <c r="A8">
        <f>A9/2</f>
        <v>150</v>
      </c>
      <c r="B8">
        <v>20.18</v>
      </c>
    </row>
    <row r="9" spans="1:2" x14ac:dyDescent="0.2">
      <c r="A9">
        <v>300</v>
      </c>
      <c r="B9">
        <v>21.11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5" sqref="B5"/>
    </sheetView>
  </sheetViews>
  <sheetFormatPr baseColWidth="10" defaultRowHeight="16" x14ac:dyDescent="0.2"/>
  <cols>
    <col min="1" max="16384" width="10.83203125" style="25"/>
  </cols>
  <sheetData>
    <row r="1" spans="1:11" x14ac:dyDescent="0.2">
      <c r="B1" s="25" t="s">
        <v>116</v>
      </c>
      <c r="C1" s="25" t="s">
        <v>105</v>
      </c>
      <c r="D1" s="25" t="s">
        <v>104</v>
      </c>
      <c r="E1" s="25" t="s">
        <v>117</v>
      </c>
    </row>
    <row r="2" spans="1:11" x14ac:dyDescent="0.2">
      <c r="A2" s="26" t="s">
        <v>118</v>
      </c>
      <c r="B2" s="24">
        <v>21.3</v>
      </c>
      <c r="C2" s="24">
        <v>27.94</v>
      </c>
      <c r="D2" s="24">
        <v>80.63</v>
      </c>
      <c r="E2" s="24">
        <v>96.55</v>
      </c>
      <c r="F2" s="26"/>
      <c r="G2" s="26"/>
      <c r="H2" s="24"/>
      <c r="I2" s="24"/>
      <c r="J2" s="24"/>
      <c r="K2" s="24"/>
    </row>
    <row r="3" spans="1:11" x14ac:dyDescent="0.2">
      <c r="A3" s="26" t="s">
        <v>119</v>
      </c>
      <c r="B3" s="24">
        <v>6</v>
      </c>
      <c r="C3" s="24">
        <v>3.91</v>
      </c>
      <c r="D3" s="24">
        <v>11.09</v>
      </c>
      <c r="E3" s="24">
        <v>1.62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120</v>
      </c>
      <c r="B1" t="s">
        <v>143</v>
      </c>
      <c r="C1" t="s">
        <v>144</v>
      </c>
    </row>
    <row r="2" spans="1:3" x14ac:dyDescent="0.2">
      <c r="A2" t="s">
        <v>121</v>
      </c>
      <c r="B2">
        <v>16572.436134374999</v>
      </c>
      <c r="C2" s="27">
        <v>21300</v>
      </c>
    </row>
    <row r="3" spans="1:3" x14ac:dyDescent="0.2">
      <c r="A3" t="s">
        <v>122</v>
      </c>
      <c r="B3">
        <v>20479.758474999999</v>
      </c>
      <c r="C3" s="27">
        <v>19700</v>
      </c>
    </row>
    <row r="4" spans="1:3" x14ac:dyDescent="0.2">
      <c r="A4" t="s">
        <v>123</v>
      </c>
      <c r="B4">
        <v>12121.753657083334</v>
      </c>
      <c r="C4" s="27">
        <v>16800</v>
      </c>
    </row>
    <row r="5" spans="1:3" x14ac:dyDescent="0.2">
      <c r="A5" t="s">
        <v>124</v>
      </c>
      <c r="B5">
        <v>1618.5522599999999</v>
      </c>
      <c r="C5" s="27">
        <v>2780</v>
      </c>
    </row>
    <row r="6" spans="1:3" x14ac:dyDescent="0.2">
      <c r="A6" t="s">
        <v>125</v>
      </c>
      <c r="B6">
        <v>229463.67561599999</v>
      </c>
      <c r="C6" s="27">
        <v>192000</v>
      </c>
    </row>
    <row r="7" spans="1:3" x14ac:dyDescent="0.2">
      <c r="A7" t="s">
        <v>126</v>
      </c>
      <c r="B7">
        <v>1985.14743</v>
      </c>
      <c r="C7" s="27">
        <v>719</v>
      </c>
    </row>
    <row r="8" spans="1:3" x14ac:dyDescent="0.2">
      <c r="A8" t="s">
        <v>127</v>
      </c>
      <c r="B8">
        <v>2759.8391099999999</v>
      </c>
      <c r="C8" s="27">
        <v>4260</v>
      </c>
    </row>
    <row r="9" spans="1:3" x14ac:dyDescent="0.2">
      <c r="A9" t="s">
        <v>128</v>
      </c>
      <c r="B9">
        <v>49513.12325134375</v>
      </c>
      <c r="C9" s="27">
        <v>194000</v>
      </c>
    </row>
    <row r="10" spans="1:3" x14ac:dyDescent="0.2">
      <c r="A10" t="s">
        <v>129</v>
      </c>
      <c r="B10">
        <v>58397.24641658333</v>
      </c>
      <c r="C10" s="27">
        <v>334000</v>
      </c>
    </row>
    <row r="11" spans="1:3" x14ac:dyDescent="0.2">
      <c r="A11" t="s">
        <v>130</v>
      </c>
      <c r="B11">
        <v>64654.884748645825</v>
      </c>
      <c r="C11" s="27">
        <v>109000</v>
      </c>
    </row>
    <row r="12" spans="1:3" x14ac:dyDescent="0.2">
      <c r="A12" t="s">
        <v>131</v>
      </c>
      <c r="B12">
        <v>83729.102355270836</v>
      </c>
      <c r="C12" s="27">
        <v>147000</v>
      </c>
    </row>
    <row r="13" spans="1:3" x14ac:dyDescent="0.2">
      <c r="A13" t="s">
        <v>132</v>
      </c>
      <c r="B13">
        <v>70798.692206249994</v>
      </c>
      <c r="C13" s="27">
        <v>378000</v>
      </c>
    </row>
    <row r="14" spans="1:3" x14ac:dyDescent="0.2">
      <c r="A14" t="s">
        <v>133</v>
      </c>
      <c r="B14">
        <v>139644.84243341663</v>
      </c>
      <c r="C14" s="27">
        <v>746000</v>
      </c>
    </row>
    <row r="15" spans="1:3" x14ac:dyDescent="0.2">
      <c r="A15" t="s">
        <v>134</v>
      </c>
      <c r="B15">
        <v>40732.172225208327</v>
      </c>
      <c r="C15" s="27">
        <v>76300</v>
      </c>
    </row>
    <row r="16" spans="1:3" x14ac:dyDescent="0.2">
      <c r="A16" t="s">
        <v>135</v>
      </c>
      <c r="B16">
        <v>47614.787594239584</v>
      </c>
      <c r="C16" s="27">
        <v>59100</v>
      </c>
    </row>
    <row r="17" spans="1:3" x14ac:dyDescent="0.2">
      <c r="A17" t="s">
        <v>136</v>
      </c>
      <c r="B17">
        <v>79845.321457624988</v>
      </c>
      <c r="C17" s="27">
        <v>165000</v>
      </c>
    </row>
    <row r="18" spans="1:3" x14ac:dyDescent="0.2">
      <c r="A18" t="s">
        <v>137</v>
      </c>
      <c r="B18">
        <v>29938.60555</v>
      </c>
      <c r="C18" s="27">
        <v>11200</v>
      </c>
    </row>
    <row r="19" spans="1:3" x14ac:dyDescent="0.2">
      <c r="A19" t="s">
        <v>138</v>
      </c>
      <c r="B19">
        <v>15044.005187000001</v>
      </c>
      <c r="C19" s="27">
        <v>28800</v>
      </c>
    </row>
    <row r="20" spans="1:3" x14ac:dyDescent="0.2">
      <c r="A20" t="s">
        <v>139</v>
      </c>
      <c r="B20">
        <v>30330.6923416875</v>
      </c>
      <c r="C20" s="27">
        <v>43900</v>
      </c>
    </row>
    <row r="21" spans="1:3" x14ac:dyDescent="0.2">
      <c r="A21" t="s">
        <v>140</v>
      </c>
      <c r="B21">
        <v>81118.701693041672</v>
      </c>
      <c r="C21" s="27">
        <v>149000</v>
      </c>
    </row>
    <row r="22" spans="1:3" x14ac:dyDescent="0.2">
      <c r="A22" t="s">
        <v>141</v>
      </c>
      <c r="B22">
        <v>4878.1366725000007</v>
      </c>
      <c r="C22" s="27">
        <v>1780</v>
      </c>
    </row>
    <row r="23" spans="1:3" x14ac:dyDescent="0.2">
      <c r="A23" t="s">
        <v>142</v>
      </c>
      <c r="B23">
        <v>2022.6139174999998</v>
      </c>
      <c r="C23" s="27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sphase</vt:lpstr>
      <vt:lpstr>death1</vt:lpstr>
      <vt:lpstr>death2</vt:lpstr>
      <vt:lpstr>uWestern_091516</vt:lpstr>
      <vt:lpstr>uWestern_110216</vt:lpstr>
      <vt:lpstr>TRAILdr</vt:lpstr>
      <vt:lpstr>u87data</vt:lpstr>
      <vt:lpstr>ShiProtein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Microsoft Office User</cp:lastModifiedBy>
  <dcterms:created xsi:type="dcterms:W3CDTF">2016-07-17T23:19:20Z</dcterms:created>
  <dcterms:modified xsi:type="dcterms:W3CDTF">2017-11-20T17:47:07Z</dcterms:modified>
</cp:coreProperties>
</file>