
<file path=[Content_Types].xml><?xml version="1.0" encoding="utf-8"?>
<Types xmlns="http://schemas.openxmlformats.org/package/2006/content-types">
  <Default Extension="png" ContentType="image/png"/>
  <Default Extension="bin" ContentType="application/vnd.openxmlformats-officedocument.spreadsheetml.printerSettings"/>
  <Default Extension="svg" ContentType="image/svg+xml"/>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tables/table3.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tables/table4.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0.xml" ContentType="application/vnd.openxmlformats-officedocument.drawing+xml"/>
  <Override PartName="/xl/tables/table5.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1.xml" ContentType="application/vnd.openxmlformats-officedocument.drawing+xml"/>
  <Override PartName="/xl/tables/table6.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2.xml" ContentType="application/vnd.openxmlformats-officedocument.drawing+xml"/>
  <Override PartName="/xl/tables/table7.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4.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slicers/slicer1.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R:\Other\PROJECT\"/>
    </mc:Choice>
  </mc:AlternateContent>
  <bookViews>
    <workbookView xWindow="0" yWindow="0" windowWidth="20490" windowHeight="7335" tabRatio="1000" activeTab="4"/>
  </bookViews>
  <sheets>
    <sheet name="Main" sheetId="1" r:id="rId1"/>
    <sheet name="HOME" sheetId="2" r:id="rId2"/>
    <sheet name="DATA1" sheetId="3" r:id="rId3"/>
    <sheet name="DATA2" sheetId="9" r:id="rId4"/>
    <sheet name="OBJECTIVES" sheetId="4" r:id="rId5"/>
    <sheet name="O2" sheetId="6" r:id="rId6"/>
    <sheet name="O3" sheetId="8" r:id="rId7"/>
    <sheet name="O4" sheetId="13" r:id="rId8"/>
    <sheet name="O5" sheetId="14" r:id="rId9"/>
    <sheet name="O6" sheetId="20" r:id="rId10"/>
    <sheet name="O7" sheetId="21" r:id="rId11"/>
    <sheet name="O8" sheetId="22" r:id="rId12"/>
    <sheet name="DASHBOARD" sheetId="26" r:id="rId13"/>
    <sheet name="Extracted Tables" sheetId="23" r:id="rId14"/>
    <sheet name="ADDITIONAL OBJ" sheetId="24" r:id="rId15"/>
    <sheet name="END" sheetId="27" r:id="rId16"/>
  </sheets>
  <definedNames>
    <definedName name="_xlcn.LinkedTable_Table1" hidden="1">Table1[]</definedName>
    <definedName name="_xlcn.LinkedTable_Table2" hidden="1">Table2[]</definedName>
    <definedName name="Slicer_Country">#N/A</definedName>
  </definedNames>
  <calcPr calcId="162913"/>
  <pivotCaches>
    <pivotCache cacheId="0" r:id="rId17"/>
    <pivotCache cacheId="1" r:id="rId18"/>
    <pivotCache cacheId="2" r:id="rId19"/>
    <pivotCache cacheId="3" r:id="rId20"/>
    <pivotCache cacheId="4" r:id="rId21"/>
    <pivotCache cacheId="5" r:id="rId22"/>
    <pivotCache cacheId="6" r:id="rId23"/>
    <pivotCache cacheId="7" r:id="rId24"/>
  </pivotCaches>
  <extLs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LinkedTable_Table2"/>
          <x15:modelTable id="Table1" name="Table1" connection="LinkedTable_Table1"/>
        </x15:modelTables>
        <x15:modelRelationships>
          <x15:modelRelationship fromTable="Table1" fromColumn="Country" toTable="Table2" toColumn="Country"/>
        </x15:modelRelationships>
      </x15:dataModel>
    </ext>
  </extLst>
</workbook>
</file>

<file path=xl/calcChain.xml><?xml version="1.0" encoding="utf-8"?>
<calcChain xmlns="http://schemas.openxmlformats.org/spreadsheetml/2006/main">
  <c r="N2" i="2" l="1"/>
  <c r="J7" i="2" s="1"/>
  <c r="B2" i="2"/>
  <c r="AR183" i="23" l="1"/>
  <c r="AR182" i="23"/>
  <c r="AR181" i="23"/>
  <c r="AR180" i="23"/>
  <c r="AR179" i="23"/>
  <c r="AR178" i="23"/>
  <c r="AR177" i="23"/>
  <c r="AR176" i="23"/>
  <c r="AR175" i="23"/>
  <c r="AR174" i="23"/>
  <c r="AR173" i="23"/>
  <c r="AR172" i="23"/>
  <c r="AR171" i="23"/>
  <c r="AR170" i="23"/>
  <c r="AR169" i="23"/>
  <c r="AR168" i="23"/>
  <c r="AR167" i="23"/>
  <c r="AR166" i="23"/>
  <c r="AR165" i="23"/>
  <c r="AR164" i="23"/>
  <c r="AR163" i="23"/>
  <c r="AR162" i="23"/>
  <c r="AR161" i="23"/>
  <c r="AR160" i="23"/>
  <c r="AR159" i="23"/>
  <c r="AR158" i="23"/>
  <c r="AR157" i="23"/>
  <c r="AR156" i="23"/>
  <c r="AR155" i="23"/>
  <c r="AR154" i="23"/>
  <c r="AR153" i="23"/>
  <c r="AR152" i="23"/>
  <c r="AR151" i="23"/>
  <c r="AR150" i="23"/>
  <c r="AR149" i="23"/>
  <c r="AR148" i="23"/>
  <c r="AR147" i="23"/>
  <c r="AR146" i="23"/>
  <c r="AR145" i="23"/>
  <c r="AR144" i="23"/>
  <c r="AR143" i="23"/>
  <c r="AR142" i="23"/>
  <c r="AR141" i="23"/>
  <c r="AR140" i="23"/>
  <c r="AR139" i="23"/>
  <c r="AR138" i="23"/>
  <c r="AR137" i="23"/>
  <c r="AR136" i="23"/>
  <c r="AR135" i="23"/>
  <c r="AR134" i="23"/>
  <c r="AR133" i="23"/>
  <c r="AR132" i="23"/>
  <c r="AR131" i="23"/>
  <c r="AR130" i="23"/>
  <c r="AR129" i="23"/>
  <c r="AR128" i="23"/>
  <c r="AR127" i="23"/>
  <c r="AR126" i="23"/>
  <c r="AR125" i="23"/>
  <c r="AR124" i="23"/>
  <c r="AR123" i="23"/>
  <c r="AR122" i="23"/>
  <c r="AR121" i="23"/>
  <c r="AR120" i="23"/>
  <c r="AR119" i="23"/>
  <c r="AR118" i="23"/>
  <c r="AR117" i="23"/>
  <c r="AR116" i="23"/>
  <c r="AR115" i="23"/>
  <c r="AR114" i="23"/>
  <c r="AR113" i="23"/>
  <c r="AR112" i="23"/>
  <c r="AR111" i="23"/>
  <c r="AR110" i="23"/>
  <c r="AR109" i="23"/>
  <c r="AR108" i="23"/>
  <c r="AR107" i="23"/>
  <c r="AR106" i="23"/>
  <c r="AR105" i="23"/>
  <c r="AR104" i="23"/>
  <c r="AR103" i="23"/>
  <c r="AR102" i="23"/>
  <c r="AR101" i="23"/>
  <c r="AR100" i="23"/>
  <c r="AR99" i="23"/>
  <c r="AR98" i="23"/>
  <c r="AR97" i="23"/>
  <c r="AR96" i="23"/>
  <c r="AR95" i="23"/>
  <c r="AR94" i="23"/>
  <c r="AR93" i="23"/>
  <c r="AR92" i="23"/>
  <c r="AR91" i="23"/>
  <c r="AR90" i="23"/>
  <c r="AR89" i="23"/>
  <c r="AR88" i="23"/>
  <c r="AR87" i="23"/>
  <c r="AR86" i="23"/>
  <c r="AR85" i="23"/>
  <c r="AR84" i="23"/>
  <c r="AR83" i="23"/>
  <c r="AR82" i="23"/>
  <c r="AR81" i="23"/>
  <c r="AR80" i="23"/>
  <c r="AR79" i="23"/>
  <c r="AR78" i="23"/>
  <c r="AR77" i="23"/>
  <c r="AR76" i="23"/>
  <c r="AR75" i="23"/>
  <c r="AR74" i="23"/>
  <c r="AR73" i="23"/>
  <c r="AR72" i="23"/>
  <c r="AR71" i="23"/>
  <c r="AR70" i="23"/>
  <c r="AR69" i="23"/>
  <c r="AR68" i="23"/>
  <c r="AR67" i="23"/>
  <c r="AR66" i="23"/>
  <c r="AR65" i="23"/>
  <c r="AR64" i="23"/>
  <c r="AR63" i="23"/>
  <c r="AR62" i="23"/>
  <c r="AR61" i="23"/>
  <c r="AR60" i="23"/>
  <c r="AR59" i="23"/>
  <c r="AR58" i="23"/>
  <c r="AR57" i="23"/>
  <c r="AR56" i="23"/>
  <c r="AR55" i="23"/>
  <c r="AR54" i="23"/>
  <c r="AR53" i="23"/>
  <c r="AR52" i="23"/>
  <c r="AR51" i="23"/>
  <c r="AR50" i="23"/>
  <c r="AR49" i="23"/>
  <c r="AR48" i="23"/>
  <c r="AR47" i="23"/>
  <c r="AR46" i="23"/>
  <c r="AR45" i="23"/>
  <c r="AR44" i="23"/>
  <c r="AR43" i="23"/>
  <c r="AR42" i="23"/>
  <c r="AR41" i="23"/>
  <c r="AR40" i="23"/>
  <c r="AR39" i="23"/>
  <c r="AR38" i="23"/>
  <c r="AR37" i="23"/>
  <c r="AR36" i="23"/>
  <c r="AR35" i="23"/>
  <c r="AR34" i="23"/>
  <c r="AR33" i="23"/>
  <c r="AR32" i="23"/>
  <c r="AR31" i="23"/>
  <c r="AR30" i="23"/>
  <c r="AR29" i="23"/>
  <c r="AR28" i="23"/>
  <c r="AR27" i="23"/>
  <c r="AR26" i="23"/>
  <c r="AR25" i="23"/>
  <c r="AR24" i="23"/>
  <c r="AR23" i="23"/>
  <c r="AR22" i="23"/>
  <c r="AR21" i="23"/>
  <c r="AR20" i="23"/>
  <c r="AR19" i="23"/>
  <c r="AR18" i="23"/>
  <c r="AR17" i="23"/>
  <c r="AR16" i="23"/>
  <c r="AR15" i="23"/>
  <c r="AR14" i="23"/>
  <c r="AR13" i="23"/>
  <c r="AR12" i="23"/>
  <c r="AR11" i="23"/>
  <c r="AR10" i="23"/>
  <c r="AR9" i="23"/>
  <c r="AR8" i="23"/>
  <c r="AR7" i="23"/>
  <c r="AR6" i="23"/>
  <c r="AR5" i="23"/>
  <c r="AR4" i="23"/>
  <c r="AR3" i="23"/>
  <c r="AR2" i="23"/>
  <c r="AA3" i="23"/>
  <c r="AA4" i="23"/>
  <c r="AA5" i="23"/>
  <c r="AA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A100" i="23"/>
  <c r="AA101" i="23"/>
  <c r="AA102" i="23"/>
  <c r="AA103" i="23"/>
  <c r="AA104" i="23"/>
  <c r="AA105" i="23"/>
  <c r="AA106" i="23"/>
  <c r="AA107" i="23"/>
  <c r="AA108" i="23"/>
  <c r="AA109" i="23"/>
  <c r="AA110" i="23"/>
  <c r="AA111" i="23"/>
  <c r="AA112" i="23"/>
  <c r="AA113" i="23"/>
  <c r="AA114" i="23"/>
  <c r="AA115" i="23"/>
  <c r="AA116" i="23"/>
  <c r="AA117" i="23"/>
  <c r="AA118" i="23"/>
  <c r="AA119" i="23"/>
  <c r="AA120" i="23"/>
  <c r="AA121" i="23"/>
  <c r="AA122" i="23"/>
  <c r="AA123" i="23"/>
  <c r="AA124" i="23"/>
  <c r="AA125" i="23"/>
  <c r="AA126" i="23"/>
  <c r="AA127" i="23"/>
  <c r="AA128" i="23"/>
  <c r="AA129" i="23"/>
  <c r="AA130" i="23"/>
  <c r="AA131" i="23"/>
  <c r="AA132" i="23"/>
  <c r="AA133" i="23"/>
  <c r="AA134" i="23"/>
  <c r="AA135" i="23"/>
  <c r="AA136" i="23"/>
  <c r="AA137" i="23"/>
  <c r="AA138" i="23"/>
  <c r="AA139" i="23"/>
  <c r="AA140" i="23"/>
  <c r="AA141" i="23"/>
  <c r="AA142" i="23"/>
  <c r="AA143" i="23"/>
  <c r="AA144" i="23"/>
  <c r="AA145"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L162" i="23"/>
  <c r="AJ162" i="23"/>
  <c r="AI162" i="23"/>
  <c r="AK162" i="23" s="1"/>
  <c r="AL161" i="23"/>
  <c r="AJ161" i="23"/>
  <c r="AI161" i="23"/>
  <c r="AK161" i="23" s="1"/>
  <c r="AL160" i="23"/>
  <c r="AJ160" i="23"/>
  <c r="AI160" i="23"/>
  <c r="AK160" i="23" s="1"/>
  <c r="AL159" i="23"/>
  <c r="AJ159" i="23"/>
  <c r="AI159" i="23"/>
  <c r="AK159" i="23" s="1"/>
  <c r="AL158" i="23"/>
  <c r="AJ158" i="23"/>
  <c r="AI158" i="23"/>
  <c r="AK158" i="23" s="1"/>
  <c r="AL157" i="23"/>
  <c r="AJ157" i="23"/>
  <c r="AI157" i="23"/>
  <c r="AK157" i="23" s="1"/>
  <c r="AL156" i="23"/>
  <c r="AJ156" i="23"/>
  <c r="AI156" i="23"/>
  <c r="AK156" i="23" s="1"/>
  <c r="AL155" i="23"/>
  <c r="AJ155" i="23"/>
  <c r="AI155" i="23"/>
  <c r="AK155" i="23" s="1"/>
  <c r="AL154" i="23"/>
  <c r="AJ154" i="23"/>
  <c r="AI154" i="23"/>
  <c r="AK154" i="23" s="1"/>
  <c r="AL153" i="23"/>
  <c r="AJ153" i="23"/>
  <c r="AI153" i="23"/>
  <c r="AK153" i="23" s="1"/>
  <c r="AL152" i="23"/>
  <c r="AJ152" i="23"/>
  <c r="AI152" i="23"/>
  <c r="AK152" i="23" s="1"/>
  <c r="AL151" i="23"/>
  <c r="AJ151" i="23"/>
  <c r="AI151" i="23"/>
  <c r="AK151" i="23" s="1"/>
  <c r="AL150" i="23"/>
  <c r="AJ150" i="23"/>
  <c r="AI150" i="23"/>
  <c r="AK150" i="23" s="1"/>
  <c r="AL149" i="23"/>
  <c r="AJ149" i="23"/>
  <c r="AI149" i="23"/>
  <c r="AK149" i="23" s="1"/>
  <c r="AL148" i="23"/>
  <c r="AJ148" i="23"/>
  <c r="AI148" i="23"/>
  <c r="AK148" i="23" s="1"/>
  <c r="AL147" i="23"/>
  <c r="AJ147" i="23"/>
  <c r="AI147" i="23"/>
  <c r="AK147" i="23" s="1"/>
  <c r="AL146" i="23"/>
  <c r="AJ146" i="23"/>
  <c r="AI146" i="23"/>
  <c r="AK146" i="23" s="1"/>
  <c r="AL145" i="23"/>
  <c r="AJ145" i="23"/>
  <c r="AI145" i="23"/>
  <c r="AK145" i="23" s="1"/>
  <c r="AL144" i="23"/>
  <c r="AJ144" i="23"/>
  <c r="AI144" i="23"/>
  <c r="AK144" i="23" s="1"/>
  <c r="AL143" i="23"/>
  <c r="AJ143" i="23"/>
  <c r="AI143" i="23"/>
  <c r="AK143" i="23" s="1"/>
  <c r="AL142" i="23"/>
  <c r="AJ142" i="23"/>
  <c r="AI142" i="23"/>
  <c r="AK142" i="23" s="1"/>
  <c r="AL141" i="23"/>
  <c r="AJ141" i="23"/>
  <c r="AI141" i="23"/>
  <c r="AK141" i="23" s="1"/>
  <c r="AL140" i="23"/>
  <c r="AJ140" i="23"/>
  <c r="AI140" i="23"/>
  <c r="AK140" i="23" s="1"/>
  <c r="AL139" i="23"/>
  <c r="AJ139" i="23"/>
  <c r="AI139" i="23"/>
  <c r="AK139" i="23" s="1"/>
  <c r="AL138" i="23"/>
  <c r="AJ138" i="23"/>
  <c r="AI138" i="23"/>
  <c r="AK138" i="23" s="1"/>
  <c r="AL137" i="23"/>
  <c r="AJ137" i="23"/>
  <c r="AI137" i="23"/>
  <c r="AK137" i="23" s="1"/>
  <c r="AL136" i="23"/>
  <c r="AJ136" i="23"/>
  <c r="AI136" i="23"/>
  <c r="AK136" i="23" s="1"/>
  <c r="AL135" i="23"/>
  <c r="AJ135" i="23"/>
  <c r="AI135" i="23"/>
  <c r="AK135" i="23" s="1"/>
  <c r="AL134" i="23"/>
  <c r="AJ134" i="23"/>
  <c r="AI134" i="23"/>
  <c r="AK134" i="23" s="1"/>
  <c r="AL133" i="23"/>
  <c r="AJ133" i="23"/>
  <c r="AI133" i="23"/>
  <c r="AK133" i="23" s="1"/>
  <c r="AL132" i="23"/>
  <c r="AJ132" i="23"/>
  <c r="AI132" i="23"/>
  <c r="AK132" i="23" s="1"/>
  <c r="AL131" i="23"/>
  <c r="AJ131" i="23"/>
  <c r="AI131" i="23"/>
  <c r="AK131" i="23" s="1"/>
  <c r="AL130" i="23"/>
  <c r="AJ130" i="23"/>
  <c r="AI130" i="23"/>
  <c r="AK130" i="23" s="1"/>
  <c r="AL129" i="23"/>
  <c r="AJ129" i="23"/>
  <c r="AI129" i="23"/>
  <c r="AK129" i="23" s="1"/>
  <c r="AL128" i="23"/>
  <c r="AJ128" i="23"/>
  <c r="AI128" i="23"/>
  <c r="AK128" i="23" s="1"/>
  <c r="AL127" i="23"/>
  <c r="AJ127" i="23"/>
  <c r="AI127" i="23"/>
  <c r="AK127" i="23" s="1"/>
  <c r="AL126" i="23"/>
  <c r="AJ126" i="23"/>
  <c r="AI126" i="23"/>
  <c r="AK126" i="23" s="1"/>
  <c r="AL125" i="23"/>
  <c r="AJ125" i="23"/>
  <c r="AI125" i="23"/>
  <c r="AK125" i="23" s="1"/>
  <c r="AL124" i="23"/>
  <c r="AJ124" i="23"/>
  <c r="AI124" i="23"/>
  <c r="AK124" i="23" s="1"/>
  <c r="AL123" i="23"/>
  <c r="AJ123" i="23"/>
  <c r="AI123" i="23"/>
  <c r="AK123" i="23" s="1"/>
  <c r="AL122" i="23"/>
  <c r="AJ122" i="23"/>
  <c r="AI122" i="23"/>
  <c r="AK122" i="23" s="1"/>
  <c r="AL121" i="23"/>
  <c r="AJ121" i="23"/>
  <c r="AI121" i="23"/>
  <c r="AK121" i="23" s="1"/>
  <c r="AL120" i="23"/>
  <c r="AJ120" i="23"/>
  <c r="AI120" i="23"/>
  <c r="AK120" i="23" s="1"/>
  <c r="AL119" i="23"/>
  <c r="AJ119" i="23"/>
  <c r="AI119" i="23"/>
  <c r="AK119" i="23" s="1"/>
  <c r="AL118" i="23"/>
  <c r="AJ118" i="23"/>
  <c r="AI118" i="23"/>
  <c r="AK118" i="23" s="1"/>
  <c r="AL117" i="23"/>
  <c r="AJ117" i="23"/>
  <c r="AI117" i="23"/>
  <c r="AK117" i="23" s="1"/>
  <c r="AL116" i="23"/>
  <c r="AJ116" i="23"/>
  <c r="AI116" i="23"/>
  <c r="AK116" i="23" s="1"/>
  <c r="AL115" i="23"/>
  <c r="AJ115" i="23"/>
  <c r="AI115" i="23"/>
  <c r="AK115" i="23" s="1"/>
  <c r="AL114" i="23"/>
  <c r="AJ114" i="23"/>
  <c r="AI114" i="23"/>
  <c r="AK114" i="23" s="1"/>
  <c r="AL113" i="23"/>
  <c r="AJ113" i="23"/>
  <c r="AI113" i="23"/>
  <c r="AK113" i="23" s="1"/>
  <c r="AL112" i="23"/>
  <c r="AJ112" i="23"/>
  <c r="AI112" i="23"/>
  <c r="AK112" i="23" s="1"/>
  <c r="AL111" i="23"/>
  <c r="AJ111" i="23"/>
  <c r="AI111" i="23"/>
  <c r="AK111" i="23" s="1"/>
  <c r="AL110" i="23"/>
  <c r="AJ110" i="23"/>
  <c r="AI110" i="23"/>
  <c r="AK110" i="23" s="1"/>
  <c r="AL109" i="23"/>
  <c r="AJ109" i="23"/>
  <c r="AI109" i="23"/>
  <c r="AK109" i="23" s="1"/>
  <c r="AL108" i="23"/>
  <c r="AJ108" i="23"/>
  <c r="AI108" i="23"/>
  <c r="AK108" i="23" s="1"/>
  <c r="AL107" i="23"/>
  <c r="AJ107" i="23"/>
  <c r="AI107" i="23"/>
  <c r="AK107" i="23" s="1"/>
  <c r="AL106" i="23"/>
  <c r="AJ106" i="23"/>
  <c r="AI106" i="23"/>
  <c r="AK106" i="23" s="1"/>
  <c r="AL105" i="23"/>
  <c r="AJ105" i="23"/>
  <c r="AI105" i="23"/>
  <c r="AK105" i="23" s="1"/>
  <c r="AL104" i="23"/>
  <c r="AJ104" i="23"/>
  <c r="AI104" i="23"/>
  <c r="AK104" i="23" s="1"/>
  <c r="AL103" i="23"/>
  <c r="AJ103" i="23"/>
  <c r="AI103" i="23"/>
  <c r="AK103" i="23" s="1"/>
  <c r="AL102" i="23"/>
  <c r="AJ102" i="23"/>
  <c r="AI102" i="23"/>
  <c r="AK102" i="23" s="1"/>
  <c r="AL101" i="23"/>
  <c r="AJ101" i="23"/>
  <c r="AI101" i="23"/>
  <c r="AK101" i="23" s="1"/>
  <c r="AL100" i="23"/>
  <c r="AJ100" i="23"/>
  <c r="AI100" i="23"/>
  <c r="AK100" i="23" s="1"/>
  <c r="AL99" i="23"/>
  <c r="AJ99" i="23"/>
  <c r="AI99" i="23"/>
  <c r="AK99" i="23" s="1"/>
  <c r="AL98" i="23"/>
  <c r="AJ98" i="23"/>
  <c r="AI98" i="23"/>
  <c r="AK98" i="23" s="1"/>
  <c r="AL97" i="23"/>
  <c r="AJ97" i="23"/>
  <c r="AI97" i="23"/>
  <c r="AK97" i="23" s="1"/>
  <c r="AL96" i="23"/>
  <c r="AJ96" i="23"/>
  <c r="AI96" i="23"/>
  <c r="AK96" i="23" s="1"/>
  <c r="AL95" i="23"/>
  <c r="AJ95" i="23"/>
  <c r="AI95" i="23"/>
  <c r="AK95" i="23" s="1"/>
  <c r="AL94" i="23"/>
  <c r="AJ94" i="23"/>
  <c r="AI94" i="23"/>
  <c r="AK94" i="23" s="1"/>
  <c r="AL93" i="23"/>
  <c r="AJ93" i="23"/>
  <c r="AI93" i="23"/>
  <c r="AK93" i="23" s="1"/>
  <c r="AL92" i="23"/>
  <c r="AJ92" i="23"/>
  <c r="AI92" i="23"/>
  <c r="AK92" i="23" s="1"/>
  <c r="AL91" i="23"/>
  <c r="AJ91" i="23"/>
  <c r="AI91" i="23"/>
  <c r="AK91" i="23" s="1"/>
  <c r="AL90" i="23"/>
  <c r="AJ90" i="23"/>
  <c r="AI90" i="23"/>
  <c r="AK90" i="23" s="1"/>
  <c r="AL89" i="23"/>
  <c r="AJ89" i="23"/>
  <c r="AI89" i="23"/>
  <c r="AK89" i="23" s="1"/>
  <c r="AL88" i="23"/>
  <c r="AJ88" i="23"/>
  <c r="AI88" i="23"/>
  <c r="AK88" i="23" s="1"/>
  <c r="AL87" i="23"/>
  <c r="AJ87" i="23"/>
  <c r="AI87" i="23"/>
  <c r="AK87" i="23" s="1"/>
  <c r="AL86" i="23"/>
  <c r="AJ86" i="23"/>
  <c r="AI86" i="23"/>
  <c r="AK86" i="23" s="1"/>
  <c r="AL85" i="23"/>
  <c r="AJ85" i="23"/>
  <c r="AI85" i="23"/>
  <c r="AK85" i="23" s="1"/>
  <c r="AL84" i="23"/>
  <c r="AJ84" i="23"/>
  <c r="AI84" i="23"/>
  <c r="AK84" i="23" s="1"/>
  <c r="AL83" i="23"/>
  <c r="AJ83" i="23"/>
  <c r="AI83" i="23"/>
  <c r="AK83" i="23" s="1"/>
  <c r="AL82" i="23"/>
  <c r="AJ82" i="23"/>
  <c r="AI82" i="23"/>
  <c r="AK82" i="23" s="1"/>
  <c r="AL81" i="23"/>
  <c r="AJ81" i="23"/>
  <c r="AI81" i="23"/>
  <c r="AK81" i="23" s="1"/>
  <c r="AL80" i="23"/>
  <c r="AJ80" i="23"/>
  <c r="AI80" i="23"/>
  <c r="AK80" i="23" s="1"/>
  <c r="AL79" i="23"/>
  <c r="AJ79" i="23"/>
  <c r="AI79" i="23"/>
  <c r="AK79" i="23" s="1"/>
  <c r="AL78" i="23"/>
  <c r="AJ78" i="23"/>
  <c r="AI78" i="23"/>
  <c r="AK78" i="23" s="1"/>
  <c r="AL77" i="23"/>
  <c r="AJ77" i="23"/>
  <c r="AI77" i="23"/>
  <c r="AK77" i="23" s="1"/>
  <c r="AL76" i="23"/>
  <c r="AJ76" i="23"/>
  <c r="AI76" i="23"/>
  <c r="AK76" i="23" s="1"/>
  <c r="AL75" i="23"/>
  <c r="AJ75" i="23"/>
  <c r="AI75" i="23"/>
  <c r="AK75" i="23" s="1"/>
  <c r="AL74" i="23"/>
  <c r="AJ74" i="23"/>
  <c r="AI74" i="23"/>
  <c r="AK74" i="23" s="1"/>
  <c r="AL73" i="23"/>
  <c r="AJ73" i="23"/>
  <c r="AI73" i="23"/>
  <c r="AK73" i="23" s="1"/>
  <c r="AL72" i="23"/>
  <c r="AJ72" i="23"/>
  <c r="AI72" i="23"/>
  <c r="AK72" i="23" s="1"/>
  <c r="AL71" i="23"/>
  <c r="AJ71" i="23"/>
  <c r="AI71" i="23"/>
  <c r="AK71" i="23" s="1"/>
  <c r="AL70" i="23"/>
  <c r="AJ70" i="23"/>
  <c r="AI70" i="23"/>
  <c r="AK70" i="23" s="1"/>
  <c r="AL69" i="23"/>
  <c r="AJ69" i="23"/>
  <c r="AI69" i="23"/>
  <c r="AK69" i="23" s="1"/>
  <c r="AL68" i="23"/>
  <c r="AJ68" i="23"/>
  <c r="AI68" i="23"/>
  <c r="AK68" i="23" s="1"/>
  <c r="AL67" i="23"/>
  <c r="AJ67" i="23"/>
  <c r="AI67" i="23"/>
  <c r="AK67" i="23" s="1"/>
  <c r="AL66" i="23"/>
  <c r="AJ66" i="23"/>
  <c r="AI66" i="23"/>
  <c r="AK66" i="23" s="1"/>
  <c r="AL65" i="23"/>
  <c r="AJ65" i="23"/>
  <c r="AI65" i="23"/>
  <c r="AK65" i="23" s="1"/>
  <c r="AL64" i="23"/>
  <c r="AJ64" i="23"/>
  <c r="AI64" i="23"/>
  <c r="AK64" i="23" s="1"/>
  <c r="AL63" i="23"/>
  <c r="AJ63" i="23"/>
  <c r="AI63" i="23"/>
  <c r="AK63" i="23" s="1"/>
  <c r="AL62" i="23"/>
  <c r="AJ62" i="23"/>
  <c r="AI62" i="23"/>
  <c r="AK62" i="23" s="1"/>
  <c r="AL61" i="23"/>
  <c r="AJ61" i="23"/>
  <c r="AI61" i="23"/>
  <c r="AK61" i="23" s="1"/>
  <c r="AL60" i="23"/>
  <c r="AJ60" i="23"/>
  <c r="AI60" i="23"/>
  <c r="AK60" i="23" s="1"/>
  <c r="AL59" i="23"/>
  <c r="AJ59" i="23"/>
  <c r="AI59" i="23"/>
  <c r="AK59" i="23" s="1"/>
  <c r="AL58" i="23"/>
  <c r="AJ58" i="23"/>
  <c r="AI58" i="23"/>
  <c r="AK58" i="23" s="1"/>
  <c r="AL57" i="23"/>
  <c r="AJ57" i="23"/>
  <c r="AI57" i="23"/>
  <c r="AK57" i="23" s="1"/>
  <c r="AL56" i="23"/>
  <c r="AJ56" i="23"/>
  <c r="AI56" i="23"/>
  <c r="AK56" i="23" s="1"/>
  <c r="AL55" i="23"/>
  <c r="AJ55" i="23"/>
  <c r="AI55" i="23"/>
  <c r="AK55" i="23" s="1"/>
  <c r="AL54" i="23"/>
  <c r="AJ54" i="23"/>
  <c r="AI54" i="23"/>
  <c r="AK54" i="23" s="1"/>
  <c r="AL53" i="23"/>
  <c r="AJ53" i="23"/>
  <c r="AI53" i="23"/>
  <c r="AK53" i="23" s="1"/>
  <c r="AL52" i="23"/>
  <c r="AJ52" i="23"/>
  <c r="AI52" i="23"/>
  <c r="AK52" i="23" s="1"/>
  <c r="AL51" i="23"/>
  <c r="AJ51" i="23"/>
  <c r="AI51" i="23"/>
  <c r="AK51" i="23" s="1"/>
  <c r="AL50" i="23"/>
  <c r="AJ50" i="23"/>
  <c r="AI50" i="23"/>
  <c r="AK50" i="23" s="1"/>
  <c r="AL49" i="23"/>
  <c r="AJ49" i="23"/>
  <c r="AI49" i="23"/>
  <c r="AK49" i="23" s="1"/>
  <c r="AL48" i="23"/>
  <c r="AJ48" i="23"/>
  <c r="AI48" i="23"/>
  <c r="AK48" i="23" s="1"/>
  <c r="AL47" i="23"/>
  <c r="AJ47" i="23"/>
  <c r="AI47" i="23"/>
  <c r="AK47" i="23" s="1"/>
  <c r="AL46" i="23"/>
  <c r="AJ46" i="23"/>
  <c r="AI46" i="23"/>
  <c r="AK46" i="23" s="1"/>
  <c r="AL45" i="23"/>
  <c r="AJ45" i="23"/>
  <c r="AI45" i="23"/>
  <c r="AK45" i="23" s="1"/>
  <c r="AL44" i="23"/>
  <c r="AJ44" i="23"/>
  <c r="AI44" i="23"/>
  <c r="AK44" i="23" s="1"/>
  <c r="AL43" i="23"/>
  <c r="AJ43" i="23"/>
  <c r="AI43" i="23"/>
  <c r="AK43" i="23" s="1"/>
  <c r="AL42" i="23"/>
  <c r="AJ42" i="23"/>
  <c r="AI42" i="23"/>
  <c r="AK42" i="23" s="1"/>
  <c r="AL41" i="23"/>
  <c r="AJ41" i="23"/>
  <c r="AI41" i="23"/>
  <c r="AK41" i="23" s="1"/>
  <c r="AL40" i="23"/>
  <c r="AJ40" i="23"/>
  <c r="AI40" i="23"/>
  <c r="AK40" i="23" s="1"/>
  <c r="AL39" i="23"/>
  <c r="AJ39" i="23"/>
  <c r="AI39" i="23"/>
  <c r="AK39" i="23" s="1"/>
  <c r="AL38" i="23"/>
  <c r="AJ38" i="23"/>
  <c r="AI38" i="23"/>
  <c r="AK38" i="23" s="1"/>
  <c r="AL37" i="23"/>
  <c r="AJ37" i="23"/>
  <c r="AI37" i="23"/>
  <c r="AK37" i="23" s="1"/>
  <c r="AL36" i="23"/>
  <c r="AJ36" i="23"/>
  <c r="AI36" i="23"/>
  <c r="AK36" i="23" s="1"/>
  <c r="AL35" i="23"/>
  <c r="AJ35" i="23"/>
  <c r="AI35" i="23"/>
  <c r="AK35" i="23" s="1"/>
  <c r="AL34" i="23"/>
  <c r="AJ34" i="23"/>
  <c r="AI34" i="23"/>
  <c r="AK34" i="23" s="1"/>
  <c r="AL33" i="23"/>
  <c r="AJ33" i="23"/>
  <c r="AI33" i="23"/>
  <c r="AK33" i="23" s="1"/>
  <c r="AL32" i="23"/>
  <c r="AJ32" i="23"/>
  <c r="AI32" i="23"/>
  <c r="AK32" i="23" s="1"/>
  <c r="AL31" i="23"/>
  <c r="AJ31" i="23"/>
  <c r="AI31" i="23"/>
  <c r="AK31" i="23" s="1"/>
  <c r="AL30" i="23"/>
  <c r="AJ30" i="23"/>
  <c r="AI30" i="23"/>
  <c r="AK30" i="23" s="1"/>
  <c r="AL29" i="23"/>
  <c r="AJ29" i="23"/>
  <c r="AI29" i="23"/>
  <c r="AK29" i="23" s="1"/>
  <c r="AL28" i="23"/>
  <c r="AJ28" i="23"/>
  <c r="AI28" i="23"/>
  <c r="AK28" i="23" s="1"/>
  <c r="AL27" i="23"/>
  <c r="AJ27" i="23"/>
  <c r="AI27" i="23"/>
  <c r="AK27" i="23" s="1"/>
  <c r="AL26" i="23"/>
  <c r="AJ26" i="23"/>
  <c r="AI26" i="23"/>
  <c r="AK26" i="23" s="1"/>
  <c r="AL25" i="23"/>
  <c r="AJ25" i="23"/>
  <c r="AI25" i="23"/>
  <c r="AK25" i="23" s="1"/>
  <c r="AL24" i="23"/>
  <c r="AJ24" i="23"/>
  <c r="AI24" i="23"/>
  <c r="AK24" i="23" s="1"/>
  <c r="AL23" i="23"/>
  <c r="AJ23" i="23"/>
  <c r="AI23" i="23"/>
  <c r="AK23" i="23" s="1"/>
  <c r="AL22" i="23"/>
  <c r="AJ22" i="23"/>
  <c r="AI22" i="23"/>
  <c r="AK22" i="23" s="1"/>
  <c r="AL21" i="23"/>
  <c r="AJ21" i="23"/>
  <c r="AI21" i="23"/>
  <c r="AK21" i="23" s="1"/>
  <c r="AL20" i="23"/>
  <c r="AJ20" i="23"/>
  <c r="AI20" i="23"/>
  <c r="AK20" i="23" s="1"/>
  <c r="AL19" i="23"/>
  <c r="AJ19" i="23"/>
  <c r="AI19" i="23"/>
  <c r="AK19" i="23" s="1"/>
  <c r="AL18" i="23"/>
  <c r="AJ18" i="23"/>
  <c r="AI18" i="23"/>
  <c r="AK18" i="23" s="1"/>
  <c r="AL17" i="23"/>
  <c r="AJ17" i="23"/>
  <c r="AI17" i="23"/>
  <c r="AK17" i="23" s="1"/>
  <c r="AL16" i="23"/>
  <c r="AJ16" i="23"/>
  <c r="AI16" i="23"/>
  <c r="AK16" i="23" s="1"/>
  <c r="AL15" i="23"/>
  <c r="AJ15" i="23"/>
  <c r="AI15" i="23"/>
  <c r="AK15" i="23" s="1"/>
  <c r="AL14" i="23"/>
  <c r="AJ14" i="23"/>
  <c r="AI14" i="23"/>
  <c r="AK14" i="23" s="1"/>
  <c r="AL13" i="23"/>
  <c r="AJ13" i="23"/>
  <c r="AI13" i="23"/>
  <c r="AK13" i="23" s="1"/>
  <c r="AL12" i="23"/>
  <c r="AJ12" i="23"/>
  <c r="AI12" i="23"/>
  <c r="AK12" i="23" s="1"/>
  <c r="AL11" i="23"/>
  <c r="AJ11" i="23"/>
  <c r="AI11" i="23"/>
  <c r="AK11" i="23" s="1"/>
  <c r="AL10" i="23"/>
  <c r="AJ10" i="23"/>
  <c r="AI10" i="23"/>
  <c r="AK10" i="23" s="1"/>
  <c r="AL9" i="23"/>
  <c r="AJ9" i="23"/>
  <c r="AI9" i="23"/>
  <c r="AK9" i="23" s="1"/>
  <c r="AL8" i="23"/>
  <c r="AJ8" i="23"/>
  <c r="AI8" i="23"/>
  <c r="AK8" i="23" s="1"/>
  <c r="AL7" i="23"/>
  <c r="AJ7" i="23"/>
  <c r="AI7" i="23"/>
  <c r="AK7" i="23" s="1"/>
  <c r="AL6" i="23"/>
  <c r="AJ6" i="23"/>
  <c r="AI6" i="23"/>
  <c r="AK6" i="23" s="1"/>
  <c r="AL5" i="23"/>
  <c r="AJ5" i="23"/>
  <c r="AI5" i="23"/>
  <c r="AK5" i="23" s="1"/>
  <c r="AL4" i="23"/>
  <c r="AJ4" i="23"/>
  <c r="AI4" i="23"/>
  <c r="AK4" i="23" s="1"/>
  <c r="AL3" i="23"/>
  <c r="AJ3" i="23"/>
  <c r="AI3" i="23"/>
  <c r="AK3" i="23" s="1"/>
  <c r="AL2" i="23"/>
  <c r="AJ2" i="23"/>
  <c r="AI2" i="23"/>
  <c r="AK2" i="23" s="1"/>
  <c r="AA1" i="23"/>
  <c r="T183" i="23"/>
  <c r="U183" i="23" s="1"/>
  <c r="T182" i="23"/>
  <c r="U182" i="23" s="1"/>
  <c r="T181" i="23"/>
  <c r="U181" i="23" s="1"/>
  <c r="T180" i="23"/>
  <c r="U180" i="23" s="1"/>
  <c r="T179" i="23"/>
  <c r="U179" i="23" s="1"/>
  <c r="T178" i="23"/>
  <c r="U178" i="23" s="1"/>
  <c r="T177" i="23"/>
  <c r="U177" i="23" s="1"/>
  <c r="T176" i="23"/>
  <c r="U176" i="23" s="1"/>
  <c r="T175" i="23"/>
  <c r="U175" i="23" s="1"/>
  <c r="T174" i="23"/>
  <c r="U174" i="23" s="1"/>
  <c r="T173" i="23"/>
  <c r="U173" i="23" s="1"/>
  <c r="T172" i="23"/>
  <c r="U172" i="23" s="1"/>
  <c r="T171" i="23"/>
  <c r="U171" i="23" s="1"/>
  <c r="T170" i="23"/>
  <c r="U170" i="23" s="1"/>
  <c r="T169" i="23"/>
  <c r="U169" i="23" s="1"/>
  <c r="T168" i="23"/>
  <c r="U168" i="23" s="1"/>
  <c r="T167" i="23"/>
  <c r="U167" i="23" s="1"/>
  <c r="T166" i="23"/>
  <c r="U166" i="23" s="1"/>
  <c r="T165" i="23"/>
  <c r="U165" i="23" s="1"/>
  <c r="T164" i="23"/>
  <c r="U164" i="23" s="1"/>
  <c r="T163" i="23"/>
  <c r="U163" i="23" s="1"/>
  <c r="T162" i="23"/>
  <c r="U162" i="23" s="1"/>
  <c r="T161" i="23"/>
  <c r="U161" i="23" s="1"/>
  <c r="T160" i="23"/>
  <c r="U160" i="23" s="1"/>
  <c r="T159" i="23"/>
  <c r="U159" i="23" s="1"/>
  <c r="T158" i="23"/>
  <c r="U158" i="23" s="1"/>
  <c r="T157" i="23"/>
  <c r="U157" i="23" s="1"/>
  <c r="T156" i="23"/>
  <c r="U156" i="23" s="1"/>
  <c r="T155" i="23"/>
  <c r="U155" i="23" s="1"/>
  <c r="T154" i="23"/>
  <c r="U154" i="23" s="1"/>
  <c r="T153" i="23"/>
  <c r="U153" i="23" s="1"/>
  <c r="T152" i="23"/>
  <c r="U152" i="23" s="1"/>
  <c r="T151" i="23"/>
  <c r="U151" i="23" s="1"/>
  <c r="T150" i="23"/>
  <c r="U150" i="23" s="1"/>
  <c r="T149" i="23"/>
  <c r="U149" i="23" s="1"/>
  <c r="T148" i="23"/>
  <c r="U148" i="23" s="1"/>
  <c r="T147" i="23"/>
  <c r="U147" i="23" s="1"/>
  <c r="T146" i="23"/>
  <c r="U146" i="23" s="1"/>
  <c r="T145" i="23"/>
  <c r="U145" i="23" s="1"/>
  <c r="T144" i="23"/>
  <c r="U144" i="23" s="1"/>
  <c r="T143" i="23"/>
  <c r="U143" i="23" s="1"/>
  <c r="T142" i="23"/>
  <c r="U142" i="23" s="1"/>
  <c r="T141" i="23"/>
  <c r="U141" i="23" s="1"/>
  <c r="T140" i="23"/>
  <c r="U140" i="23" s="1"/>
  <c r="T139" i="23"/>
  <c r="U139" i="23" s="1"/>
  <c r="T138" i="23"/>
  <c r="U138" i="23" s="1"/>
  <c r="T137" i="23"/>
  <c r="U137" i="23" s="1"/>
  <c r="T136" i="23"/>
  <c r="U136" i="23" s="1"/>
  <c r="T135" i="23"/>
  <c r="U135" i="23" s="1"/>
  <c r="T134" i="23"/>
  <c r="U134" i="23" s="1"/>
  <c r="T133" i="23"/>
  <c r="U133" i="23" s="1"/>
  <c r="T132" i="23"/>
  <c r="U132" i="23" s="1"/>
  <c r="T131" i="23"/>
  <c r="U131" i="23" s="1"/>
  <c r="T130" i="23"/>
  <c r="U130" i="23" s="1"/>
  <c r="T129" i="23"/>
  <c r="U129" i="23" s="1"/>
  <c r="T128" i="23"/>
  <c r="U128" i="23" s="1"/>
  <c r="T127" i="23"/>
  <c r="U127" i="23" s="1"/>
  <c r="T126" i="23"/>
  <c r="U126" i="23" s="1"/>
  <c r="T125" i="23"/>
  <c r="U125" i="23" s="1"/>
  <c r="T124" i="23"/>
  <c r="U124" i="23" s="1"/>
  <c r="U123" i="23"/>
  <c r="T123" i="23"/>
  <c r="T122" i="23"/>
  <c r="U122" i="23" s="1"/>
  <c r="T121" i="23"/>
  <c r="U121" i="23" s="1"/>
  <c r="T120" i="23"/>
  <c r="U120" i="23" s="1"/>
  <c r="T119" i="23"/>
  <c r="U119" i="23" s="1"/>
  <c r="T118" i="23"/>
  <c r="U118" i="23" s="1"/>
  <c r="T117" i="23"/>
  <c r="U117" i="23" s="1"/>
  <c r="T116" i="23"/>
  <c r="U116" i="23" s="1"/>
  <c r="T115" i="23"/>
  <c r="U115" i="23" s="1"/>
  <c r="T114" i="23"/>
  <c r="U114" i="23" s="1"/>
  <c r="T113" i="23"/>
  <c r="U113" i="23" s="1"/>
  <c r="T112" i="23"/>
  <c r="U112" i="23" s="1"/>
  <c r="T111" i="23"/>
  <c r="U111" i="23" s="1"/>
  <c r="T110" i="23"/>
  <c r="U110" i="23" s="1"/>
  <c r="T109" i="23"/>
  <c r="U109" i="23" s="1"/>
  <c r="T108" i="23"/>
  <c r="U108" i="23" s="1"/>
  <c r="T107" i="23"/>
  <c r="U107" i="23" s="1"/>
  <c r="T106" i="23"/>
  <c r="U106" i="23" s="1"/>
  <c r="T105" i="23"/>
  <c r="U105" i="23" s="1"/>
  <c r="T104" i="23"/>
  <c r="U104" i="23" s="1"/>
  <c r="T103" i="23"/>
  <c r="U103" i="23" s="1"/>
  <c r="T102" i="23"/>
  <c r="U102" i="23" s="1"/>
  <c r="T101" i="23"/>
  <c r="U101" i="23" s="1"/>
  <c r="T100" i="23"/>
  <c r="U100" i="23" s="1"/>
  <c r="T99" i="23"/>
  <c r="U99" i="23" s="1"/>
  <c r="T98" i="23"/>
  <c r="U98" i="23" s="1"/>
  <c r="T97" i="23"/>
  <c r="U97" i="23" s="1"/>
  <c r="T96" i="23"/>
  <c r="U96" i="23" s="1"/>
  <c r="T95" i="23"/>
  <c r="U95" i="23" s="1"/>
  <c r="T94" i="23"/>
  <c r="U94" i="23" s="1"/>
  <c r="T93" i="23"/>
  <c r="U93" i="23" s="1"/>
  <c r="T92" i="23"/>
  <c r="U92" i="23" s="1"/>
  <c r="T91" i="23"/>
  <c r="U91" i="23" s="1"/>
  <c r="T90" i="23"/>
  <c r="U90" i="23" s="1"/>
  <c r="T89" i="23"/>
  <c r="U89" i="23" s="1"/>
  <c r="T88" i="23"/>
  <c r="U88" i="23" s="1"/>
  <c r="T87" i="23"/>
  <c r="U87" i="23" s="1"/>
  <c r="T86" i="23"/>
  <c r="U86" i="23" s="1"/>
  <c r="T85" i="23"/>
  <c r="U85" i="23" s="1"/>
  <c r="T84" i="23"/>
  <c r="U84" i="23" s="1"/>
  <c r="T83" i="23"/>
  <c r="U83" i="23" s="1"/>
  <c r="T82" i="23"/>
  <c r="U82" i="23" s="1"/>
  <c r="T81" i="23"/>
  <c r="U81" i="23" s="1"/>
  <c r="T80" i="23"/>
  <c r="U80" i="23" s="1"/>
  <c r="T79" i="23"/>
  <c r="U79" i="23" s="1"/>
  <c r="T78" i="23"/>
  <c r="U78" i="23" s="1"/>
  <c r="T77" i="23"/>
  <c r="U77" i="23" s="1"/>
  <c r="T76" i="23"/>
  <c r="U76" i="23" s="1"/>
  <c r="T75" i="23"/>
  <c r="U75" i="23" s="1"/>
  <c r="T74" i="23"/>
  <c r="U74" i="23" s="1"/>
  <c r="T73" i="23"/>
  <c r="U73" i="23" s="1"/>
  <c r="T72" i="23"/>
  <c r="U72" i="23" s="1"/>
  <c r="T71" i="23"/>
  <c r="U71" i="23" s="1"/>
  <c r="T70" i="23"/>
  <c r="U70" i="23" s="1"/>
  <c r="T69" i="23"/>
  <c r="U69" i="23" s="1"/>
  <c r="T68" i="23"/>
  <c r="U68" i="23" s="1"/>
  <c r="T67" i="23"/>
  <c r="U67" i="23" s="1"/>
  <c r="T66" i="23"/>
  <c r="U66" i="23" s="1"/>
  <c r="T65" i="23"/>
  <c r="U65" i="23" s="1"/>
  <c r="T64" i="23"/>
  <c r="U64" i="23" s="1"/>
  <c r="T63" i="23"/>
  <c r="U63" i="23" s="1"/>
  <c r="T62" i="23"/>
  <c r="U62" i="23" s="1"/>
  <c r="T61" i="23"/>
  <c r="U61" i="23" s="1"/>
  <c r="T60" i="23"/>
  <c r="U60" i="23" s="1"/>
  <c r="T59" i="23"/>
  <c r="U59" i="23" s="1"/>
  <c r="T58" i="23"/>
  <c r="U58" i="23" s="1"/>
  <c r="T57" i="23"/>
  <c r="U57" i="23" s="1"/>
  <c r="T56" i="23"/>
  <c r="U56" i="23" s="1"/>
  <c r="T55" i="23"/>
  <c r="U55" i="23" s="1"/>
  <c r="T54" i="23"/>
  <c r="U54" i="23" s="1"/>
  <c r="T53" i="23"/>
  <c r="U53" i="23" s="1"/>
  <c r="T52" i="23"/>
  <c r="U52" i="23" s="1"/>
  <c r="T51" i="23"/>
  <c r="U51" i="23" s="1"/>
  <c r="T50" i="23"/>
  <c r="U50" i="23" s="1"/>
  <c r="T49" i="23"/>
  <c r="U49" i="23" s="1"/>
  <c r="T48" i="23"/>
  <c r="U48" i="23" s="1"/>
  <c r="T47" i="23"/>
  <c r="U47" i="23" s="1"/>
  <c r="T46" i="23"/>
  <c r="U46" i="23" s="1"/>
  <c r="T45" i="23"/>
  <c r="U45" i="23" s="1"/>
  <c r="T44" i="23"/>
  <c r="U44" i="23" s="1"/>
  <c r="T43" i="23"/>
  <c r="U43" i="23" s="1"/>
  <c r="T42" i="23"/>
  <c r="U42" i="23" s="1"/>
  <c r="T41" i="23"/>
  <c r="U41" i="23" s="1"/>
  <c r="T40" i="23"/>
  <c r="U40" i="23" s="1"/>
  <c r="T39" i="23"/>
  <c r="U39" i="23" s="1"/>
  <c r="T38" i="23"/>
  <c r="U38" i="23" s="1"/>
  <c r="T37" i="23"/>
  <c r="U37" i="23" s="1"/>
  <c r="T36" i="23"/>
  <c r="U36" i="23" s="1"/>
  <c r="T35" i="23"/>
  <c r="U35" i="23" s="1"/>
  <c r="T34" i="23"/>
  <c r="U34" i="23" s="1"/>
  <c r="T33" i="23"/>
  <c r="U33" i="23" s="1"/>
  <c r="T32" i="23"/>
  <c r="U32" i="23" s="1"/>
  <c r="T31" i="23"/>
  <c r="U31" i="23" s="1"/>
  <c r="T30" i="23"/>
  <c r="U30" i="23" s="1"/>
  <c r="T29" i="23"/>
  <c r="U29" i="23" s="1"/>
  <c r="T28" i="23"/>
  <c r="U28" i="23" s="1"/>
  <c r="T27" i="23"/>
  <c r="U27" i="23" s="1"/>
  <c r="T26" i="23"/>
  <c r="U26" i="23" s="1"/>
  <c r="T25" i="23"/>
  <c r="U25" i="23" s="1"/>
  <c r="T24" i="23"/>
  <c r="U24" i="23" s="1"/>
  <c r="T23" i="23"/>
  <c r="U23" i="23" s="1"/>
  <c r="T22" i="23"/>
  <c r="U22" i="23" s="1"/>
  <c r="T21" i="23"/>
  <c r="U21" i="23" s="1"/>
  <c r="T20" i="23"/>
  <c r="U20" i="23" s="1"/>
  <c r="T19" i="23"/>
  <c r="U19" i="23" s="1"/>
  <c r="T18" i="23"/>
  <c r="U18" i="23" s="1"/>
  <c r="T17" i="23"/>
  <c r="U17" i="23" s="1"/>
  <c r="T16" i="23"/>
  <c r="U16" i="23" s="1"/>
  <c r="T15" i="23"/>
  <c r="U15" i="23" s="1"/>
  <c r="T14" i="23"/>
  <c r="U14" i="23" s="1"/>
  <c r="T13" i="23"/>
  <c r="U13" i="23" s="1"/>
  <c r="T12" i="23"/>
  <c r="U12" i="23" s="1"/>
  <c r="T11" i="23"/>
  <c r="U11" i="23" s="1"/>
  <c r="T10" i="23"/>
  <c r="U10" i="23" s="1"/>
  <c r="T9" i="23"/>
  <c r="U9" i="23" s="1"/>
  <c r="T8" i="23"/>
  <c r="U8" i="23" s="1"/>
  <c r="T7" i="23"/>
  <c r="U7" i="23" s="1"/>
  <c r="T6" i="23"/>
  <c r="U6" i="23" s="1"/>
  <c r="T5" i="23"/>
  <c r="U5" i="23" s="1"/>
  <c r="T4" i="23"/>
  <c r="U4" i="23" s="1"/>
  <c r="T3" i="23"/>
  <c r="U3" i="23" s="1"/>
  <c r="T2" i="23"/>
  <c r="U2" i="23" s="1"/>
  <c r="F183" i="23"/>
  <c r="F182" i="23"/>
  <c r="F181" i="23"/>
  <c r="F180" i="23"/>
  <c r="F179" i="23"/>
  <c r="F178" i="23"/>
  <c r="F177" i="23"/>
  <c r="F176" i="23"/>
  <c r="F175" i="23"/>
  <c r="F174" i="23"/>
  <c r="F173" i="23"/>
  <c r="F172" i="23"/>
  <c r="F171" i="23"/>
  <c r="F170" i="23"/>
  <c r="F169" i="23"/>
  <c r="F168" i="23"/>
  <c r="F167" i="23"/>
  <c r="F166" i="23"/>
  <c r="F165" i="23"/>
  <c r="F164" i="23"/>
  <c r="F163" i="23"/>
  <c r="F162" i="23"/>
  <c r="F161" i="23"/>
  <c r="F160" i="23"/>
  <c r="F159" i="23"/>
  <c r="F158" i="23"/>
  <c r="F157" i="23"/>
  <c r="F156" i="23"/>
  <c r="F155" i="23"/>
  <c r="F154" i="23"/>
  <c r="F153" i="23"/>
  <c r="F152" i="23"/>
  <c r="F151" i="23"/>
  <c r="F150" i="23"/>
  <c r="F149" i="23"/>
  <c r="F148" i="23"/>
  <c r="F147" i="23"/>
  <c r="F146" i="23"/>
  <c r="F145" i="23"/>
  <c r="F144" i="23"/>
  <c r="F143" i="23"/>
  <c r="F142" i="23"/>
  <c r="F141" i="23"/>
  <c r="F140" i="23"/>
  <c r="F139" i="23"/>
  <c r="F138" i="23"/>
  <c r="F137" i="23"/>
  <c r="F136" i="23"/>
  <c r="F135" i="23"/>
  <c r="F134" i="23"/>
  <c r="F133" i="23"/>
  <c r="F132" i="23"/>
  <c r="F131" i="23"/>
  <c r="F130" i="23"/>
  <c r="F129" i="23"/>
  <c r="F128" i="23"/>
  <c r="F127" i="23"/>
  <c r="F126" i="23"/>
  <c r="F125" i="23"/>
  <c r="F124" i="23"/>
  <c r="F123" i="23"/>
  <c r="F122" i="23"/>
  <c r="F121" i="23"/>
  <c r="F120" i="23"/>
  <c r="F119" i="23"/>
  <c r="F118" i="23"/>
  <c r="F117" i="23"/>
  <c r="F116" i="23"/>
  <c r="F115" i="23"/>
  <c r="F114" i="23"/>
  <c r="F113" i="23"/>
  <c r="F112" i="23"/>
  <c r="F111" i="23"/>
  <c r="F110" i="23"/>
  <c r="F109" i="23"/>
  <c r="F108" i="23"/>
  <c r="F107" i="23"/>
  <c r="F106" i="23"/>
  <c r="F105" i="23"/>
  <c r="F104" i="23"/>
  <c r="F103" i="23"/>
  <c r="F102" i="23"/>
  <c r="F101" i="23"/>
  <c r="F100" i="23"/>
  <c r="F99" i="23"/>
  <c r="F98" i="23"/>
  <c r="F97" i="23"/>
  <c r="F96" i="23"/>
  <c r="F95" i="23"/>
  <c r="F94" i="23"/>
  <c r="F93" i="23"/>
  <c r="F92" i="23"/>
  <c r="F91" i="23"/>
  <c r="F90" i="23"/>
  <c r="F89" i="23"/>
  <c r="F88" i="23"/>
  <c r="F87" i="23"/>
  <c r="F86" i="23"/>
  <c r="F85" i="23"/>
  <c r="F84" i="23"/>
  <c r="F83" i="23"/>
  <c r="F82" i="23"/>
  <c r="F81" i="23"/>
  <c r="F80" i="23"/>
  <c r="F79" i="23"/>
  <c r="F78" i="23"/>
  <c r="F77" i="23"/>
  <c r="F76" i="23"/>
  <c r="F75" i="23"/>
  <c r="F74" i="23"/>
  <c r="F73" i="23"/>
  <c r="F72" i="23"/>
  <c r="F71" i="23"/>
  <c r="F70" i="23"/>
  <c r="F69" i="23"/>
  <c r="F68" i="23"/>
  <c r="F67" i="23"/>
  <c r="F66" i="23"/>
  <c r="F65" i="23"/>
  <c r="F64" i="23"/>
  <c r="F63" i="23"/>
  <c r="F62" i="23"/>
  <c r="F61" i="23"/>
  <c r="F60" i="23"/>
  <c r="F59" i="23"/>
  <c r="F58" i="23"/>
  <c r="F57" i="23"/>
  <c r="F56" i="23"/>
  <c r="F55" i="23"/>
  <c r="F54" i="23"/>
  <c r="F53" i="23"/>
  <c r="F52" i="23"/>
  <c r="F51" i="23"/>
  <c r="F50" i="23"/>
  <c r="F49" i="23"/>
  <c r="F48" i="23"/>
  <c r="F47" i="23"/>
  <c r="F46" i="23"/>
  <c r="F45" i="23"/>
  <c r="F44" i="23"/>
  <c r="F43" i="23"/>
  <c r="F42" i="23"/>
  <c r="F41" i="23"/>
  <c r="F40" i="23"/>
  <c r="F39" i="23"/>
  <c r="F38" i="23"/>
  <c r="F37" i="23"/>
  <c r="F36" i="23"/>
  <c r="F35" i="23"/>
  <c r="F34" i="23"/>
  <c r="F33" i="23"/>
  <c r="F32" i="23"/>
  <c r="F31" i="23"/>
  <c r="F30" i="23"/>
  <c r="F29" i="23"/>
  <c r="F28" i="23"/>
  <c r="F27" i="23"/>
  <c r="F26" i="23"/>
  <c r="F25" i="23"/>
  <c r="F24" i="23"/>
  <c r="F23" i="23"/>
  <c r="F22" i="23"/>
  <c r="F21" i="23"/>
  <c r="F20" i="23"/>
  <c r="F19" i="23"/>
  <c r="F18" i="23"/>
  <c r="F17" i="23"/>
  <c r="F16" i="23"/>
  <c r="F15" i="23"/>
  <c r="F14" i="23"/>
  <c r="F13" i="23"/>
  <c r="F12" i="23"/>
  <c r="F11" i="23"/>
  <c r="F10" i="23"/>
  <c r="F9" i="23"/>
  <c r="F8" i="23"/>
  <c r="F7" i="23"/>
  <c r="F6" i="23"/>
  <c r="F5" i="23"/>
  <c r="F4" i="23"/>
  <c r="F3" i="23"/>
  <c r="F2" i="23"/>
  <c r="D21" i="2" l="1"/>
  <c r="D381" i="21" l="1"/>
  <c r="D380" i="21"/>
  <c r="D379" i="21"/>
  <c r="D378" i="21"/>
  <c r="D377" i="21"/>
  <c r="D376" i="21"/>
  <c r="D375" i="21"/>
  <c r="D374" i="21"/>
  <c r="D373" i="21"/>
  <c r="D372" i="21"/>
  <c r="D371" i="21"/>
  <c r="D370" i="21"/>
  <c r="D369" i="21"/>
  <c r="D368" i="21"/>
  <c r="D367" i="21"/>
  <c r="D366" i="21"/>
  <c r="D365" i="21"/>
  <c r="D364" i="21"/>
  <c r="D363" i="21"/>
  <c r="D362" i="21"/>
  <c r="D361" i="21"/>
  <c r="D360" i="21"/>
  <c r="D359" i="21"/>
  <c r="D358" i="21"/>
  <c r="D357" i="21"/>
  <c r="D356" i="21"/>
  <c r="D355" i="21"/>
  <c r="D354" i="21"/>
  <c r="D353" i="21"/>
  <c r="D352" i="21"/>
  <c r="D351" i="21"/>
  <c r="D350" i="21"/>
  <c r="D349" i="21"/>
  <c r="D348" i="21"/>
  <c r="D347" i="21"/>
  <c r="D346" i="21"/>
  <c r="D345" i="21"/>
  <c r="D344" i="21"/>
  <c r="D343" i="21"/>
  <c r="D342" i="21"/>
  <c r="D341" i="21"/>
  <c r="D340" i="21"/>
  <c r="D339" i="21"/>
  <c r="D338" i="21"/>
  <c r="D337" i="21"/>
  <c r="D336" i="21"/>
  <c r="D335" i="21"/>
  <c r="D334" i="21"/>
  <c r="D333" i="21"/>
  <c r="D332" i="21"/>
  <c r="D331" i="21"/>
  <c r="D330" i="21"/>
  <c r="D329" i="21"/>
  <c r="D328" i="21"/>
  <c r="D327" i="21"/>
  <c r="D326" i="21"/>
  <c r="D325" i="21"/>
  <c r="D324" i="21"/>
  <c r="D323" i="21"/>
  <c r="D322" i="21"/>
  <c r="D321" i="21"/>
  <c r="D320" i="21"/>
  <c r="D319" i="21"/>
  <c r="D318" i="21"/>
  <c r="D317" i="21"/>
  <c r="D316" i="21"/>
  <c r="D315" i="21"/>
  <c r="D314" i="21"/>
  <c r="D313" i="21"/>
  <c r="D312" i="21"/>
  <c r="D311" i="21"/>
  <c r="D310" i="21"/>
  <c r="D309" i="21"/>
  <c r="D308" i="21"/>
  <c r="D307" i="21"/>
  <c r="D306" i="21"/>
  <c r="D305" i="21"/>
  <c r="D304" i="21"/>
  <c r="D303" i="21"/>
  <c r="D302" i="21"/>
  <c r="D301" i="21"/>
  <c r="D300" i="21"/>
  <c r="D299" i="21"/>
  <c r="D298" i="21"/>
  <c r="D297" i="21"/>
  <c r="D296" i="21"/>
  <c r="D295" i="21"/>
  <c r="D294" i="21"/>
  <c r="D293" i="21"/>
  <c r="D292" i="21"/>
  <c r="D291" i="21"/>
  <c r="D290" i="21"/>
  <c r="D289" i="21"/>
  <c r="D288" i="21"/>
  <c r="D287" i="21"/>
  <c r="D286" i="21"/>
  <c r="D285" i="21"/>
  <c r="D284" i="21"/>
  <c r="D283" i="21"/>
  <c r="D282" i="21"/>
  <c r="D281" i="21"/>
  <c r="D280" i="21"/>
  <c r="D279" i="21"/>
  <c r="D278" i="21"/>
  <c r="D277" i="21"/>
  <c r="D276" i="21"/>
  <c r="D275" i="21"/>
  <c r="D274" i="21"/>
  <c r="D273" i="21"/>
  <c r="D272" i="21"/>
  <c r="D271" i="21"/>
  <c r="D270" i="21"/>
  <c r="D269" i="21"/>
  <c r="D268" i="21"/>
  <c r="D267" i="21"/>
  <c r="D266" i="21"/>
  <c r="D265" i="21"/>
  <c r="D264" i="21"/>
  <c r="D263" i="21"/>
  <c r="D262" i="21"/>
  <c r="D261" i="21"/>
  <c r="D260" i="21"/>
  <c r="D259" i="21"/>
  <c r="D258" i="21"/>
  <c r="D257" i="21"/>
  <c r="D256" i="21"/>
  <c r="D255" i="21"/>
  <c r="D254" i="21"/>
  <c r="D253" i="21"/>
  <c r="D252" i="21"/>
  <c r="D251" i="21"/>
  <c r="D250" i="21"/>
  <c r="D249" i="21"/>
  <c r="D248" i="21"/>
  <c r="D247" i="21"/>
  <c r="D246" i="21"/>
  <c r="D245" i="21"/>
  <c r="D244" i="21"/>
  <c r="D243" i="21"/>
  <c r="D242" i="21"/>
  <c r="D241" i="21"/>
  <c r="D240" i="21"/>
  <c r="D239" i="21"/>
  <c r="D238" i="21"/>
  <c r="D237" i="21"/>
  <c r="D236" i="21"/>
  <c r="D235" i="21"/>
  <c r="D234" i="21"/>
  <c r="D233" i="21"/>
  <c r="D232" i="21"/>
  <c r="D231" i="21"/>
  <c r="D230" i="21"/>
  <c r="D229" i="21"/>
  <c r="D228" i="21"/>
  <c r="D227" i="21"/>
  <c r="D226" i="21"/>
  <c r="D225" i="21"/>
  <c r="D224" i="21"/>
  <c r="D223" i="21"/>
  <c r="D222" i="21"/>
  <c r="D221" i="21"/>
  <c r="D220" i="21"/>
  <c r="D219" i="21"/>
  <c r="D218" i="21"/>
  <c r="D217" i="21"/>
  <c r="D216" i="21"/>
  <c r="D215" i="21"/>
  <c r="D214" i="21"/>
  <c r="D213" i="21"/>
  <c r="D212" i="21"/>
  <c r="D211" i="21"/>
  <c r="D210" i="21"/>
  <c r="D209" i="21"/>
  <c r="D208" i="21"/>
  <c r="D207" i="21"/>
  <c r="D206" i="21"/>
  <c r="D205" i="21"/>
  <c r="D204" i="21"/>
  <c r="D203" i="21"/>
  <c r="D202" i="21"/>
  <c r="D201" i="21"/>
  <c r="D200" i="21"/>
  <c r="I331" i="20"/>
  <c r="G331" i="20"/>
  <c r="F331" i="20"/>
  <c r="H331" i="20" s="1"/>
  <c r="I330" i="20"/>
  <c r="H330" i="20"/>
  <c r="G330" i="20"/>
  <c r="F330" i="20"/>
  <c r="I329" i="20"/>
  <c r="H329" i="20"/>
  <c r="G329" i="20"/>
  <c r="F329" i="20"/>
  <c r="I328" i="20"/>
  <c r="H328" i="20"/>
  <c r="G328" i="20"/>
  <c r="F328" i="20"/>
  <c r="I327" i="20"/>
  <c r="H327" i="20"/>
  <c r="G327" i="20"/>
  <c r="F327" i="20"/>
  <c r="I326" i="20"/>
  <c r="H326" i="20"/>
  <c r="G326" i="20"/>
  <c r="F326" i="20"/>
  <c r="I325" i="20"/>
  <c r="H325" i="20"/>
  <c r="G325" i="20"/>
  <c r="F325" i="20"/>
  <c r="I324" i="20"/>
  <c r="H324" i="20"/>
  <c r="G324" i="20"/>
  <c r="F324" i="20"/>
  <c r="I323" i="20"/>
  <c r="H323" i="20"/>
  <c r="G323" i="20"/>
  <c r="F323" i="20"/>
  <c r="I322" i="20"/>
  <c r="G322" i="20"/>
  <c r="F322" i="20"/>
  <c r="H322" i="20" s="1"/>
  <c r="I321" i="20"/>
  <c r="G321" i="20"/>
  <c r="F321" i="20"/>
  <c r="H321" i="20" s="1"/>
  <c r="I320" i="20"/>
  <c r="G320" i="20"/>
  <c r="F320" i="20"/>
  <c r="H320" i="20" s="1"/>
  <c r="I319" i="20"/>
  <c r="G319" i="20"/>
  <c r="F319" i="20"/>
  <c r="H319" i="20" s="1"/>
  <c r="I318" i="20"/>
  <c r="G318" i="20"/>
  <c r="F318" i="20"/>
  <c r="H318" i="20" s="1"/>
  <c r="I317" i="20"/>
  <c r="G317" i="20"/>
  <c r="F317" i="20"/>
  <c r="H317" i="20" s="1"/>
  <c r="I316" i="20"/>
  <c r="G316" i="20"/>
  <c r="F316" i="20"/>
  <c r="H316" i="20" s="1"/>
  <c r="I315" i="20"/>
  <c r="G315" i="20"/>
  <c r="F315" i="20"/>
  <c r="H315" i="20" s="1"/>
  <c r="I314" i="20"/>
  <c r="G314" i="20"/>
  <c r="F314" i="20"/>
  <c r="H314" i="20" s="1"/>
  <c r="I313" i="20"/>
  <c r="G313" i="20"/>
  <c r="F313" i="20"/>
  <c r="H313" i="20" s="1"/>
  <c r="I312" i="20"/>
  <c r="G312" i="20"/>
  <c r="F312" i="20"/>
  <c r="H312" i="20" s="1"/>
  <c r="I311" i="20"/>
  <c r="G311" i="20"/>
  <c r="F311" i="20"/>
  <c r="H311" i="20" s="1"/>
  <c r="I310" i="20"/>
  <c r="G310" i="20"/>
  <c r="F310" i="20"/>
  <c r="H310" i="20" s="1"/>
  <c r="I309" i="20"/>
  <c r="G309" i="20"/>
  <c r="F309" i="20"/>
  <c r="H309" i="20" s="1"/>
  <c r="I308" i="20"/>
  <c r="G308" i="20"/>
  <c r="F308" i="20"/>
  <c r="H308" i="20" s="1"/>
  <c r="I307" i="20"/>
  <c r="G307" i="20"/>
  <c r="F307" i="20"/>
  <c r="H307" i="20" s="1"/>
  <c r="I306" i="20"/>
  <c r="G306" i="20"/>
  <c r="F306" i="20"/>
  <c r="H306" i="20" s="1"/>
  <c r="I305" i="20"/>
  <c r="G305" i="20"/>
  <c r="F305" i="20"/>
  <c r="H305" i="20" s="1"/>
  <c r="I304" i="20"/>
  <c r="G304" i="20"/>
  <c r="F304" i="20"/>
  <c r="H304" i="20" s="1"/>
  <c r="I303" i="20"/>
  <c r="G303" i="20"/>
  <c r="F303" i="20"/>
  <c r="H303" i="20" s="1"/>
  <c r="I302" i="20"/>
  <c r="G302" i="20"/>
  <c r="F302" i="20"/>
  <c r="H302" i="20" s="1"/>
  <c r="I301" i="20"/>
  <c r="G301" i="20"/>
  <c r="F301" i="20"/>
  <c r="H301" i="20" s="1"/>
  <c r="I300" i="20"/>
  <c r="G300" i="20"/>
  <c r="F300" i="20"/>
  <c r="H300" i="20" s="1"/>
  <c r="I299" i="20"/>
  <c r="G299" i="20"/>
  <c r="F299" i="20"/>
  <c r="H299" i="20" s="1"/>
  <c r="I298" i="20"/>
  <c r="G298" i="20"/>
  <c r="F298" i="20"/>
  <c r="H298" i="20" s="1"/>
  <c r="I297" i="20"/>
  <c r="G297" i="20"/>
  <c r="F297" i="20"/>
  <c r="H297" i="20" s="1"/>
  <c r="I296" i="20"/>
  <c r="G296" i="20"/>
  <c r="F296" i="20"/>
  <c r="H296" i="20" s="1"/>
  <c r="I295" i="20"/>
  <c r="G295" i="20"/>
  <c r="F295" i="20"/>
  <c r="H295" i="20" s="1"/>
  <c r="I294" i="20"/>
  <c r="G294" i="20"/>
  <c r="F294" i="20"/>
  <c r="H294" i="20" s="1"/>
  <c r="I293" i="20"/>
  <c r="G293" i="20"/>
  <c r="F293" i="20"/>
  <c r="H293" i="20" s="1"/>
  <c r="I292" i="20"/>
  <c r="G292" i="20"/>
  <c r="F292" i="20"/>
  <c r="H292" i="20" s="1"/>
  <c r="I291" i="20"/>
  <c r="G291" i="20"/>
  <c r="F291" i="20"/>
  <c r="H291" i="20" s="1"/>
  <c r="I290" i="20"/>
  <c r="G290" i="20"/>
  <c r="F290" i="20"/>
  <c r="H290" i="20" s="1"/>
  <c r="I289" i="20"/>
  <c r="G289" i="20"/>
  <c r="F289" i="20"/>
  <c r="H289" i="20" s="1"/>
  <c r="I288" i="20"/>
  <c r="G288" i="20"/>
  <c r="F288" i="20"/>
  <c r="H288" i="20" s="1"/>
  <c r="I287" i="20"/>
  <c r="G287" i="20"/>
  <c r="F287" i="20"/>
  <c r="H287" i="20" s="1"/>
  <c r="I286" i="20"/>
  <c r="G286" i="20"/>
  <c r="F286" i="20"/>
  <c r="H286" i="20" s="1"/>
  <c r="I285" i="20"/>
  <c r="G285" i="20"/>
  <c r="F285" i="20"/>
  <c r="H285" i="20" s="1"/>
  <c r="I284" i="20"/>
  <c r="G284" i="20"/>
  <c r="F284" i="20"/>
  <c r="H284" i="20" s="1"/>
  <c r="I283" i="20"/>
  <c r="G283" i="20"/>
  <c r="F283" i="20"/>
  <c r="H283" i="20" s="1"/>
  <c r="I282" i="20"/>
  <c r="G282" i="20"/>
  <c r="F282" i="20"/>
  <c r="H282" i="20" s="1"/>
  <c r="I281" i="20"/>
  <c r="G281" i="20"/>
  <c r="F281" i="20"/>
  <c r="H281" i="20" s="1"/>
  <c r="I280" i="20"/>
  <c r="G280" i="20"/>
  <c r="F280" i="20"/>
  <c r="H280" i="20" s="1"/>
  <c r="I279" i="20"/>
  <c r="G279" i="20"/>
  <c r="F279" i="20"/>
  <c r="H279" i="20" s="1"/>
  <c r="I278" i="20"/>
  <c r="G278" i="20"/>
  <c r="F278" i="20"/>
  <c r="H278" i="20" s="1"/>
  <c r="I277" i="20"/>
  <c r="G277" i="20"/>
  <c r="F277" i="20"/>
  <c r="H277" i="20" s="1"/>
  <c r="I276" i="20"/>
  <c r="G276" i="20"/>
  <c r="F276" i="20"/>
  <c r="H276" i="20" s="1"/>
  <c r="I275" i="20"/>
  <c r="G275" i="20"/>
  <c r="F275" i="20"/>
  <c r="H275" i="20" s="1"/>
  <c r="I274" i="20"/>
  <c r="G274" i="20"/>
  <c r="F274" i="20"/>
  <c r="H274" i="20" s="1"/>
  <c r="I273" i="20"/>
  <c r="G273" i="20"/>
  <c r="F273" i="20"/>
  <c r="H273" i="20" s="1"/>
  <c r="I272" i="20"/>
  <c r="G272" i="20"/>
  <c r="F272" i="20"/>
  <c r="H272" i="20" s="1"/>
  <c r="I271" i="20"/>
  <c r="G271" i="20"/>
  <c r="F271" i="20"/>
  <c r="H271" i="20" s="1"/>
  <c r="I270" i="20"/>
  <c r="G270" i="20"/>
  <c r="F270" i="20"/>
  <c r="H270" i="20" s="1"/>
  <c r="I269" i="20"/>
  <c r="G269" i="20"/>
  <c r="F269" i="20"/>
  <c r="H269" i="20" s="1"/>
  <c r="I268" i="20"/>
  <c r="G268" i="20"/>
  <c r="F268" i="20"/>
  <c r="H268" i="20" s="1"/>
  <c r="I267" i="20"/>
  <c r="G267" i="20"/>
  <c r="F267" i="20"/>
  <c r="H267" i="20" s="1"/>
  <c r="I266" i="20"/>
  <c r="G266" i="20"/>
  <c r="F266" i="20"/>
  <c r="H266" i="20" s="1"/>
  <c r="I265" i="20"/>
  <c r="G265" i="20"/>
  <c r="F265" i="20"/>
  <c r="H265" i="20" s="1"/>
  <c r="I264" i="20"/>
  <c r="G264" i="20"/>
  <c r="F264" i="20"/>
  <c r="H264" i="20" s="1"/>
  <c r="I263" i="20"/>
  <c r="G263" i="20"/>
  <c r="F263" i="20"/>
  <c r="H263" i="20" s="1"/>
  <c r="I262" i="20"/>
  <c r="G262" i="20"/>
  <c r="F262" i="20"/>
  <c r="H262" i="20" s="1"/>
  <c r="I261" i="20"/>
  <c r="G261" i="20"/>
  <c r="F261" i="20"/>
  <c r="H261" i="20" s="1"/>
  <c r="I260" i="20"/>
  <c r="G260" i="20"/>
  <c r="F260" i="20"/>
  <c r="H260" i="20" s="1"/>
  <c r="I259" i="20"/>
  <c r="G259" i="20"/>
  <c r="F259" i="20"/>
  <c r="H259" i="20" s="1"/>
  <c r="I258" i="20"/>
  <c r="G258" i="20"/>
  <c r="F258" i="20"/>
  <c r="H258" i="20" s="1"/>
  <c r="I257" i="20"/>
  <c r="G257" i="20"/>
  <c r="F257" i="20"/>
  <c r="H257" i="20" s="1"/>
  <c r="I256" i="20"/>
  <c r="G256" i="20"/>
  <c r="F256" i="20"/>
  <c r="H256" i="20" s="1"/>
  <c r="I255" i="20"/>
  <c r="G255" i="20"/>
  <c r="F255" i="20"/>
  <c r="H255" i="20" s="1"/>
  <c r="I254" i="20"/>
  <c r="G254" i="20"/>
  <c r="F254" i="20"/>
  <c r="H254" i="20" s="1"/>
  <c r="I253" i="20"/>
  <c r="G253" i="20"/>
  <c r="F253" i="20"/>
  <c r="H253" i="20" s="1"/>
  <c r="I252" i="20"/>
  <c r="G252" i="20"/>
  <c r="F252" i="20"/>
  <c r="H252" i="20" s="1"/>
  <c r="I251" i="20"/>
  <c r="G251" i="20"/>
  <c r="F251" i="20"/>
  <c r="H251" i="20" s="1"/>
  <c r="I250" i="20"/>
  <c r="G250" i="20"/>
  <c r="F250" i="20"/>
  <c r="H250" i="20" s="1"/>
  <c r="I249" i="20"/>
  <c r="G249" i="20"/>
  <c r="F249" i="20"/>
  <c r="H249" i="20" s="1"/>
  <c r="I248" i="20"/>
  <c r="G248" i="20"/>
  <c r="F248" i="20"/>
  <c r="H248" i="20" s="1"/>
  <c r="I247" i="20"/>
  <c r="G247" i="20"/>
  <c r="F247" i="20"/>
  <c r="H247" i="20" s="1"/>
  <c r="I246" i="20"/>
  <c r="G246" i="20"/>
  <c r="F246" i="20"/>
  <c r="H246" i="20" s="1"/>
  <c r="I245" i="20"/>
  <c r="G245" i="20"/>
  <c r="F245" i="20"/>
  <c r="H245" i="20" s="1"/>
  <c r="I244" i="20"/>
  <c r="G244" i="20"/>
  <c r="F244" i="20"/>
  <c r="H244" i="20" s="1"/>
  <c r="I243" i="20"/>
  <c r="G243" i="20"/>
  <c r="F243" i="20"/>
  <c r="H243" i="20" s="1"/>
  <c r="I242" i="20"/>
  <c r="G242" i="20"/>
  <c r="F242" i="20"/>
  <c r="H242" i="20" s="1"/>
  <c r="I241" i="20"/>
  <c r="G241" i="20"/>
  <c r="F241" i="20"/>
  <c r="H241" i="20" s="1"/>
  <c r="I240" i="20"/>
  <c r="G240" i="20"/>
  <c r="F240" i="20"/>
  <c r="H240" i="20" s="1"/>
  <c r="I239" i="20"/>
  <c r="G239" i="20"/>
  <c r="F239" i="20"/>
  <c r="H239" i="20" s="1"/>
  <c r="I238" i="20"/>
  <c r="G238" i="20"/>
  <c r="F238" i="20"/>
  <c r="H238" i="20" s="1"/>
  <c r="I237" i="20"/>
  <c r="G237" i="20"/>
  <c r="F237" i="20"/>
  <c r="H237" i="20" s="1"/>
  <c r="I236" i="20"/>
  <c r="G236" i="20"/>
  <c r="F236" i="20"/>
  <c r="H236" i="20" s="1"/>
  <c r="I235" i="20"/>
  <c r="G235" i="20"/>
  <c r="F235" i="20"/>
  <c r="H235" i="20" s="1"/>
  <c r="I234" i="20"/>
  <c r="G234" i="20"/>
  <c r="F234" i="20"/>
  <c r="H234" i="20" s="1"/>
  <c r="I233" i="20"/>
  <c r="G233" i="20"/>
  <c r="F233" i="20"/>
  <c r="H233" i="20" s="1"/>
  <c r="I232" i="20"/>
  <c r="G232" i="20"/>
  <c r="F232" i="20"/>
  <c r="H232" i="20" s="1"/>
  <c r="I231" i="20"/>
  <c r="G231" i="20"/>
  <c r="F231" i="20"/>
  <c r="H231" i="20" s="1"/>
  <c r="I230" i="20"/>
  <c r="G230" i="20"/>
  <c r="F230" i="20"/>
  <c r="H230" i="20" s="1"/>
  <c r="I229" i="20"/>
  <c r="G229" i="20"/>
  <c r="F229" i="20"/>
  <c r="H229" i="20" s="1"/>
  <c r="I228" i="20"/>
  <c r="G228" i="20"/>
  <c r="F228" i="20"/>
  <c r="H228" i="20" s="1"/>
  <c r="I227" i="20"/>
  <c r="G227" i="20"/>
  <c r="F227" i="20"/>
  <c r="H227" i="20" s="1"/>
  <c r="I226" i="20"/>
  <c r="G226" i="20"/>
  <c r="F226" i="20"/>
  <c r="H226" i="20" s="1"/>
  <c r="I225" i="20"/>
  <c r="G225" i="20"/>
  <c r="F225" i="20"/>
  <c r="H225" i="20" s="1"/>
  <c r="I224" i="20"/>
  <c r="G224" i="20"/>
  <c r="F224" i="20"/>
  <c r="H224" i="20" s="1"/>
  <c r="I223" i="20"/>
  <c r="G223" i="20"/>
  <c r="F223" i="20"/>
  <c r="H223" i="20" s="1"/>
  <c r="I222" i="20"/>
  <c r="G222" i="20"/>
  <c r="F222" i="20"/>
  <c r="H222" i="20" s="1"/>
  <c r="I221" i="20"/>
  <c r="G221" i="20"/>
  <c r="F221" i="20"/>
  <c r="H221" i="20" s="1"/>
  <c r="I220" i="20"/>
  <c r="G220" i="20"/>
  <c r="F220" i="20"/>
  <c r="H220" i="20" s="1"/>
  <c r="I219" i="20"/>
  <c r="G219" i="20"/>
  <c r="F219" i="20"/>
  <c r="H219" i="20" s="1"/>
  <c r="I218" i="20"/>
  <c r="G218" i="20"/>
  <c r="F218" i="20"/>
  <c r="H218" i="20" s="1"/>
  <c r="I217" i="20"/>
  <c r="G217" i="20"/>
  <c r="F217" i="20"/>
  <c r="H217" i="20" s="1"/>
  <c r="I216" i="20"/>
  <c r="G216" i="20"/>
  <c r="F216" i="20"/>
  <c r="H216" i="20" s="1"/>
  <c r="I215" i="20"/>
  <c r="G215" i="20"/>
  <c r="F215" i="20"/>
  <c r="H215" i="20" s="1"/>
  <c r="I214" i="20"/>
  <c r="G214" i="20"/>
  <c r="F214" i="20"/>
  <c r="H214" i="20" s="1"/>
  <c r="I213" i="20"/>
  <c r="G213" i="20"/>
  <c r="F213" i="20"/>
  <c r="H213" i="20" s="1"/>
  <c r="I212" i="20"/>
  <c r="G212" i="20"/>
  <c r="F212" i="20"/>
  <c r="H212" i="20" s="1"/>
  <c r="I211" i="20"/>
  <c r="G211" i="20"/>
  <c r="F211" i="20"/>
  <c r="H211" i="20" s="1"/>
  <c r="I210" i="20"/>
  <c r="G210" i="20"/>
  <c r="F210" i="20"/>
  <c r="H210" i="20" s="1"/>
  <c r="I209" i="20"/>
  <c r="G209" i="20"/>
  <c r="F209" i="20"/>
  <c r="H209" i="20" s="1"/>
  <c r="I208" i="20"/>
  <c r="G208" i="20"/>
  <c r="F208" i="20"/>
  <c r="H208" i="20" s="1"/>
  <c r="I207" i="20"/>
  <c r="G207" i="20"/>
  <c r="F207" i="20"/>
  <c r="H207" i="20" s="1"/>
  <c r="I206" i="20"/>
  <c r="G206" i="20"/>
  <c r="F206" i="20"/>
  <c r="H206" i="20" s="1"/>
  <c r="I205" i="20"/>
  <c r="G205" i="20"/>
  <c r="F205" i="20"/>
  <c r="H205" i="20" s="1"/>
  <c r="I204" i="20"/>
  <c r="G204" i="20"/>
  <c r="F204" i="20"/>
  <c r="H204" i="20" s="1"/>
  <c r="I203" i="20"/>
  <c r="G203" i="20"/>
  <c r="F203" i="20"/>
  <c r="H203" i="20" s="1"/>
  <c r="I202" i="20"/>
  <c r="G202" i="20"/>
  <c r="F202" i="20"/>
  <c r="H202" i="20" s="1"/>
  <c r="I201" i="20"/>
  <c r="G201" i="20"/>
  <c r="F201" i="20"/>
  <c r="H201" i="20" s="1"/>
  <c r="I200" i="20"/>
  <c r="G200" i="20"/>
  <c r="F200" i="20"/>
  <c r="H200" i="20" s="1"/>
  <c r="I199" i="20"/>
  <c r="G199" i="20"/>
  <c r="F199" i="20"/>
  <c r="H199" i="20" s="1"/>
  <c r="I198" i="20"/>
  <c r="G198" i="20"/>
  <c r="F198" i="20"/>
  <c r="H198" i="20" s="1"/>
  <c r="I197" i="20"/>
  <c r="G197" i="20"/>
  <c r="F197" i="20"/>
  <c r="H197" i="20" s="1"/>
  <c r="I196" i="20"/>
  <c r="G196" i="20"/>
  <c r="F196" i="20"/>
  <c r="H196" i="20" s="1"/>
  <c r="I195" i="20"/>
  <c r="G195" i="20"/>
  <c r="F195" i="20"/>
  <c r="H195" i="20" s="1"/>
  <c r="I194" i="20"/>
  <c r="G194" i="20"/>
  <c r="F194" i="20"/>
  <c r="H194" i="20" s="1"/>
  <c r="I193" i="20"/>
  <c r="G193" i="20"/>
  <c r="F193" i="20"/>
  <c r="H193" i="20" s="1"/>
  <c r="I192" i="20"/>
  <c r="G192" i="20"/>
  <c r="F192" i="20"/>
  <c r="H192" i="20" s="1"/>
  <c r="I191" i="20"/>
  <c r="G191" i="20"/>
  <c r="F191" i="20"/>
  <c r="H191" i="20" s="1"/>
  <c r="I190" i="20"/>
  <c r="G190" i="20"/>
  <c r="F190" i="20"/>
  <c r="H190" i="20" s="1"/>
  <c r="I189" i="20"/>
  <c r="G189" i="20"/>
  <c r="F189" i="20"/>
  <c r="H189" i="20" s="1"/>
  <c r="I188" i="20"/>
  <c r="G188" i="20"/>
  <c r="F188" i="20"/>
  <c r="H188" i="20" s="1"/>
  <c r="I187" i="20"/>
  <c r="G187" i="20"/>
  <c r="F187" i="20"/>
  <c r="H187" i="20" s="1"/>
  <c r="I186" i="20"/>
  <c r="G186" i="20"/>
  <c r="F186" i="20"/>
  <c r="H186" i="20" s="1"/>
  <c r="I185" i="20"/>
  <c r="G185" i="20"/>
  <c r="F185" i="20"/>
  <c r="H185" i="20" s="1"/>
  <c r="I184" i="20"/>
  <c r="G184" i="20"/>
  <c r="F184" i="20"/>
  <c r="H184" i="20" s="1"/>
  <c r="I183" i="20"/>
  <c r="G183" i="20"/>
  <c r="F183" i="20"/>
  <c r="H183" i="20" s="1"/>
  <c r="I182" i="20"/>
  <c r="G182" i="20"/>
  <c r="F182" i="20"/>
  <c r="H182" i="20" s="1"/>
  <c r="I181" i="20"/>
  <c r="G181" i="20"/>
  <c r="F181" i="20"/>
  <c r="H181" i="20" s="1"/>
  <c r="I180" i="20"/>
  <c r="G180" i="20"/>
  <c r="F180" i="20"/>
  <c r="H180" i="20" s="1"/>
  <c r="I179" i="20"/>
  <c r="G179" i="20"/>
  <c r="F179" i="20"/>
  <c r="H179" i="20" s="1"/>
  <c r="I178" i="20"/>
  <c r="G178" i="20"/>
  <c r="F178" i="20"/>
  <c r="H178" i="20" s="1"/>
  <c r="I177" i="20"/>
  <c r="G177" i="20"/>
  <c r="F177" i="20"/>
  <c r="H177" i="20" s="1"/>
  <c r="I176" i="20"/>
  <c r="G176" i="20"/>
  <c r="F176" i="20"/>
  <c r="H176" i="20" s="1"/>
  <c r="I175" i="20"/>
  <c r="G175" i="20"/>
  <c r="F175" i="20"/>
  <c r="H175" i="20" s="1"/>
  <c r="I174" i="20"/>
  <c r="G174" i="20"/>
  <c r="F174" i="20"/>
  <c r="H174" i="20" s="1"/>
  <c r="I173" i="20"/>
  <c r="G173" i="20"/>
  <c r="F173" i="20"/>
  <c r="H173" i="20" s="1"/>
  <c r="I172" i="20"/>
  <c r="G172" i="20"/>
  <c r="F172" i="20"/>
  <c r="H172" i="20" s="1"/>
  <c r="I171" i="20"/>
  <c r="G171" i="20"/>
  <c r="F171" i="20"/>
  <c r="H171" i="20" s="1"/>
  <c r="D282" i="14"/>
  <c r="D281" i="14"/>
  <c r="D280" i="14"/>
  <c r="D279" i="14"/>
  <c r="D278" i="14"/>
  <c r="D277" i="14"/>
  <c r="D276" i="14"/>
  <c r="D275" i="14"/>
  <c r="D274" i="14"/>
  <c r="D273" i="14"/>
  <c r="D272" i="14"/>
  <c r="D271" i="14"/>
  <c r="D270" i="14"/>
  <c r="D269" i="14"/>
  <c r="D268" i="14"/>
  <c r="D267" i="14"/>
  <c r="D266" i="14"/>
  <c r="D265" i="14"/>
  <c r="D264" i="14"/>
  <c r="D263" i="14"/>
  <c r="D262" i="14"/>
  <c r="D261" i="14"/>
  <c r="D260" i="14"/>
  <c r="D259" i="14"/>
  <c r="D258" i="14"/>
  <c r="D257" i="14"/>
  <c r="D256" i="14"/>
  <c r="D255" i="14"/>
  <c r="D254" i="14"/>
  <c r="D253" i="14"/>
  <c r="D252" i="14"/>
  <c r="D251" i="14"/>
  <c r="D250" i="14"/>
  <c r="D249" i="14"/>
  <c r="D248" i="14"/>
  <c r="D247" i="14"/>
  <c r="D246" i="14"/>
  <c r="D245" i="14"/>
  <c r="D244" i="14"/>
  <c r="D243" i="14"/>
  <c r="D242" i="14"/>
  <c r="D241" i="14"/>
  <c r="D240" i="14"/>
  <c r="D239" i="14"/>
  <c r="D238" i="14"/>
  <c r="D237" i="14"/>
  <c r="D236" i="14"/>
  <c r="D235" i="14"/>
  <c r="D234" i="14"/>
  <c r="D233" i="14"/>
  <c r="D232" i="14"/>
  <c r="D231" i="14"/>
  <c r="D230" i="14"/>
  <c r="D229" i="14"/>
  <c r="D228" i="14"/>
  <c r="D227" i="14"/>
  <c r="D226" i="14"/>
  <c r="D225" i="14"/>
  <c r="D224" i="14"/>
  <c r="D223" i="14"/>
  <c r="D222" i="14"/>
  <c r="D221" i="14"/>
  <c r="D220" i="14"/>
  <c r="D219" i="14"/>
  <c r="D218" i="14"/>
  <c r="D217" i="14"/>
  <c r="D216" i="14"/>
  <c r="D215" i="14"/>
  <c r="D214" i="14"/>
  <c r="D213" i="14"/>
  <c r="D212" i="14"/>
  <c r="D211" i="14"/>
  <c r="D210" i="14"/>
  <c r="D209" i="14"/>
  <c r="D208" i="14"/>
  <c r="D207" i="14"/>
  <c r="D206" i="14"/>
  <c r="D205" i="14"/>
  <c r="D204" i="14"/>
  <c r="D203" i="14"/>
  <c r="D202" i="14"/>
  <c r="D201" i="14"/>
  <c r="D200" i="14"/>
  <c r="D199" i="14"/>
  <c r="D198" i="14"/>
  <c r="D197" i="14"/>
  <c r="D196" i="14"/>
  <c r="D195" i="14"/>
  <c r="D194" i="14"/>
  <c r="D193" i="14"/>
  <c r="D192" i="14"/>
  <c r="D191" i="14"/>
  <c r="D190" i="14"/>
  <c r="D189" i="14"/>
  <c r="D188" i="14"/>
  <c r="D187" i="14"/>
  <c r="D186" i="14"/>
  <c r="D185" i="14"/>
  <c r="D184" i="14"/>
  <c r="D183" i="14"/>
  <c r="D182" i="14"/>
  <c r="D181" i="14"/>
  <c r="D180" i="14"/>
  <c r="D179" i="14"/>
  <c r="D178" i="14"/>
  <c r="D177" i="14"/>
  <c r="D176" i="14"/>
  <c r="D175" i="14"/>
  <c r="D174" i="14"/>
  <c r="D173" i="14"/>
  <c r="D172" i="14"/>
  <c r="D171" i="14"/>
  <c r="D170" i="14"/>
  <c r="D169" i="14"/>
  <c r="D168" i="14"/>
  <c r="D167" i="14"/>
  <c r="D166" i="14"/>
  <c r="D165" i="14"/>
  <c r="D164" i="14"/>
  <c r="D163" i="14"/>
  <c r="D162" i="14"/>
  <c r="D161" i="14"/>
  <c r="D160" i="14"/>
  <c r="D159" i="14"/>
  <c r="D158" i="14"/>
  <c r="D157" i="14"/>
  <c r="D156" i="14"/>
  <c r="D155" i="14"/>
  <c r="D154" i="14"/>
  <c r="D153" i="14"/>
  <c r="D152" i="14"/>
  <c r="D151" i="14"/>
  <c r="D150" i="14"/>
  <c r="D149" i="14"/>
  <c r="D148" i="14"/>
  <c r="D147" i="14"/>
  <c r="D146" i="14"/>
  <c r="D145" i="14"/>
  <c r="D144" i="14"/>
  <c r="D143" i="14"/>
  <c r="D142" i="14"/>
  <c r="D141" i="14"/>
  <c r="D140" i="14"/>
  <c r="D139" i="14"/>
  <c r="D138" i="14"/>
  <c r="D137" i="14"/>
  <c r="D136" i="14"/>
  <c r="D135" i="14"/>
  <c r="D134" i="14"/>
  <c r="D133" i="14"/>
  <c r="D132" i="14"/>
  <c r="D131" i="14"/>
  <c r="D130" i="14"/>
  <c r="D129" i="14"/>
  <c r="D128" i="14"/>
  <c r="D127" i="14"/>
  <c r="D126" i="14"/>
  <c r="D125" i="14"/>
  <c r="D124" i="14"/>
  <c r="D123" i="14"/>
  <c r="D122" i="14"/>
  <c r="D121" i="14"/>
  <c r="D120" i="14"/>
  <c r="D119" i="14"/>
  <c r="D118" i="14"/>
  <c r="D117" i="14"/>
  <c r="D116" i="14"/>
  <c r="D115" i="14"/>
  <c r="D114" i="14"/>
  <c r="D113" i="14"/>
  <c r="D112" i="14"/>
  <c r="D111" i="14"/>
  <c r="D110" i="14"/>
  <c r="D109" i="14"/>
  <c r="D108" i="14"/>
  <c r="D107" i="14"/>
  <c r="D106" i="14"/>
  <c r="D105" i="14"/>
  <c r="D104" i="14"/>
  <c r="D103" i="14"/>
  <c r="D102" i="14"/>
  <c r="D101" i="14"/>
  <c r="E372" i="13"/>
  <c r="F372" i="13" s="1"/>
  <c r="E371" i="13"/>
  <c r="F371" i="13" s="1"/>
  <c r="E370" i="13"/>
  <c r="F370" i="13" s="1"/>
  <c r="E369" i="13"/>
  <c r="F369" i="13" s="1"/>
  <c r="E368" i="13"/>
  <c r="F368" i="13" s="1"/>
  <c r="E367" i="13"/>
  <c r="F367" i="13" s="1"/>
  <c r="E366" i="13"/>
  <c r="F366" i="13" s="1"/>
  <c r="E365" i="13"/>
  <c r="F365" i="13" s="1"/>
  <c r="E364" i="13"/>
  <c r="F364" i="13" s="1"/>
  <c r="E363" i="13"/>
  <c r="F363" i="13" s="1"/>
  <c r="E362" i="13"/>
  <c r="F362" i="13" s="1"/>
  <c r="E361" i="13"/>
  <c r="F361" i="13" s="1"/>
  <c r="E360" i="13"/>
  <c r="F360" i="13" s="1"/>
  <c r="E359" i="13"/>
  <c r="F359" i="13" s="1"/>
  <c r="E358" i="13"/>
  <c r="F358" i="13" s="1"/>
  <c r="E357" i="13"/>
  <c r="F357" i="13" s="1"/>
  <c r="E356" i="13"/>
  <c r="F356" i="13" s="1"/>
  <c r="E355" i="13"/>
  <c r="F355" i="13" s="1"/>
  <c r="E354" i="13"/>
  <c r="F354" i="13" s="1"/>
  <c r="E353" i="13"/>
  <c r="F353" i="13" s="1"/>
  <c r="E352" i="13"/>
  <c r="F352" i="13" s="1"/>
  <c r="E351" i="13"/>
  <c r="F351" i="13" s="1"/>
  <c r="E350" i="13"/>
  <c r="F350" i="13" s="1"/>
  <c r="E349" i="13"/>
  <c r="F349" i="13" s="1"/>
  <c r="E348" i="13"/>
  <c r="F348" i="13" s="1"/>
  <c r="E347" i="13"/>
  <c r="F347" i="13" s="1"/>
  <c r="E346" i="13"/>
  <c r="F346" i="13" s="1"/>
  <c r="E345" i="13"/>
  <c r="F345" i="13" s="1"/>
  <c r="E344" i="13"/>
  <c r="F344" i="13" s="1"/>
  <c r="E343" i="13"/>
  <c r="F343" i="13" s="1"/>
  <c r="E342" i="13"/>
  <c r="F342" i="13" s="1"/>
  <c r="E341" i="13"/>
  <c r="F341" i="13" s="1"/>
  <c r="E340" i="13"/>
  <c r="F340" i="13" s="1"/>
  <c r="E339" i="13"/>
  <c r="F339" i="13" s="1"/>
  <c r="E338" i="13"/>
  <c r="F338" i="13" s="1"/>
  <c r="E337" i="13"/>
  <c r="F337" i="13" s="1"/>
  <c r="E336" i="13"/>
  <c r="F336" i="13" s="1"/>
  <c r="E335" i="13"/>
  <c r="F335" i="13" s="1"/>
  <c r="E334" i="13"/>
  <c r="F334" i="13" s="1"/>
  <c r="E333" i="13"/>
  <c r="F333" i="13" s="1"/>
  <c r="E332" i="13"/>
  <c r="F332" i="13" s="1"/>
  <c r="E331" i="13"/>
  <c r="F331" i="13" s="1"/>
  <c r="E330" i="13"/>
  <c r="F330" i="13" s="1"/>
  <c r="E329" i="13"/>
  <c r="F329" i="13" s="1"/>
  <c r="E328" i="13"/>
  <c r="F328" i="13" s="1"/>
  <c r="E327" i="13"/>
  <c r="F327" i="13" s="1"/>
  <c r="E326" i="13"/>
  <c r="F326" i="13" s="1"/>
  <c r="E325" i="13"/>
  <c r="F325" i="13" s="1"/>
  <c r="E324" i="13"/>
  <c r="F324" i="13" s="1"/>
  <c r="E323" i="13"/>
  <c r="F323" i="13" s="1"/>
  <c r="E322" i="13"/>
  <c r="F322" i="13" s="1"/>
  <c r="E321" i="13"/>
  <c r="F321" i="13" s="1"/>
  <c r="E320" i="13"/>
  <c r="F320" i="13" s="1"/>
  <c r="E319" i="13"/>
  <c r="F319" i="13" s="1"/>
  <c r="E318" i="13"/>
  <c r="F318" i="13" s="1"/>
  <c r="E317" i="13"/>
  <c r="F317" i="13" s="1"/>
  <c r="E316" i="13"/>
  <c r="F316" i="13" s="1"/>
  <c r="E315" i="13"/>
  <c r="F315" i="13" s="1"/>
  <c r="E314" i="13"/>
  <c r="F314" i="13" s="1"/>
  <c r="E313" i="13"/>
  <c r="F313" i="13" s="1"/>
  <c r="E312" i="13"/>
  <c r="F312" i="13" s="1"/>
  <c r="E311" i="13"/>
  <c r="F311" i="13" s="1"/>
  <c r="E310" i="13"/>
  <c r="F310" i="13" s="1"/>
  <c r="E309" i="13"/>
  <c r="F309" i="13" s="1"/>
  <c r="E308" i="13"/>
  <c r="F308" i="13" s="1"/>
  <c r="E307" i="13"/>
  <c r="F307" i="13" s="1"/>
  <c r="E306" i="13"/>
  <c r="F306" i="13" s="1"/>
  <c r="E305" i="13"/>
  <c r="F305" i="13" s="1"/>
  <c r="E304" i="13"/>
  <c r="F304" i="13" s="1"/>
  <c r="E303" i="13"/>
  <c r="F303" i="13" s="1"/>
  <c r="E302" i="13"/>
  <c r="F302" i="13" s="1"/>
  <c r="E301" i="13"/>
  <c r="F301" i="13" s="1"/>
  <c r="E300" i="13"/>
  <c r="F300" i="13" s="1"/>
  <c r="E299" i="13"/>
  <c r="F299" i="13" s="1"/>
  <c r="E298" i="13"/>
  <c r="F298" i="13" s="1"/>
  <c r="E297" i="13"/>
  <c r="F297" i="13" s="1"/>
  <c r="E296" i="13"/>
  <c r="F296" i="13" s="1"/>
  <c r="E295" i="13"/>
  <c r="F295" i="13" s="1"/>
  <c r="E294" i="13"/>
  <c r="F294" i="13" s="1"/>
  <c r="E293" i="13"/>
  <c r="F293" i="13" s="1"/>
  <c r="E292" i="13"/>
  <c r="F292" i="13" s="1"/>
  <c r="E291" i="13"/>
  <c r="F291" i="13" s="1"/>
  <c r="E290" i="13"/>
  <c r="F290" i="13" s="1"/>
  <c r="E289" i="13"/>
  <c r="F289" i="13" s="1"/>
  <c r="E288" i="13"/>
  <c r="F288" i="13" s="1"/>
  <c r="E287" i="13"/>
  <c r="F287" i="13" s="1"/>
  <c r="E286" i="13"/>
  <c r="F286" i="13" s="1"/>
  <c r="E285" i="13"/>
  <c r="F285" i="13" s="1"/>
  <c r="E284" i="13"/>
  <c r="F284" i="13" s="1"/>
  <c r="E283" i="13"/>
  <c r="F283" i="13" s="1"/>
  <c r="E282" i="13"/>
  <c r="F282" i="13" s="1"/>
  <c r="E281" i="13"/>
  <c r="F281" i="13" s="1"/>
  <c r="E280" i="13"/>
  <c r="F280" i="13" s="1"/>
  <c r="E279" i="13"/>
  <c r="F279" i="13" s="1"/>
  <c r="E278" i="13"/>
  <c r="F278" i="13" s="1"/>
  <c r="E277" i="13"/>
  <c r="F277" i="13" s="1"/>
  <c r="E276" i="13"/>
  <c r="F276" i="13" s="1"/>
  <c r="E275" i="13"/>
  <c r="F275" i="13" s="1"/>
  <c r="E274" i="13"/>
  <c r="F274" i="13" s="1"/>
  <c r="E273" i="13"/>
  <c r="F273" i="13" s="1"/>
  <c r="E272" i="13"/>
  <c r="F272" i="13" s="1"/>
  <c r="E271" i="13"/>
  <c r="F271" i="13" s="1"/>
  <c r="E270" i="13"/>
  <c r="F270" i="13" s="1"/>
  <c r="E269" i="13"/>
  <c r="F269" i="13" s="1"/>
  <c r="E268" i="13"/>
  <c r="F268" i="13" s="1"/>
  <c r="E267" i="13"/>
  <c r="F267" i="13" s="1"/>
  <c r="E266" i="13"/>
  <c r="F266" i="13" s="1"/>
  <c r="E265" i="13"/>
  <c r="F265" i="13" s="1"/>
  <c r="E264" i="13"/>
  <c r="F264" i="13" s="1"/>
  <c r="E263" i="13"/>
  <c r="F263" i="13" s="1"/>
  <c r="E262" i="13"/>
  <c r="F262" i="13" s="1"/>
  <c r="E261" i="13"/>
  <c r="F261" i="13" s="1"/>
  <c r="E260" i="13"/>
  <c r="F260" i="13" s="1"/>
  <c r="E259" i="13"/>
  <c r="F259" i="13" s="1"/>
  <c r="E258" i="13"/>
  <c r="F258" i="13" s="1"/>
  <c r="E257" i="13"/>
  <c r="F257" i="13" s="1"/>
  <c r="E256" i="13"/>
  <c r="F256" i="13" s="1"/>
  <c r="E255" i="13"/>
  <c r="F255" i="13" s="1"/>
  <c r="E254" i="13"/>
  <c r="F254" i="13" s="1"/>
  <c r="E253" i="13"/>
  <c r="F253" i="13" s="1"/>
  <c r="E252" i="13"/>
  <c r="F252" i="13" s="1"/>
  <c r="E251" i="13"/>
  <c r="F251" i="13" s="1"/>
  <c r="E250" i="13"/>
  <c r="F250" i="13" s="1"/>
  <c r="E249" i="13"/>
  <c r="F249" i="13" s="1"/>
  <c r="E248" i="13"/>
  <c r="F248" i="13" s="1"/>
  <c r="E247" i="13"/>
  <c r="F247" i="13" s="1"/>
  <c r="E246" i="13"/>
  <c r="F246" i="13" s="1"/>
  <c r="E245" i="13"/>
  <c r="F245" i="13" s="1"/>
  <c r="E244" i="13"/>
  <c r="F244" i="13" s="1"/>
  <c r="E243" i="13"/>
  <c r="F243" i="13" s="1"/>
  <c r="E242" i="13"/>
  <c r="F242" i="13" s="1"/>
  <c r="E241" i="13"/>
  <c r="F241" i="13" s="1"/>
  <c r="E240" i="13"/>
  <c r="F240" i="13" s="1"/>
  <c r="E239" i="13"/>
  <c r="F239" i="13" s="1"/>
  <c r="E238" i="13"/>
  <c r="F238" i="13" s="1"/>
  <c r="E237" i="13"/>
  <c r="F237" i="13" s="1"/>
  <c r="E236" i="13"/>
  <c r="F236" i="13" s="1"/>
  <c r="E235" i="13"/>
  <c r="F235" i="13" s="1"/>
  <c r="E234" i="13"/>
  <c r="F234" i="13" s="1"/>
  <c r="E233" i="13"/>
  <c r="F233" i="13" s="1"/>
  <c r="E232" i="13"/>
  <c r="F232" i="13" s="1"/>
  <c r="E231" i="13"/>
  <c r="F231" i="13" s="1"/>
  <c r="E230" i="13"/>
  <c r="F230" i="13" s="1"/>
  <c r="E229" i="13"/>
  <c r="F229" i="13" s="1"/>
  <c r="E228" i="13"/>
  <c r="F228" i="13" s="1"/>
  <c r="E227" i="13"/>
  <c r="F227" i="13" s="1"/>
  <c r="E226" i="13"/>
  <c r="F226" i="13" s="1"/>
  <c r="E225" i="13"/>
  <c r="F225" i="13" s="1"/>
  <c r="E224" i="13"/>
  <c r="F224" i="13" s="1"/>
  <c r="E223" i="13"/>
  <c r="F223" i="13" s="1"/>
  <c r="E222" i="13"/>
  <c r="F222" i="13" s="1"/>
  <c r="E221" i="13"/>
  <c r="F221" i="13" s="1"/>
  <c r="E220" i="13"/>
  <c r="F220" i="13" s="1"/>
  <c r="E219" i="13"/>
  <c r="F219" i="13" s="1"/>
  <c r="E218" i="13"/>
  <c r="F218" i="13" s="1"/>
  <c r="E217" i="13"/>
  <c r="F217" i="13" s="1"/>
  <c r="E216" i="13"/>
  <c r="F216" i="13" s="1"/>
  <c r="E215" i="13"/>
  <c r="F215" i="13" s="1"/>
  <c r="E214" i="13"/>
  <c r="F214" i="13" s="1"/>
  <c r="E213" i="13"/>
  <c r="F213" i="13" s="1"/>
  <c r="E212" i="13"/>
  <c r="F212" i="13" s="1"/>
  <c r="E211" i="13"/>
  <c r="F211" i="13" s="1"/>
  <c r="E210" i="13"/>
  <c r="F210" i="13" s="1"/>
  <c r="E209" i="13"/>
  <c r="F209" i="13" s="1"/>
  <c r="E208" i="13"/>
  <c r="F208" i="13" s="1"/>
  <c r="E207" i="13"/>
  <c r="F207" i="13" s="1"/>
  <c r="E206" i="13"/>
  <c r="F206" i="13" s="1"/>
  <c r="E205" i="13"/>
  <c r="F205" i="13" s="1"/>
  <c r="E204" i="13"/>
  <c r="F204" i="13" s="1"/>
  <c r="E203" i="13"/>
  <c r="F203" i="13" s="1"/>
  <c r="E202" i="13"/>
  <c r="F202" i="13" s="1"/>
  <c r="E201" i="13"/>
  <c r="F201" i="13" s="1"/>
  <c r="E200" i="13"/>
  <c r="F200" i="13" s="1"/>
  <c r="E199" i="13"/>
  <c r="F199" i="13" s="1"/>
  <c r="E198" i="13"/>
  <c r="F198" i="13" s="1"/>
  <c r="E197" i="13"/>
  <c r="F197" i="13" s="1"/>
  <c r="E196" i="13"/>
  <c r="F196" i="13" s="1"/>
  <c r="E195" i="13"/>
  <c r="F195" i="13" s="1"/>
  <c r="E194" i="13"/>
  <c r="F194" i="13" s="1"/>
  <c r="E193" i="13"/>
  <c r="F193" i="13" s="1"/>
  <c r="E192" i="13"/>
  <c r="F192" i="13" s="1"/>
  <c r="E191" i="13"/>
  <c r="F191" i="13" s="1"/>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A26" i="2"/>
</calcChain>
</file>

<file path=xl/connections.xml><?xml version="1.0" encoding="utf-8"?>
<connections xmlns="http://schemas.openxmlformats.org/spreadsheetml/2006/main">
  <connection id="1" name="LinkedTable_Table1" type="102" refreshedVersion="6" minRefreshableVersion="5">
    <extLst>
      <ext xmlns:x15="http://schemas.microsoft.com/office/spreadsheetml/2010/11/main" uri="{DE250136-89BD-433C-8126-D09CA5730AF9}">
        <x15:connection id="Table1">
          <x15:rangePr sourceName="_xlcn.LinkedTable_Table1"/>
        </x15:connection>
      </ext>
    </extLst>
  </connection>
  <connection id="2" name="LinkedTable_Table2" type="102" refreshedVersion="6" minRefreshableVersion="5">
    <extLst>
      <ext xmlns:x15="http://schemas.microsoft.com/office/spreadsheetml/2010/11/main" uri="{DE250136-89BD-433C-8126-D09CA5730AF9}">
        <x15:connection id="Table2">
          <x15:rangePr sourceName="_xlcn.LinkedTable_Table2"/>
        </x15:connection>
      </ext>
    </extLst>
  </connection>
  <connection id="3"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<sst xmlns="http://schemas.openxmlformats.org/spreadsheetml/2006/main" count="3903" uniqueCount="537">
  <si>
    <t>Country</t>
  </si>
  <si>
    <t>Area(sq km)</t>
  </si>
  <si>
    <t>Birth rate(births/1000 population)</t>
  </si>
  <si>
    <t>Death rate(deaths/1000 population)</t>
  </si>
  <si>
    <t>Electricity - consumption(kWh)</t>
  </si>
  <si>
    <t>Electricity - production(kWh)</t>
  </si>
  <si>
    <t>Exports</t>
  </si>
  <si>
    <t>GDP - real growth rate(%)</t>
  </si>
  <si>
    <t>Highways(km)</t>
  </si>
  <si>
    <t>Imports</t>
  </si>
  <si>
    <t>Inflation rate (consumer prices)(%)</t>
  </si>
  <si>
    <t>Internet users</t>
  </si>
  <si>
    <t>Labor force</t>
  </si>
  <si>
    <t>Life expectancy at birth(years)</t>
  </si>
  <si>
    <t>Oil - consumption(bbl/day)</t>
  </si>
  <si>
    <t>Population</t>
  </si>
  <si>
    <t>Telephones - main lines in use</t>
  </si>
  <si>
    <t>Total fertility rate(children born/woman)</t>
  </si>
  <si>
    <t>Unemployment rate(%)</t>
  </si>
  <si>
    <t>Afghanistan</t>
  </si>
  <si>
    <t>Albania</t>
  </si>
  <si>
    <t>Algeria</t>
  </si>
  <si>
    <t>American Samoa</t>
  </si>
  <si>
    <t>Antigua and Barbuda</t>
  </si>
  <si>
    <t>Argentina</t>
  </si>
  <si>
    <t>Armenia</t>
  </si>
  <si>
    <t>Aruba</t>
  </si>
  <si>
    <t>Australia</t>
  </si>
  <si>
    <t>Austria</t>
  </si>
  <si>
    <t>Azerbaijan</t>
  </si>
  <si>
    <t>Bahamas The</t>
  </si>
  <si>
    <t>Bahrain</t>
  </si>
  <si>
    <t>Bangladesh</t>
  </si>
  <si>
    <t>Barbados</t>
  </si>
  <si>
    <t>Belarus</t>
  </si>
  <si>
    <t>Belgium</t>
  </si>
  <si>
    <t>Belize</t>
  </si>
  <si>
    <t>Bermuda</t>
  </si>
  <si>
    <t>Bhutan</t>
  </si>
  <si>
    <t>Bolivia</t>
  </si>
  <si>
    <t>Bosnia and Herzegovina</t>
  </si>
  <si>
    <t>Botswana</t>
  </si>
  <si>
    <t>Brazil</t>
  </si>
  <si>
    <t>British Virgin Islands</t>
  </si>
  <si>
    <t>Brunei</t>
  </si>
  <si>
    <t>Bulgaria</t>
  </si>
  <si>
    <t>Burma</t>
  </si>
  <si>
    <t>Cambodia</t>
  </si>
  <si>
    <t>Cameroon</t>
  </si>
  <si>
    <t>Canada</t>
  </si>
  <si>
    <t>Cape Verde</t>
  </si>
  <si>
    <t>Cayman Islands</t>
  </si>
  <si>
    <t>Central African Republic</t>
  </si>
  <si>
    <t>Chile</t>
  </si>
  <si>
    <t>China</t>
  </si>
  <si>
    <t>Colombia</t>
  </si>
  <si>
    <t>Comoros</t>
  </si>
  <si>
    <t>Costa Rica</t>
  </si>
  <si>
    <t>Cote d'Ivoire</t>
  </si>
  <si>
    <t>Croatia</t>
  </si>
  <si>
    <t>Cuba</t>
  </si>
  <si>
    <t>Cyprus</t>
  </si>
  <si>
    <t>Czech Republic</t>
  </si>
  <si>
    <t>Denmark</t>
  </si>
  <si>
    <t>Djibouti</t>
  </si>
  <si>
    <t>Dominica</t>
  </si>
  <si>
    <t>Dominican Republic</t>
  </si>
  <si>
    <t>Ecuador</t>
  </si>
  <si>
    <t>Egypt</t>
  </si>
  <si>
    <t>El Salvador</t>
  </si>
  <si>
    <t>Equatorial Guinea</t>
  </si>
  <si>
    <t>Estonia</t>
  </si>
  <si>
    <t>Faroe Islands</t>
  </si>
  <si>
    <t>Fiji</t>
  </si>
  <si>
    <t>Finland</t>
  </si>
  <si>
    <t>France</t>
  </si>
  <si>
    <t>French Guiana</t>
  </si>
  <si>
    <t>French Polynesia</t>
  </si>
  <si>
    <t>Gabon</t>
  </si>
  <si>
    <t>Georgia</t>
  </si>
  <si>
    <t>Germany</t>
  </si>
  <si>
    <t>Ghana</t>
  </si>
  <si>
    <t>Gibraltar</t>
  </si>
  <si>
    <t>Greece</t>
  </si>
  <si>
    <t>Greenland</t>
  </si>
  <si>
    <t>Grenada</t>
  </si>
  <si>
    <t>Guadeloupe</t>
  </si>
  <si>
    <t>Guam</t>
  </si>
  <si>
    <t>Guatemala</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</si>
  <si>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</si>
  <si>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</si>
  <si>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</si>
  <si>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</si>
  <si>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</si>
  <si>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</si>
  <si>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</si>
  <si>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</si>
  <si>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</si>
  <si>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</si>
  <si>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</si>
  <si>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</si>
  <si>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</si>
  <si>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</si>
  <si>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</si>
  <si>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</si>
  <si>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</si>
  <si>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</si>
  <si>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Korea South</t>
  </si>
  <si>
    <t>Kuwait</t>
  </si>
  <si>
    <t>Kyrgyzstan</t>
  </si>
  <si>
    <t>Laos</t>
  </si>
  <si>
    <t>Latvia</t>
  </si>
  <si>
    <t>Lebanon</t>
  </si>
  <si>
    <t>Lesotho</t>
  </si>
  <si>
    <t>Liberia</t>
  </si>
  <si>
    <t>Libya</t>
  </si>
  <si>
    <t>Lithuania</t>
  </si>
  <si>
    <t>Luxembourg</t>
  </si>
  <si>
    <t>Macau</t>
  </si>
  <si>
    <t>Macedonia</t>
  </si>
  <si>
    <t>Madagascar</t>
  </si>
  <si>
    <t>Malawi</t>
  </si>
  <si>
    <t>Malaysia</t>
  </si>
  <si>
    <t>Maldives</t>
  </si>
  <si>
    <t>Mali</t>
  </si>
  <si>
    <t>Malta</t>
  </si>
  <si>
    <t>Martinique</t>
  </si>
  <si>
    <t>Mauritania</t>
  </si>
  <si>
    <t>Mauritius</t>
  </si>
  <si>
    <t>Mexico</t>
  </si>
  <si>
    <t>Micronesia Federated States of</t>
  </si>
  <si>
    <t>Moldova</t>
  </si>
  <si>
    <t>Mongolia</t>
  </si>
  <si>
    <t>Montserrat</t>
  </si>
  <si>
    <t>Morocco</t>
  </si>
  <si>
    <t>Mozambique</t>
  </si>
  <si>
    <t>Namibia</t>
  </si>
  <si>
    <t>Nauru</t>
  </si>
  <si>
    <t>Nepal</t>
  </si>
  <si>
    <t>Netherlands</t>
  </si>
  <si>
    <t>Netherlands Antilles</t>
  </si>
  <si>
    <t>New Caledonia</t>
  </si>
  <si>
    <t>New Zealand</t>
  </si>
  <si>
    <t>Nicaragua</t>
  </si>
  <si>
    <t>Nigeria</t>
  </si>
  <si>
    <t>Norway</t>
  </si>
  <si>
    <t>Oman</t>
  </si>
  <si>
    <t>Pakistan</t>
  </si>
  <si>
    <t>Panama</t>
  </si>
  <si>
    <t>Paraguay</t>
  </si>
  <si>
    <t>Peru</t>
  </si>
  <si>
    <t>Philippines</t>
  </si>
  <si>
    <t>Poland</t>
  </si>
  <si>
    <t>Portugal</t>
  </si>
  <si>
    <t>Puerto Rico</t>
  </si>
  <si>
    <t>Qatar</t>
  </si>
  <si>
    <t>Reunion</t>
  </si>
  <si>
    <t>Romania</t>
  </si>
  <si>
    <t>Russia</t>
  </si>
  <si>
    <t>Saint Helena</t>
  </si>
  <si>
    <t>Saint Kitts and Nevis</t>
  </si>
  <si>
    <t>Saint Lucia</t>
  </si>
  <si>
    <t>Saint Pierre and Miquelon</t>
  </si>
  <si>
    <t>Saint Vincent and the Grenadines</t>
  </si>
  <si>
    <t>Saudi Arabia</t>
  </si>
  <si>
    <t>Senegal</t>
  </si>
  <si>
    <t>Serbia and Montenegro</t>
  </si>
  <si>
    <t>Singapore</t>
  </si>
  <si>
    <t>Slovakia</t>
  </si>
  <si>
    <t>Slovenia</t>
  </si>
  <si>
    <t>Somalia</t>
  </si>
  <si>
    <t>South Africa</t>
  </si>
  <si>
    <t>Spain</t>
  </si>
  <si>
    <t>Sri Lanka</t>
  </si>
  <si>
    <t>Sudan</t>
  </si>
  <si>
    <t>Suriname</t>
  </si>
  <si>
    <t>Swaziland</t>
  </si>
  <si>
    <t>Sweden</t>
  </si>
  <si>
    <t>Switzerland</t>
  </si>
  <si>
    <t>Syria</t>
  </si>
  <si>
    <t>Taiwan</t>
  </si>
  <si>
    <t>Tajikistan</t>
  </si>
  <si>
    <t>Thailand</t>
  </si>
  <si>
    <t>Tonga</t>
  </si>
  <si>
    <t>Trinidad and Tobago</t>
  </si>
  <si>
    <t>Tunisia</t>
  </si>
  <si>
    <t>Turkey</t>
  </si>
  <si>
    <t>Turkmenistan</t>
  </si>
  <si>
    <t>Turks and Caicos Islands</t>
  </si>
  <si>
    <t>Ukraine</t>
  </si>
  <si>
    <t>United Arab Emirates</t>
  </si>
  <si>
    <t>United Kingdom</t>
  </si>
  <si>
    <t>United States</t>
  </si>
  <si>
    <t>Uruguay</t>
  </si>
  <si>
    <t>Uzbekistan</t>
  </si>
  <si>
    <t>Venezuela</t>
  </si>
  <si>
    <t>Vietnam</t>
  </si>
  <si>
    <t>Virgin Islands</t>
  </si>
  <si>
    <t>Yemen</t>
  </si>
  <si>
    <t>Zambia</t>
  </si>
  <si>
    <t>Zimbabwe</t>
  </si>
  <si>
    <t xml:space="preserve"> </t>
  </si>
  <si>
    <t>COUNTRIES</t>
  </si>
  <si>
    <t xml:space="preserve">Electricity - production(kWh) </t>
  </si>
  <si>
    <t xml:space="preserve">Electricity - consumption(kWh) </t>
  </si>
  <si>
    <t>Electricity  Savings</t>
  </si>
  <si>
    <t xml:space="preserve"> Ratio of C/P</t>
  </si>
  <si>
    <t xml:space="preserve">Population </t>
  </si>
  <si>
    <t xml:space="preserve"> Oil - consumption(bbl/day)</t>
  </si>
  <si>
    <t xml:space="preserve"> Oil in Litres</t>
  </si>
  <si>
    <t>TOP 10</t>
  </si>
  <si>
    <t xml:space="preserve"> Oil consumption/Person</t>
  </si>
  <si>
    <t xml:space="preserve">Oil consumption/Person </t>
  </si>
  <si>
    <t xml:space="preserve">       Ratio of C/P       </t>
  </si>
  <si>
    <t>Category</t>
  </si>
  <si>
    <t>Region</t>
  </si>
  <si>
    <t>Area</t>
  </si>
  <si>
    <t>Pop. Density</t>
  </si>
  <si>
    <t>Coastline</t>
  </si>
  <si>
    <t>Net migration</t>
  </si>
  <si>
    <t>Infant mortality per 1000 births</t>
  </si>
  <si>
    <t>GDP</t>
  </si>
  <si>
    <t>Literacy</t>
  </si>
  <si>
    <t>Phones per 1000</t>
  </si>
  <si>
    <t>Arable percent</t>
  </si>
  <si>
    <t>Crops percent</t>
  </si>
  <si>
    <t>Other percent</t>
  </si>
  <si>
    <t>Climate</t>
  </si>
  <si>
    <t>Birthrate</t>
  </si>
  <si>
    <t>Deathrate</t>
  </si>
  <si>
    <t>Agriculture</t>
  </si>
  <si>
    <t>Industry</t>
  </si>
  <si>
    <t>Service</t>
  </si>
  <si>
    <t xml:space="preserve">Afghanistan </t>
  </si>
  <si>
    <t xml:space="preserve">ASIA (EX. NEAR EAST)         </t>
  </si>
  <si>
    <t xml:space="preserve">Albania </t>
  </si>
  <si>
    <t xml:space="preserve">EASTERN EUROPE                     </t>
  </si>
  <si>
    <t xml:space="preserve">Algeria </t>
  </si>
  <si>
    <t xml:space="preserve">NORTHERN AFRICA                    </t>
  </si>
  <si>
    <t xml:space="preserve">American Samoa </t>
  </si>
  <si>
    <t xml:space="preserve">OCEANIA                            </t>
  </si>
  <si>
    <t xml:space="preserve">Andorra </t>
  </si>
  <si>
    <t xml:space="preserve">WESTERN EUROPE                     </t>
  </si>
  <si>
    <t xml:space="preserve">Angola </t>
  </si>
  <si>
    <t xml:space="preserve">SUB-SAHARAN AFRICA                 </t>
  </si>
  <si>
    <t xml:space="preserve">Anguilla </t>
  </si>
  <si>
    <t xml:space="preserve">LATIN AMER. &amp; CARIB    </t>
  </si>
  <si>
    <t xml:space="preserve">Antigua &amp; Barbuda </t>
  </si>
  <si>
    <t xml:space="preserve">Argentina </t>
  </si>
  <si>
    <t xml:space="preserve">Armenia </t>
  </si>
  <si>
    <t xml:space="preserve">C.W. OF IND. STATES </t>
  </si>
  <si>
    <t xml:space="preserve">Aruba </t>
  </si>
  <si>
    <t xml:space="preserve">Australia </t>
  </si>
  <si>
    <t xml:space="preserve">Austria </t>
  </si>
  <si>
    <t xml:space="preserve">Azerbaijan </t>
  </si>
  <si>
    <t xml:space="preserve">Bahamas, The </t>
  </si>
  <si>
    <t xml:space="preserve">Bahrain </t>
  </si>
  <si>
    <t xml:space="preserve">NEAR EAST                          </t>
  </si>
  <si>
    <t xml:space="preserve">Bangladesh </t>
  </si>
  <si>
    <t xml:space="preserve">Barbados </t>
  </si>
  <si>
    <t xml:space="preserve">Belarus </t>
  </si>
  <si>
    <t xml:space="preserve">Belgium </t>
  </si>
  <si>
    <t xml:space="preserve">Belize </t>
  </si>
  <si>
    <t xml:space="preserve">Benin </t>
  </si>
  <si>
    <t xml:space="preserve">Bermuda </t>
  </si>
  <si>
    <t xml:space="preserve">NORTHERN AMERICA                   </t>
  </si>
  <si>
    <t xml:space="preserve">Bhutan </t>
  </si>
  <si>
    <t xml:space="preserve">Bolivia </t>
  </si>
  <si>
    <t xml:space="preserve">Bosnia &amp; Herzegovina </t>
  </si>
  <si>
    <t xml:space="preserve">Botswana </t>
  </si>
  <si>
    <t xml:space="preserve">Brazil </t>
  </si>
  <si>
    <t xml:space="preserve">British Virgin Is. </t>
  </si>
  <si>
    <t xml:space="preserve">Brunei </t>
  </si>
  <si>
    <t xml:space="preserve">Bulgaria </t>
  </si>
  <si>
    <t xml:space="preserve">Burkina Faso </t>
  </si>
  <si>
    <t xml:space="preserve">Burma </t>
  </si>
  <si>
    <t xml:space="preserve">Burundi </t>
  </si>
  <si>
    <t xml:space="preserve">Cambodia </t>
  </si>
  <si>
    <t xml:space="preserve">Cameroon </t>
  </si>
  <si>
    <t xml:space="preserve">Canada </t>
  </si>
  <si>
    <t xml:space="preserve">Cape Verde </t>
  </si>
  <si>
    <t xml:space="preserve">Cayman Islands </t>
  </si>
  <si>
    <t xml:space="preserve">Central African Rep. </t>
  </si>
  <si>
    <t xml:space="preserve">Chad </t>
  </si>
  <si>
    <t xml:space="preserve">Chile </t>
  </si>
  <si>
    <t xml:space="preserve">China </t>
  </si>
  <si>
    <t xml:space="preserve">Colombia </t>
  </si>
  <si>
    <t xml:space="preserve">Comoros </t>
  </si>
  <si>
    <t xml:space="preserve">Congo, Dem. Rep. </t>
  </si>
  <si>
    <t xml:space="preserve">Congo, Repub. of the </t>
  </si>
  <si>
    <t xml:space="preserve">Cook Islands </t>
  </si>
  <si>
    <t xml:space="preserve">Costa Rica </t>
  </si>
  <si>
    <t xml:space="preserve">Cote d'Ivoire </t>
  </si>
  <si>
    <t xml:space="preserve">Croatia </t>
  </si>
  <si>
    <t xml:space="preserve">Cuba </t>
  </si>
  <si>
    <t xml:space="preserve">Cyprus </t>
  </si>
  <si>
    <t xml:space="preserve">Czech Republic </t>
  </si>
  <si>
    <t xml:space="preserve">Denmark </t>
  </si>
  <si>
    <t xml:space="preserve">Djibouti </t>
  </si>
  <si>
    <t xml:space="preserve">Dominica </t>
  </si>
  <si>
    <t xml:space="preserve">Dominican Republic </t>
  </si>
  <si>
    <t xml:space="preserve">East Timor </t>
  </si>
  <si>
    <t xml:space="preserve">Ecuador </t>
  </si>
  <si>
    <t xml:space="preserve">Egypt </t>
  </si>
  <si>
    <t xml:space="preserve">El Salvador </t>
  </si>
  <si>
    <t xml:space="preserve">Equatorial Guinea </t>
  </si>
  <si>
    <t xml:space="preserve">Eritrea </t>
  </si>
  <si>
    <t xml:space="preserve">Estonia </t>
  </si>
  <si>
    <t xml:space="preserve">BALTICS                            </t>
  </si>
  <si>
    <t xml:space="preserve">Ethiopia </t>
  </si>
  <si>
    <t xml:space="preserve">Faroe Islands </t>
  </si>
  <si>
    <t xml:space="preserve">Fiji </t>
  </si>
  <si>
    <t xml:space="preserve">Finland </t>
  </si>
  <si>
    <t xml:space="preserve">France </t>
  </si>
  <si>
    <t xml:space="preserve">French Guiana </t>
  </si>
  <si>
    <t xml:space="preserve">French Polynesia </t>
  </si>
  <si>
    <t xml:space="preserve">Gabon </t>
  </si>
  <si>
    <t xml:space="preserve">Gambia, The </t>
  </si>
  <si>
    <t xml:space="preserve">Gaza Strip </t>
  </si>
  <si>
    <t xml:space="preserve">Georgia </t>
  </si>
  <si>
    <t xml:space="preserve">Germany </t>
  </si>
  <si>
    <t xml:space="preserve">Ghana </t>
  </si>
  <si>
    <t xml:space="preserve">Gibraltar </t>
  </si>
  <si>
    <t xml:space="preserve">Greece </t>
  </si>
  <si>
    <t xml:space="preserve">Greenland </t>
  </si>
  <si>
    <t xml:space="preserve">Grenada </t>
  </si>
  <si>
    <t xml:space="preserve">Guadeloupe </t>
  </si>
  <si>
    <t xml:space="preserve">Guam </t>
  </si>
  <si>
    <t xml:space="preserve">Guatemala </t>
  </si>
  <si>
    <t xml:space="preserve">Guernsey </t>
  </si>
  <si>
    <t xml:space="preserve">Guinea </t>
  </si>
  <si>
    <t xml:space="preserve">Guinea-Bissau </t>
  </si>
  <si>
    <t xml:space="preserve">Guyana </t>
  </si>
  <si>
    <t xml:space="preserve">Haiti </t>
  </si>
  <si>
    <t xml:space="preserve">Honduras </t>
  </si>
  <si>
    <t xml:space="preserve">Hong Kong </t>
  </si>
  <si>
    <t xml:space="preserve">Hungary </t>
  </si>
  <si>
    <t xml:space="preserve">Iceland </t>
  </si>
  <si>
    <t xml:space="preserve">India </t>
  </si>
  <si>
    <t xml:space="preserve">Indonesia </t>
  </si>
  <si>
    <t xml:space="preserve">Iran </t>
  </si>
  <si>
    <t xml:space="preserve">Iraq </t>
  </si>
  <si>
    <t xml:space="preserve">Ireland </t>
  </si>
  <si>
    <t xml:space="preserve">Isle of Man </t>
  </si>
  <si>
    <t xml:space="preserve">Israel </t>
  </si>
  <si>
    <t xml:space="preserve">Italy </t>
  </si>
  <si>
    <t xml:space="preserve">Jamaica </t>
  </si>
  <si>
    <t xml:space="preserve">Japan </t>
  </si>
  <si>
    <t xml:space="preserve">Jersey </t>
  </si>
  <si>
    <t xml:space="preserve">Jordan </t>
  </si>
  <si>
    <t xml:space="preserve">Kazakhstan </t>
  </si>
  <si>
    <t xml:space="preserve">Kenya </t>
  </si>
  <si>
    <t xml:space="preserve">Kiribati </t>
  </si>
  <si>
    <t xml:space="preserve">Korea, North </t>
  </si>
  <si>
    <t xml:space="preserve">Korea, South </t>
  </si>
  <si>
    <t xml:space="preserve">Kuwait </t>
  </si>
  <si>
    <t xml:space="preserve">Kyrgyzstan </t>
  </si>
  <si>
    <t xml:space="preserve">Laos </t>
  </si>
  <si>
    <t xml:space="preserve">Latvia </t>
  </si>
  <si>
    <t xml:space="preserve">Lebanon </t>
  </si>
  <si>
    <t xml:space="preserve">Lesotho </t>
  </si>
  <si>
    <t xml:space="preserve">Liberia </t>
  </si>
  <si>
    <t xml:space="preserve">Libya </t>
  </si>
  <si>
    <t xml:space="preserve">Liechtenstein </t>
  </si>
  <si>
    <t xml:space="preserve">Lithuania </t>
  </si>
  <si>
    <t xml:space="preserve">Luxembourg </t>
  </si>
  <si>
    <t xml:space="preserve">Macau </t>
  </si>
  <si>
    <t xml:space="preserve">Macedonia </t>
  </si>
  <si>
    <t xml:space="preserve">Madagascar </t>
  </si>
  <si>
    <t xml:space="preserve">Malawi </t>
  </si>
  <si>
    <t xml:space="preserve">Malaysia </t>
  </si>
  <si>
    <t xml:space="preserve">Maldives </t>
  </si>
  <si>
    <t xml:space="preserve">Mali </t>
  </si>
  <si>
    <t xml:space="preserve">Malta </t>
  </si>
  <si>
    <t xml:space="preserve">Marshall Islands </t>
  </si>
  <si>
    <t xml:space="preserve">Martinique </t>
  </si>
  <si>
    <t xml:space="preserve">Mauritania </t>
  </si>
  <si>
    <t xml:space="preserve">Mauritius </t>
  </si>
  <si>
    <t xml:space="preserve">Mayotte </t>
  </si>
  <si>
    <t xml:space="preserve">Mexico </t>
  </si>
  <si>
    <t xml:space="preserve">Micronesia, Fed. St. </t>
  </si>
  <si>
    <t xml:space="preserve">Moldova </t>
  </si>
  <si>
    <t xml:space="preserve">Monaco </t>
  </si>
  <si>
    <t xml:space="preserve">Mongolia </t>
  </si>
  <si>
    <t xml:space="preserve">Montserrat </t>
  </si>
  <si>
    <t xml:space="preserve">Morocco </t>
  </si>
  <si>
    <t xml:space="preserve">Mozambique </t>
  </si>
  <si>
    <t xml:space="preserve">Namibia </t>
  </si>
  <si>
    <t xml:space="preserve">Nauru </t>
  </si>
  <si>
    <t xml:space="preserve">Nepal </t>
  </si>
  <si>
    <t xml:space="preserve">Netherlands </t>
  </si>
  <si>
    <t xml:space="preserve">Netherlands Antilles </t>
  </si>
  <si>
    <t xml:space="preserve">New Caledonia </t>
  </si>
  <si>
    <t xml:space="preserve">New Zealand </t>
  </si>
  <si>
    <t xml:space="preserve">Nicaragua </t>
  </si>
  <si>
    <t xml:space="preserve">Niger </t>
  </si>
  <si>
    <t xml:space="preserve">Nigeria </t>
  </si>
  <si>
    <t xml:space="preserve">N. Mariana Islands </t>
  </si>
  <si>
    <t xml:space="preserve">Norway </t>
  </si>
  <si>
    <t xml:space="preserve">Oman </t>
  </si>
  <si>
    <t xml:space="preserve">Pakistan </t>
  </si>
  <si>
    <t xml:space="preserve">Palau </t>
  </si>
  <si>
    <t xml:space="preserve">Panama </t>
  </si>
  <si>
    <t xml:space="preserve">Papua New Guinea </t>
  </si>
  <si>
    <t xml:space="preserve">Paraguay </t>
  </si>
  <si>
    <t xml:space="preserve">Peru </t>
  </si>
  <si>
    <t xml:space="preserve">Philippines </t>
  </si>
  <si>
    <t xml:space="preserve">Poland </t>
  </si>
  <si>
    <t xml:space="preserve">Portugal </t>
  </si>
  <si>
    <t xml:space="preserve">Puerto Rico </t>
  </si>
  <si>
    <t xml:space="preserve">Qatar </t>
  </si>
  <si>
    <t xml:space="preserve">Reunion </t>
  </si>
  <si>
    <t xml:space="preserve">Romania </t>
  </si>
  <si>
    <t xml:space="preserve">Russia </t>
  </si>
  <si>
    <t xml:space="preserve">Rwanda </t>
  </si>
  <si>
    <t xml:space="preserve">Saint Helena </t>
  </si>
  <si>
    <t xml:space="preserve">Saint Kitts &amp; Nevis </t>
  </si>
  <si>
    <t xml:space="preserve">Saint Lucia </t>
  </si>
  <si>
    <t xml:space="preserve">St Pierre &amp; Miquelon </t>
  </si>
  <si>
    <t xml:space="preserve">Saint Vincent and the Grenadines </t>
  </si>
  <si>
    <t xml:space="preserve">Samoa </t>
  </si>
  <si>
    <t xml:space="preserve">San Marino </t>
  </si>
  <si>
    <t xml:space="preserve">Sao Tome &amp; Principe </t>
  </si>
  <si>
    <t xml:space="preserve">Saudi Arabia </t>
  </si>
  <si>
    <t xml:space="preserve">Senegal </t>
  </si>
  <si>
    <t xml:space="preserve">Serbia </t>
  </si>
  <si>
    <t xml:space="preserve">Seychelles </t>
  </si>
  <si>
    <t xml:space="preserve">Sierra Leone </t>
  </si>
  <si>
    <t xml:space="preserve">Singapore </t>
  </si>
  <si>
    <t xml:space="preserve">Slovakia </t>
  </si>
  <si>
    <t xml:space="preserve">Slovenia </t>
  </si>
  <si>
    <t xml:space="preserve">Solomon Islands </t>
  </si>
  <si>
    <t xml:space="preserve">Somalia </t>
  </si>
  <si>
    <t xml:space="preserve">South Africa </t>
  </si>
  <si>
    <t xml:space="preserve">Spain </t>
  </si>
  <si>
    <t xml:space="preserve">Sri Lanka </t>
  </si>
  <si>
    <t xml:space="preserve">Sudan </t>
  </si>
  <si>
    <t xml:space="preserve">Suriname </t>
  </si>
  <si>
    <t xml:space="preserve">Swaziland </t>
  </si>
  <si>
    <t xml:space="preserve">Sweden </t>
  </si>
  <si>
    <t xml:space="preserve">Switzerland </t>
  </si>
  <si>
    <t xml:space="preserve">Syria </t>
  </si>
  <si>
    <t xml:space="preserve">Taiwan </t>
  </si>
  <si>
    <t xml:space="preserve">Tajikistan </t>
  </si>
  <si>
    <t xml:space="preserve">Tanzania </t>
  </si>
  <si>
    <t xml:space="preserve">Thailand </t>
  </si>
  <si>
    <t xml:space="preserve">Togo </t>
  </si>
  <si>
    <t xml:space="preserve">Tonga </t>
  </si>
  <si>
    <t xml:space="preserve">Trinidad &amp; Tobago </t>
  </si>
  <si>
    <t xml:space="preserve">Tunisia </t>
  </si>
  <si>
    <t xml:space="preserve">Turkey </t>
  </si>
  <si>
    <t xml:space="preserve">Turkmenistan </t>
  </si>
  <si>
    <t xml:space="preserve">Turks &amp; Caicos Is </t>
  </si>
  <si>
    <t xml:space="preserve">Tuvalu </t>
  </si>
  <si>
    <t xml:space="preserve">Uganda </t>
  </si>
  <si>
    <t xml:space="preserve">Ukraine </t>
  </si>
  <si>
    <t xml:space="preserve">United Arab Emirates </t>
  </si>
  <si>
    <t xml:space="preserve">United Kingdom </t>
  </si>
  <si>
    <t xml:space="preserve">United States </t>
  </si>
  <si>
    <t xml:space="preserve">Uruguay </t>
  </si>
  <si>
    <t xml:space="preserve">Uzbekistan </t>
  </si>
  <si>
    <t xml:space="preserve">Vanuatu </t>
  </si>
  <si>
    <t xml:space="preserve">Venezuela </t>
  </si>
  <si>
    <t xml:space="preserve">Vietnam </t>
  </si>
  <si>
    <t xml:space="preserve">Virgin Islands </t>
  </si>
  <si>
    <t xml:space="preserve">Wallis and Futuna </t>
  </si>
  <si>
    <t xml:space="preserve">West Bank </t>
  </si>
  <si>
    <t xml:space="preserve">Western Sahara </t>
  </si>
  <si>
    <t xml:space="preserve">Yemen </t>
  </si>
  <si>
    <t xml:space="preserve">Zambia </t>
  </si>
  <si>
    <t xml:space="preserve">Zimbabwe </t>
  </si>
  <si>
    <t>Birth's per year</t>
  </si>
  <si>
    <t>Infant deaths per year</t>
  </si>
  <si>
    <t>Countries</t>
  </si>
  <si>
    <t xml:space="preserve"> Infant deaths per year</t>
  </si>
  <si>
    <t xml:space="preserve"> Population</t>
  </si>
  <si>
    <t xml:space="preserve"> Birth rate(births/1000 population)</t>
  </si>
  <si>
    <t>Migration rate</t>
  </si>
  <si>
    <t>Total net migration</t>
  </si>
  <si>
    <t xml:space="preserve"> Total net migration</t>
  </si>
  <si>
    <t>Unemployment percent</t>
  </si>
  <si>
    <t>Literacy percent</t>
  </si>
  <si>
    <t>Labor Force</t>
  </si>
  <si>
    <t>Total literates</t>
  </si>
  <si>
    <t>Total Unemployed</t>
  </si>
  <si>
    <t>Total Employed</t>
  </si>
  <si>
    <t>Status</t>
  </si>
  <si>
    <t xml:space="preserve"> Total Unemployed</t>
  </si>
  <si>
    <t xml:space="preserve"> Total literates</t>
  </si>
  <si>
    <t xml:space="preserve"> Total Employed</t>
  </si>
  <si>
    <t>DAYS WORKED*</t>
  </si>
  <si>
    <t>FROM</t>
  </si>
  <si>
    <t>TO</t>
  </si>
  <si>
    <t>Area(Sq Km)</t>
  </si>
  <si>
    <t>Highways(Km)</t>
  </si>
  <si>
    <t>Highways per Sq Km</t>
  </si>
  <si>
    <t>v</t>
  </si>
  <si>
    <t>Rank</t>
  </si>
  <si>
    <t>Birth per 1000 population</t>
  </si>
  <si>
    <t>Death per 1000 population</t>
  </si>
  <si>
    <t>People dead in a year</t>
  </si>
  <si>
    <t>People born in a year</t>
  </si>
  <si>
    <t>Annual growth</t>
  </si>
  <si>
    <t xml:space="preserve"> People born in a year</t>
  </si>
  <si>
    <t xml:space="preserve"> People dead in a year</t>
  </si>
  <si>
    <t xml:space="preserve"> Annual growth</t>
  </si>
  <si>
    <r>
      <t xml:space="preserve">LINK TO </t>
    </r>
    <r>
      <rPr>
        <b/>
        <sz val="14"/>
        <color theme="0"/>
        <rFont val="Calibri"/>
        <family val="2"/>
        <scheme val="minor"/>
      </rPr>
      <t>MASTER</t>
    </r>
    <r>
      <rPr>
        <b/>
        <sz val="12"/>
        <color theme="0"/>
        <rFont val="Calibri"/>
        <family val="2"/>
        <scheme val="minor"/>
      </rPr>
      <t xml:space="preserve"> TABLE</t>
    </r>
  </si>
  <si>
    <t xml:space="preserve"> Highways(Km)</t>
  </si>
  <si>
    <t xml:space="preserve"> Highways per Sq Km</t>
  </si>
  <si>
    <t>OBJECTIVE 1</t>
  </si>
  <si>
    <t>OBJECTIVE 2</t>
  </si>
  <si>
    <t>OBJECTIVE 3</t>
  </si>
  <si>
    <t>OBJECTIVE 4</t>
  </si>
  <si>
    <t>OBJECTIVE 5</t>
  </si>
  <si>
    <t>OBJECTIVE 6</t>
  </si>
  <si>
    <t>OBJECTIVE 7</t>
  </si>
  <si>
    <t>29928987</t>
  </si>
  <si>
    <t>23.06</t>
  </si>
  <si>
    <t>#VALUE!</t>
  </si>
  <si>
    <t xml:space="preserve"> Exports</t>
  </si>
  <si>
    <t xml:space="preserve"> Imports</t>
  </si>
  <si>
    <t>GDP %</t>
  </si>
  <si>
    <t>COUNTRY</t>
  </si>
  <si>
    <t>LIFE EXPECTANCY</t>
  </si>
  <si>
    <t>Sum of LIFE EXPECTANCY</t>
  </si>
  <si>
    <t>HOME</t>
  </si>
  <si>
    <t>OBJECTIVES</t>
  </si>
  <si>
    <t>EXCEL SHEETS</t>
  </si>
  <si>
    <t>(Hyper Links) LINKS</t>
  </si>
  <si>
    <t>PIVOT TABLES</t>
  </si>
  <si>
    <t>EXTRACTED TABLES</t>
  </si>
  <si>
    <t>DATA SETS</t>
  </si>
  <si>
    <t>DATA SET - 1</t>
  </si>
  <si>
    <t>19C, 183R</t>
  </si>
  <si>
    <t>DATA SET - 2</t>
  </si>
  <si>
    <t>21C, 227R</t>
  </si>
  <si>
    <t>FORMULAS / FUNCTIONS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</si>
</sst>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F800]dddd\,\ mmmm\ dd\,\ yyyy"/>
  </numFmts>
  <fonts count="23" x14ac:knownFonts="1">
    <font>
      <sz val="11"/>
      <color theme="1"/>
      <name val="Calibri"/>
      <family val="2"/>
      <scheme val="minor"/>
    </font>
    <font>
      <sz val="11"/>
      <color theme="0"/>
      <name val="Calibri"/>
      <family val="2"/>
      <scheme val="minor"/>
    </font>
    <font>
      <b/>
      <sz val="18"/>
      <color theme="0"/>
      <name val="Calibri"/>
      <family val="2"/>
      <scheme val="minor"/>
    </font>
    <font>
      <sz val="20"/>
      <color theme="0"/>
      <name val="Calibri"/>
      <family val="2"/>
      <scheme val="minor"/>
    </font>
    <font>
      <b/>
      <sz val="11"/>
      <color theme="0"/>
      <name val="Calibri"/>
      <family val="2"/>
      <scheme val="minor"/>
    </font>
    <font>
      <sz val="11"/>
      <name val="Calibri"/>
      <family val="2"/>
    </font>
    <font>
      <sz val="11"/>
      <color theme="1"/>
      <name val="Calibri"/>
      <family val="2"/>
      <scheme val="minor"/>
    </font>
    <font>
      <sz val="32"/>
      <color theme="1"/>
      <name val="Calibri"/>
      <family val="2"/>
      <scheme val="minor"/>
    </font>
    <font>
      <sz val="26"/>
      <color theme="1"/>
      <name val="Calibri"/>
      <family val="2"/>
      <scheme val="minor"/>
    </font>
    <font>
      <sz val="15"/>
      <color theme="1"/>
      <name val="Calibri"/>
      <family val="2"/>
      <scheme val="minor"/>
    </font>
    <font>
      <b/>
      <sz val="20"/>
      <color theme="0"/>
      <name val="Calibri"/>
      <family val="2"/>
      <scheme val="minor"/>
    </font>
    <font>
      <u/>
      <sz val="11"/>
      <color theme="10"/>
      <name val="Calibri"/>
      <family val="2"/>
      <scheme val="minor"/>
    </font>
    <font>
      <b/>
      <sz val="12"/>
      <color theme="0"/>
      <name val="Calibri"/>
      <family val="2"/>
      <scheme val="minor"/>
    </font>
    <font>
      <b/>
      <sz val="14"/>
      <color theme="0"/>
      <name val="Calibri"/>
      <family val="2"/>
      <scheme val="minor"/>
    </font>
    <font>
      <b/>
      <sz val="9"/>
      <color theme="1"/>
      <name val="Calibri"/>
      <family val="2"/>
      <scheme val="minor"/>
    </font>
    <font>
      <b/>
      <u/>
      <sz val="14"/>
      <color theme="1"/>
      <name val="Calibri"/>
      <family val="2"/>
      <scheme val="minor"/>
    </font>
    <font>
      <b/>
      <u/>
      <sz val="11"/>
      <color theme="0"/>
      <name val="Calibri"/>
      <family val="2"/>
      <scheme val="minor"/>
    </font>
    <font>
      <b/>
      <u/>
      <sz val="12"/>
      <color theme="0"/>
      <name val="Calibri"/>
      <family val="2"/>
      <scheme val="minor"/>
    </font>
    <font>
      <b/>
      <u/>
      <sz val="14"/>
      <color theme="0"/>
      <name val="Calibri"/>
      <family val="2"/>
      <scheme val="minor"/>
    </font>
    <font>
      <b/>
      <sz val="12"/>
      <color theme="1"/>
      <name val="Calibri"/>
      <family val="2"/>
      <scheme val="minor"/>
    </font>
    <font>
      <sz val="18"/>
      <color theme="0"/>
      <name val="Calibri"/>
      <family val="2"/>
      <scheme val="minor"/>
    </font>
    <font>
      <b/>
      <sz val="22"/>
      <color theme="0"/>
      <name val="Calibri"/>
      <family val="2"/>
      <scheme val="minor"/>
    </font>
    <font>
      <b/>
      <sz val="16"/>
      <color theme="0"/>
      <name val="Calibri"/>
      <family val="2"/>
      <scheme val="minor"/>
    </font>
  </fonts>
  <fills count="9">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4.9989318521683403E-2"/>
        <bgColor theme="0" tint="-4.9989318521683403E-2"/>
      </patternFill>
    </fill>
    <fill>
      <patternFill patternType="solid">
        <fgColor theme="7"/>
        <bgColor indexed="64"/>
      </patternFill>
    </fill>
    <fill>
      <patternFill patternType="solid">
        <fgColor theme="4" tint="0.79998168889431442"/>
        <bgColor theme="4" tint="0.79998168889431442"/>
      </patternFill>
    </fill>
    <fill>
      <patternFill patternType="solid">
        <fgColor rgb="FF00B050"/>
        <bgColor indexed="64"/>
      </patternFill>
    </fill>
    <fill>
      <patternFill patternType="solid">
        <fgColor theme="8" tint="-0.499984740745262"/>
        <bgColor indexed="64"/>
      </patternFill>
    </fill>
  </fills>
  <borders count="28">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top style="thin">
        <color indexed="65"/>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1"/>
      </left>
      <right/>
      <top style="thin">
        <color theme="1"/>
      </top>
      <bottom style="thin">
        <color theme="4" tint="0.39997558519241921"/>
      </bottom>
      <diagonal/>
    </border>
    <border>
      <left/>
      <right/>
      <top style="thin">
        <color theme="1"/>
      </top>
      <bottom style="thin">
        <color theme="4" tint="0.39997558519241921"/>
      </bottom>
      <diagonal/>
    </border>
  </borders>
  <cellStyleXfs count="3">
    <xf numFmtId="0" fontId="0" fillId="0" borderId="0"/>
    <xf numFmtId="9" fontId="6" fillId="0" borderId="0" applyFont="0" applyFill="0" applyBorder="0" applyAlignment="0" applyProtection="0"/>
    <xf numFmtId="0" fontId="11" fillId="0" borderId="0" applyNumberFormat="0" applyFill="0" applyBorder="0" applyAlignment="0" applyProtection="0"/>
  </cellStyleXfs>
  <cellXfs count="151">
    <xf numFmtId="0" fontId="0" fillId="0" borderId="0" xfId="0"/>
    <xf numFmtId="0" fontId="0" fillId="0" borderId="0" xfId="0" applyFill="1" applyAlignment="1" applyProtection="1">
      <alignment horizontal="center" vertical="center"/>
    </xf>
    <xf numFmtId="0" fontId="0" fillId="0" borderId="0" xfId="0" applyFill="1" applyProtection="1"/>
    <xf numFmtId="0" fontId="0" fillId="0" borderId="1" xfId="0" applyFont="1" applyBorder="1" applyAlignment="1">
      <alignment horizontal="center" vertical="center"/>
    </xf>
    <xf numFmtId="0" fontId="0" fillId="0" borderId="2" xfId="0" applyFont="1" applyBorder="1" applyAlignment="1">
      <alignment horizontal="center" vertical="center"/>
    </xf>
    <xf numFmtId="2" fontId="0" fillId="0" borderId="0" xfId="0" applyNumberFormat="1" applyFill="1" applyAlignment="1" applyProtection="1">
      <alignment horizontal="center" vertical="center"/>
    </xf>
    <xf numFmtId="2" fontId="0" fillId="0" borderId="2" xfId="0" applyNumberFormat="1" applyFont="1" applyBorder="1" applyAlignment="1">
      <alignment horizontal="center" vertical="center"/>
    </xf>
    <xf numFmtId="2" fontId="0" fillId="0" borderId="0" xfId="0" applyNumberFormat="1"/>
    <xf numFmtId="0" fontId="0" fillId="2" borderId="0" xfId="0" applyFill="1" applyAlignment="1"/>
    <xf numFmtId="0" fontId="0" fillId="2" borderId="0" xfId="0" applyFill="1"/>
    <xf numFmtId="0" fontId="2" fillId="2" borderId="0" xfId="0" applyFont="1" applyFill="1" applyAlignment="1">
      <alignment horizontal="center" vertical="center"/>
    </xf>
    <xf numFmtId="0" fontId="0" fillId="2" borderId="0" xfId="0" applyFill="1" applyAlignment="1">
      <alignment horizontal="center" vertical="center"/>
    </xf>
    <xf numFmtId="0" fontId="1" fillId="2" borderId="0" xfId="0" applyFont="1" applyFill="1" applyBorder="1" applyAlignment="1">
      <alignment horizontal="center" vertical="center"/>
    </xf>
    <xf numFmtId="1" fontId="0" fillId="0" borderId="0" xfId="0" applyNumberFormat="1" applyBorder="1" applyAlignment="1">
      <alignment horizontal="center" vertical="center"/>
    </xf>
    <xf numFmtId="0" fontId="1" fillId="2" borderId="0" xfId="0" applyFont="1" applyFill="1" applyAlignment="1">
      <alignment horizontal="center" vertical="center"/>
    </xf>
    <xf numFmtId="2" fontId="0" fillId="0" borderId="0" xfId="0" applyNumberFormat="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2" fontId="0" fillId="2" borderId="0" xfId="0" applyNumberFormat="1" applyFill="1"/>
    <xf numFmtId="1" fontId="0" fillId="0" borderId="4" xfId="0" applyNumberFormat="1" applyBorder="1" applyAlignment="1">
      <alignment horizontal="center" vertical="center"/>
    </xf>
    <xf numFmtId="0" fontId="0" fillId="0" borderId="4" xfId="0" applyBorder="1" applyAlignment="1">
      <alignment horizontal="center" vertical="center"/>
    </xf>
    <xf numFmtId="0" fontId="0" fillId="0" borderId="0" xfId="0" applyNumberFormat="1" applyAlignment="1">
      <alignment horizontal="center" vertical="center"/>
    </xf>
    <xf numFmtId="2" fontId="1" fillId="2" borderId="0" xfId="0" applyNumberFormat="1" applyFont="1" applyFill="1" applyAlignment="1">
      <alignment horizontal="center" vertical="center"/>
    </xf>
    <xf numFmtId="0" fontId="1" fillId="2" borderId="5" xfId="0" applyFont="1" applyFill="1" applyBorder="1"/>
    <xf numFmtId="0" fontId="4" fillId="2" borderId="0" xfId="0" applyFont="1" applyFill="1" applyAlignment="1">
      <alignment horizontal="center" vertical="center"/>
    </xf>
    <xf numFmtId="0" fontId="0" fillId="3" borderId="0" xfId="0" applyFill="1" applyAlignment="1">
      <alignment horizontal="center" vertical="center"/>
    </xf>
    <xf numFmtId="0" fontId="0" fillId="0" borderId="0" xfId="0" applyFont="1"/>
    <xf numFmtId="164" fontId="0" fillId="0" borderId="0" xfId="0" applyNumberFormat="1" applyFont="1"/>
    <xf numFmtId="2" fontId="0" fillId="0" borderId="0" xfId="0" applyNumberFormat="1" applyFont="1"/>
    <xf numFmtId="1" fontId="0" fillId="0" borderId="0" xfId="0" applyNumberFormat="1" applyFont="1"/>
    <xf numFmtId="0" fontId="0" fillId="0" borderId="0" xfId="0" applyFont="1" applyAlignment="1">
      <alignment horizontal="center" vertical="center"/>
    </xf>
    <xf numFmtId="164" fontId="0" fillId="0" borderId="0" xfId="0" applyNumberFormat="1" applyFont="1" applyAlignment="1">
      <alignment horizontal="center" vertical="center"/>
    </xf>
    <xf numFmtId="2" fontId="0" fillId="0" borderId="0" xfId="0" applyNumberFormat="1" applyFont="1" applyAlignment="1">
      <alignment horizontal="center" vertical="center"/>
    </xf>
    <xf numFmtId="1" fontId="0" fillId="0" borderId="0" xfId="0" applyNumberFormat="1" applyFont="1" applyAlignment="1">
      <alignment horizontal="center" vertical="center"/>
    </xf>
    <xf numFmtId="0" fontId="5" fillId="0" borderId="0" xfId="0" applyFont="1"/>
    <xf numFmtId="0" fontId="0" fillId="0" borderId="8" xfId="0" applyBorder="1"/>
    <xf numFmtId="0" fontId="0" fillId="0" borderId="10" xfId="0" applyBorder="1"/>
    <xf numFmtId="0" fontId="0" fillId="0" borderId="12" xfId="0" applyBorder="1"/>
    <xf numFmtId="2" fontId="0" fillId="0" borderId="0" xfId="0" applyNumberFormat="1" applyAlignment="1">
      <alignment vertical="center"/>
    </xf>
    <xf numFmtId="0" fontId="0" fillId="0" borderId="0" xfId="0" applyAlignment="1">
      <alignment vertical="center"/>
    </xf>
    <xf numFmtId="0" fontId="0" fillId="0" borderId="7" xfId="0" applyBorder="1" applyAlignment="1">
      <alignment horizontal="left"/>
    </xf>
    <xf numFmtId="0" fontId="0" fillId="0" borderId="9" xfId="0" applyBorder="1" applyAlignment="1">
      <alignment horizontal="left"/>
    </xf>
    <xf numFmtId="0" fontId="0" fillId="0" borderId="11" xfId="0" applyBorder="1" applyAlignment="1">
      <alignment horizontal="left"/>
    </xf>
    <xf numFmtId="0" fontId="1" fillId="2" borderId="7" xfId="0" applyFont="1" applyFill="1" applyBorder="1"/>
    <xf numFmtId="2" fontId="0" fillId="2" borderId="0" xfId="0" applyNumberFormat="1" applyFill="1" applyAlignment="1">
      <alignment horizontal="center" vertical="center"/>
    </xf>
    <xf numFmtId="0" fontId="0" fillId="0" borderId="0" xfId="0" applyAlignment="1">
      <alignment horizontal="left"/>
    </xf>
    <xf numFmtId="0" fontId="0" fillId="2" borderId="5" xfId="0" applyFill="1" applyBorder="1"/>
    <xf numFmtId="1" fontId="0" fillId="2" borderId="5" xfId="0" applyNumberFormat="1" applyFill="1" applyBorder="1"/>
    <xf numFmtId="2" fontId="0" fillId="2" borderId="5" xfId="0" applyNumberFormat="1" applyFill="1" applyBorder="1"/>
    <xf numFmtId="0" fontId="1" fillId="2" borderId="0" xfId="0" applyFont="1" applyFill="1"/>
    <xf numFmtId="2" fontId="1" fillId="2" borderId="0" xfId="0" applyNumberFormat="1" applyFont="1" applyFill="1"/>
    <xf numFmtId="0" fontId="0" fillId="0" borderId="5" xfId="0" applyBorder="1" applyAlignment="1">
      <alignment horizontal="center" vertical="center"/>
    </xf>
    <xf numFmtId="1" fontId="0" fillId="0" borderId="16" xfId="0" applyNumberFormat="1" applyBorder="1" applyAlignment="1">
      <alignment horizontal="center" vertical="center"/>
    </xf>
    <xf numFmtId="0" fontId="0" fillId="0" borderId="5" xfId="0" applyNumberFormat="1" applyBorder="1" applyAlignment="1">
      <alignment horizontal="center" vertical="center"/>
    </xf>
    <xf numFmtId="1" fontId="0" fillId="0" borderId="5" xfId="0" applyNumberFormat="1" applyBorder="1" applyAlignment="1">
      <alignment horizontal="center" vertical="center"/>
    </xf>
    <xf numFmtId="0" fontId="0" fillId="0" borderId="0" xfId="0" applyNumberFormat="1"/>
    <xf numFmtId="164" fontId="0" fillId="0" borderId="3" xfId="0" applyNumberFormat="1" applyFont="1" applyBorder="1" applyAlignment="1">
      <alignment horizontal="center" vertical="center"/>
    </xf>
    <xf numFmtId="164" fontId="0" fillId="0" borderId="0" xfId="0" applyNumberFormat="1"/>
    <xf numFmtId="1" fontId="0" fillId="0" borderId="0" xfId="0" applyNumberFormat="1"/>
    <xf numFmtId="9" fontId="0" fillId="0" borderId="0" xfId="1" applyFont="1" applyFill="1" applyAlignment="1" applyProtection="1">
      <alignment horizontal="center" vertical="center"/>
    </xf>
    <xf numFmtId="1" fontId="0" fillId="2" borderId="0" xfId="0" applyNumberFormat="1" applyFill="1"/>
    <xf numFmtId="0" fontId="0" fillId="2" borderId="0" xfId="0" applyNumberFormat="1" applyFill="1"/>
    <xf numFmtId="1" fontId="1" fillId="2" borderId="0" xfId="0" applyNumberFormat="1" applyFont="1" applyFill="1"/>
    <xf numFmtId="0" fontId="0" fillId="3" borderId="0" xfId="0" applyFill="1" applyAlignment="1"/>
    <xf numFmtId="0" fontId="0" fillId="3" borderId="0" xfId="0" applyFill="1" applyAlignment="1">
      <alignment horizontal="center"/>
    </xf>
    <xf numFmtId="0" fontId="0" fillId="3" borderId="0" xfId="0" applyFill="1" applyAlignment="1">
      <alignment horizontal="right"/>
    </xf>
    <xf numFmtId="0" fontId="0" fillId="0" borderId="1" xfId="0" applyFont="1" applyBorder="1" applyAlignment="1">
      <alignment horizontal="left" vertical="top"/>
    </xf>
    <xf numFmtId="2" fontId="0" fillId="0" borderId="17" xfId="0" applyNumberFormat="1" applyBorder="1"/>
    <xf numFmtId="0" fontId="0" fillId="2" borderId="5" xfId="0" applyFill="1" applyBorder="1" applyAlignment="1">
      <alignment horizontal="left" vertical="top"/>
    </xf>
    <xf numFmtId="0" fontId="0" fillId="2" borderId="5" xfId="0" applyFill="1" applyBorder="1" applyAlignment="1">
      <alignment horizontal="center" vertical="center"/>
    </xf>
    <xf numFmtId="0" fontId="1" fillId="2" borderId="18" xfId="0" applyFont="1" applyFill="1" applyBorder="1" applyAlignment="1">
      <alignment horizontal="left" vertical="top"/>
    </xf>
    <xf numFmtId="0" fontId="1" fillId="2" borderId="18" xfId="0" applyFont="1" applyFill="1" applyBorder="1" applyAlignment="1">
      <alignment horizontal="center" vertical="center"/>
    </xf>
    <xf numFmtId="2" fontId="1" fillId="2" borderId="18" xfId="0" applyNumberFormat="1" applyFont="1" applyFill="1" applyBorder="1"/>
    <xf numFmtId="0" fontId="0" fillId="4" borderId="19" xfId="0" applyFont="1" applyFill="1" applyBorder="1" applyAlignment="1">
      <alignment horizontal="left"/>
    </xf>
    <xf numFmtId="0" fontId="0" fillId="4" borderId="19" xfId="0" applyNumberFormat="1" applyFont="1" applyFill="1" applyBorder="1"/>
    <xf numFmtId="1" fontId="0" fillId="4" borderId="19" xfId="0" applyNumberFormat="1" applyFont="1" applyFill="1" applyBorder="1"/>
    <xf numFmtId="0" fontId="0" fillId="4" borderId="20" xfId="0" applyFont="1" applyFill="1" applyBorder="1" applyAlignment="1">
      <alignment horizontal="left"/>
    </xf>
    <xf numFmtId="0" fontId="0" fillId="4" borderId="20" xfId="0" applyNumberFormat="1" applyFont="1" applyFill="1" applyBorder="1"/>
    <xf numFmtId="1" fontId="0" fillId="4" borderId="20" xfId="0" applyNumberFormat="1" applyFont="1" applyFill="1" applyBorder="1"/>
    <xf numFmtId="1" fontId="1" fillId="2" borderId="13" xfId="0" applyNumberFormat="1" applyFont="1" applyFill="1" applyBorder="1" applyAlignment="1">
      <alignment horizontal="center" vertical="center"/>
    </xf>
    <xf numFmtId="1" fontId="0" fillId="0" borderId="13" xfId="0" applyNumberFormat="1" applyBorder="1"/>
    <xf numFmtId="1" fontId="0" fillId="0" borderId="14" xfId="0" applyNumberFormat="1" applyBorder="1"/>
    <xf numFmtId="1" fontId="0" fillId="0" borderId="15" xfId="0" applyNumberFormat="1" applyBorder="1"/>
    <xf numFmtId="1" fontId="0" fillId="0" borderId="0" xfId="0" applyNumberFormat="1" applyAlignment="1">
      <alignment horizontal="center" vertical="center"/>
    </xf>
    <xf numFmtId="1" fontId="0" fillId="0" borderId="0" xfId="0" applyNumberFormat="1" applyAlignment="1">
      <alignment vertical="center"/>
    </xf>
    <xf numFmtId="1" fontId="0" fillId="2" borderId="0" xfId="0" applyNumberFormat="1" applyFill="1" applyAlignment="1">
      <alignment horizontal="center" vertical="center"/>
    </xf>
    <xf numFmtId="0" fontId="0" fillId="3" borderId="0" xfId="0" applyFill="1"/>
    <xf numFmtId="0" fontId="1" fillId="2" borderId="0" xfId="0" pivotButton="1" applyFont="1" applyFill="1" applyAlignment="1">
      <alignment horizontal="center" vertical="center"/>
    </xf>
    <xf numFmtId="2" fontId="1" fillId="2" borderId="0" xfId="0" pivotButton="1" applyNumberFormat="1" applyFont="1" applyFill="1" applyAlignment="1">
      <alignment horizontal="center" vertical="center"/>
    </xf>
    <xf numFmtId="0" fontId="0" fillId="3" borderId="5" xfId="0" applyFill="1" applyBorder="1" applyAlignment="1">
      <alignment horizontal="center" vertical="center"/>
    </xf>
    <xf numFmtId="0" fontId="0" fillId="0" borderId="18" xfId="0" applyBorder="1" applyAlignment="1">
      <alignment horizontal="center" vertical="center"/>
    </xf>
    <xf numFmtId="0" fontId="0" fillId="3" borderId="23" xfId="0" applyFill="1" applyBorder="1" applyAlignment="1">
      <alignment horizontal="center" vertical="center"/>
    </xf>
    <xf numFmtId="0" fontId="0" fillId="3" borderId="5" xfId="0" applyNumberFormat="1" applyFill="1" applyBorder="1" applyAlignment="1">
      <alignment horizontal="center" vertical="center"/>
    </xf>
    <xf numFmtId="0" fontId="0" fillId="0" borderId="18" xfId="0" applyNumberFormat="1" applyBorder="1" applyAlignment="1">
      <alignment horizontal="center" vertical="center"/>
    </xf>
    <xf numFmtId="0" fontId="0" fillId="3" borderId="23" xfId="0" applyNumberFormat="1" applyFill="1" applyBorder="1" applyAlignment="1">
      <alignment horizontal="center" vertical="center"/>
    </xf>
    <xf numFmtId="1" fontId="0" fillId="3" borderId="5" xfId="0" applyNumberFormat="1" applyFill="1" applyBorder="1" applyAlignment="1">
      <alignment horizontal="center" vertical="center"/>
    </xf>
    <xf numFmtId="1" fontId="0" fillId="0" borderId="18" xfId="0" applyNumberFormat="1" applyBorder="1" applyAlignment="1">
      <alignment horizontal="center" vertical="center"/>
    </xf>
    <xf numFmtId="1" fontId="0" fillId="3" borderId="23" xfId="0" applyNumberFormat="1" applyFill="1" applyBorder="1" applyAlignment="1">
      <alignment horizontal="center" vertical="center"/>
    </xf>
    <xf numFmtId="0" fontId="0" fillId="0" borderId="0" xfId="0" pivotButton="1"/>
    <xf numFmtId="1" fontId="0" fillId="0" borderId="0" xfId="0" applyNumberFormat="1" applyFill="1" applyAlignment="1" applyProtection="1">
      <alignment horizontal="center" vertical="center"/>
    </xf>
    <xf numFmtId="1" fontId="0" fillId="0" borderId="2" xfId="0" applyNumberFormat="1" applyFont="1" applyBorder="1" applyAlignment="1">
      <alignment horizontal="center" vertical="center"/>
    </xf>
    <xf numFmtId="0" fontId="0" fillId="2" borderId="0" xfId="0" applyFill="1" applyAlignment="1" applyProtection="1">
      <alignment horizontal="center" vertical="center"/>
    </xf>
    <xf numFmtId="9" fontId="0" fillId="2" borderId="0" xfId="1" applyFont="1" applyFill="1" applyAlignment="1" applyProtection="1">
      <alignment horizontal="center" vertical="center"/>
    </xf>
    <xf numFmtId="1" fontId="0" fillId="2" borderId="0" xfId="0" applyNumberFormat="1" applyFill="1" applyAlignment="1" applyProtection="1">
      <alignment horizontal="center" vertical="center"/>
    </xf>
    <xf numFmtId="2" fontId="0" fillId="2" borderId="0" xfId="0" applyNumberFormat="1" applyFill="1" applyAlignment="1" applyProtection="1">
      <alignment horizontal="center" vertical="center"/>
    </xf>
    <xf numFmtId="0" fontId="4" fillId="2" borderId="24" xfId="0" applyFont="1" applyFill="1" applyBorder="1" applyAlignment="1">
      <alignment horizontal="center" vertical="center"/>
    </xf>
    <xf numFmtId="0" fontId="0" fillId="6" borderId="26" xfId="0" applyFont="1" applyFill="1" applyBorder="1" applyAlignment="1">
      <alignment horizontal="center" vertical="center"/>
    </xf>
    <xf numFmtId="0" fontId="0" fillId="0" borderId="26" xfId="0" applyFont="1" applyBorder="1" applyAlignment="1">
      <alignment horizontal="center" vertical="center"/>
    </xf>
    <xf numFmtId="1" fontId="0" fillId="0" borderId="27" xfId="0" applyNumberFormat="1" applyFont="1" applyBorder="1" applyAlignment="1">
      <alignment horizontal="center" vertical="center"/>
    </xf>
    <xf numFmtId="0" fontId="0" fillId="2" borderId="1" xfId="0" applyFont="1" applyFill="1" applyBorder="1" applyAlignment="1">
      <alignment horizontal="center" vertical="center"/>
    </xf>
    <xf numFmtId="1" fontId="0" fillId="2" borderId="2" xfId="0" applyNumberFormat="1" applyFont="1" applyFill="1" applyBorder="1" applyAlignment="1">
      <alignment horizontal="center" vertical="center"/>
    </xf>
    <xf numFmtId="0" fontId="4" fillId="2" borderId="25" xfId="0" applyFont="1" applyFill="1" applyBorder="1" applyAlignment="1">
      <alignment horizontal="center" vertical="center"/>
    </xf>
    <xf numFmtId="1" fontId="0" fillId="6" borderId="27" xfId="0" applyNumberFormat="1" applyFont="1" applyFill="1" applyBorder="1" applyAlignment="1">
      <alignment horizontal="center" vertical="center"/>
    </xf>
    <xf numFmtId="0" fontId="0" fillId="2" borderId="0" xfId="0" applyFont="1" applyFill="1"/>
    <xf numFmtId="164" fontId="0" fillId="2" borderId="0" xfId="0" applyNumberFormat="1" applyFont="1" applyFill="1"/>
    <xf numFmtId="2" fontId="0" fillId="2" borderId="0" xfId="0" applyNumberFormat="1" applyFont="1" applyFill="1"/>
    <xf numFmtId="1" fontId="0" fillId="2" borderId="0" xfId="0" applyNumberFormat="1" applyFont="1" applyFill="1"/>
    <xf numFmtId="0" fontId="18" fillId="2" borderId="0" xfId="2" applyFont="1" applyFill="1" applyAlignment="1">
      <alignment horizontal="center" vertical="center"/>
    </xf>
    <xf numFmtId="0" fontId="16" fillId="2" borderId="0" xfId="2" applyFont="1" applyFill="1"/>
    <xf numFmtId="0" fontId="17" fillId="2" borderId="0" xfId="2" applyFont="1" applyFill="1"/>
    <xf numFmtId="0" fontId="20" fillId="2" borderId="0" xfId="0" applyFont="1" applyFill="1" applyAlignment="1">
      <alignment vertical="center"/>
    </xf>
    <xf numFmtId="0" fontId="0" fillId="0" borderId="0" xfId="0" applyAlignment="1">
      <alignment horizontal="center"/>
    </xf>
    <xf numFmtId="165" fontId="8" fillId="3" borderId="0" xfId="0" applyNumberFormat="1" applyFont="1" applyFill="1" applyAlignment="1">
      <alignment horizontal="center" vertical="center"/>
    </xf>
    <xf numFmtId="165" fontId="8" fillId="3" borderId="0" xfId="0" applyNumberFormat="1" applyFont="1" applyFill="1" applyAlignment="1">
      <alignment horizontal="center"/>
    </xf>
    <xf numFmtId="0" fontId="7" fillId="3" borderId="0" xfId="0" applyFont="1" applyFill="1" applyAlignment="1">
      <alignment horizontal="center" vertical="center"/>
    </xf>
    <xf numFmtId="0" fontId="14" fillId="3" borderId="0" xfId="0" applyFont="1" applyFill="1" applyAlignment="1">
      <alignment horizontal="right"/>
    </xf>
    <xf numFmtId="0" fontId="0" fillId="3" borderId="0" xfId="0" applyFill="1" applyAlignment="1">
      <alignment horizontal="right"/>
    </xf>
    <xf numFmtId="22" fontId="19" fillId="7" borderId="0" xfId="0" applyNumberFormat="1" applyFont="1" applyFill="1" applyAlignment="1">
      <alignment horizontal="center" vertical="center"/>
    </xf>
    <xf numFmtId="0" fontId="9" fillId="3" borderId="0" xfId="0" applyFont="1" applyFill="1" applyAlignment="1">
      <alignment horizontal="center" vertical="center"/>
    </xf>
    <xf numFmtId="0" fontId="15" fillId="5" borderId="0" xfId="2" applyFont="1" applyFill="1" applyAlignment="1">
      <alignment horizontal="center" vertical="center"/>
    </xf>
    <xf numFmtId="0" fontId="11" fillId="5" borderId="0" xfId="2" applyFill="1" applyAlignment="1">
      <alignment horizontal="center" vertical="center"/>
    </xf>
    <xf numFmtId="0" fontId="0" fillId="3" borderId="0" xfId="0" applyFill="1" applyAlignment="1">
      <alignment horizontal="center"/>
    </xf>
    <xf numFmtId="0" fontId="15" fillId="5" borderId="0" xfId="2" applyFont="1" applyFill="1" applyAlignment="1">
      <alignment horizontal="center"/>
    </xf>
    <xf numFmtId="0" fontId="11" fillId="5" borderId="0" xfId="2" applyFill="1" applyAlignment="1">
      <alignment horizontal="center"/>
    </xf>
    <xf numFmtId="0" fontId="0" fillId="3" borderId="0" xfId="0" applyFill="1" applyAlignment="1">
      <alignment horizontal="left" vertical="top"/>
    </xf>
    <xf numFmtId="0" fontId="0" fillId="2" borderId="0" xfId="0" applyFill="1" applyAlignment="1">
      <alignment horizontal="center"/>
    </xf>
    <xf numFmtId="0" fontId="3" fillId="2" borderId="0" xfId="0" applyFont="1" applyFill="1" applyAlignment="1">
      <alignment horizontal="center"/>
    </xf>
    <xf numFmtId="0" fontId="0" fillId="2" borderId="6" xfId="0" applyFill="1" applyBorder="1" applyAlignment="1">
      <alignment horizontal="center"/>
    </xf>
    <xf numFmtId="0" fontId="10" fillId="2" borderId="21" xfId="0" applyFont="1" applyFill="1" applyBorder="1" applyAlignment="1">
      <alignment horizontal="center" vertical="center"/>
    </xf>
    <xf numFmtId="0" fontId="1" fillId="2" borderId="21" xfId="0" applyFont="1" applyFill="1" applyBorder="1" applyAlignment="1">
      <alignment horizontal="center" vertical="center"/>
    </xf>
    <xf numFmtId="0" fontId="1" fillId="2" borderId="0" xfId="0" applyFont="1" applyFill="1" applyBorder="1" applyAlignment="1">
      <alignment horizontal="center" vertical="center"/>
    </xf>
    <xf numFmtId="0" fontId="12" fillId="2" borderId="0" xfId="2" applyFont="1" applyFill="1" applyAlignment="1">
      <alignment horizontal="center"/>
    </xf>
    <xf numFmtId="0" fontId="11" fillId="2" borderId="0" xfId="2" applyFill="1" applyAlignment="1">
      <alignment horizontal="center"/>
    </xf>
    <xf numFmtId="0" fontId="0" fillId="2" borderId="22" xfId="0" applyFill="1" applyBorder="1" applyAlignment="1">
      <alignment horizontal="center"/>
    </xf>
    <xf numFmtId="0" fontId="0" fillId="2" borderId="17" xfId="0" applyFill="1" applyBorder="1" applyAlignment="1">
      <alignment horizontal="center"/>
    </xf>
    <xf numFmtId="0" fontId="21" fillId="8" borderId="0" xfId="0" applyFont="1" applyFill="1" applyAlignment="1">
      <alignment horizontal="center" vertical="center"/>
    </xf>
    <xf numFmtId="0" fontId="20" fillId="2" borderId="0" xfId="0" applyFont="1" applyFill="1" applyAlignment="1">
      <alignment horizontal="center" vertical="center"/>
    </xf>
    <xf numFmtId="0" fontId="0" fillId="2" borderId="0" xfId="0" applyFill="1" applyAlignment="1">
      <alignment horizontal="center" vertical="center"/>
    </xf>
    <xf numFmtId="0" fontId="1" fillId="2" borderId="0" xfId="0" applyFont="1" applyFill="1" applyAlignment="1">
      <alignment horizontal="center" vertical="center"/>
    </xf>
    <xf numFmtId="0" fontId="22" fillId="8" borderId="0" xfId="0" applyFont="1" applyFill="1" applyAlignment="1">
      <alignment horizontal="center" vertical="center"/>
    </xf>
    <xf numFmtId="0" fontId="20" fillId="2" borderId="0" xfId="0" applyFont="1" applyFill="1" applyAlignment="1">
      <alignment vertical="center"/>
    </xf>
  </cellXfs>
  <cellStyles count="3">
    <cellStyle name="Hyperlink" xfId="2" builtinId="8"/>
    <cellStyle name="Normal" xfId="0" builtinId="0"/>
    <cellStyle name="Percent" xfId="1" builtinId="5"/>
  </cellStyles>
  <dxfs count="572">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border outline="0">
        <bottom style="thin">
          <color theme="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dxf>
    <dxf>
      <font>
        <b val="0"/>
        <i val="0"/>
        <strike val="0"/>
        <condense val="0"/>
        <extend val="0"/>
        <outline val="0"/>
        <shadow val="0"/>
        <u val="none"/>
        <vertAlign val="baseline"/>
        <sz val="11"/>
        <color theme="1"/>
        <name val="Calibri"/>
        <scheme val="minor"/>
      </font>
      <numFmt numFmtId="164" formatCode="0.0"/>
      <alignment horizontal="center" vertical="center" textRotation="0" wrapText="0" indent="0" justifyLastLine="0" shrinkToFit="0" readingOrder="0"/>
      <border diagonalUp="0" diagonalDown="0" outline="0">
        <left/>
        <right style="thin">
          <color theme="1"/>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1" formatCode="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1" formatCode="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style="thin">
          <color theme="1"/>
        </left>
        <right/>
        <top style="thin">
          <color theme="1"/>
        </top>
        <bottom/>
      </border>
    </dxf>
    <dxf>
      <border outline="0">
        <bottom style="thin">
          <color theme="1"/>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protection locked="1" hidden="0"/>
    </dxf>
    <dxf>
      <font>
        <color theme="0"/>
      </font>
    </dxf>
    <dxf>
      <font>
        <color theme="0"/>
      </font>
    </dxf>
    <dxf>
      <fill>
        <patternFill patternType="solid">
          <bgColor theme="1"/>
        </patternFill>
      </fill>
    </dxf>
    <dxf>
      <fill>
        <patternFill patternType="solid">
          <bgColor theme="1"/>
        </patternFill>
      </fill>
    </dxf>
    <dxf>
      <font>
        <color theme="0"/>
      </font>
    </dxf>
    <dxf>
      <fill>
        <patternFill patternType="solid">
          <bgColor theme="1"/>
        </patternFill>
      </fill>
    </dxf>
    <dxf>
      <numFmt numFmtId="1" formatCode="0"/>
    </dxf>
    <dxf>
      <numFmt numFmtId="1" formatCode="0"/>
    </dxf>
    <dxf>
      <numFmt numFmtId="164" formatCode="0.0"/>
    </dxf>
    <dxf>
      <numFmt numFmtId="164" formatCode="0.0"/>
    </dxf>
    <dxf>
      <numFmt numFmtId="1" formatCode="0"/>
    </dxf>
    <dxf>
      <numFmt numFmtId="1" formatCode="0"/>
    </dxf>
    <dxf>
      <numFmt numFmtId="164" formatCode="0.0"/>
    </dxf>
    <dxf>
      <numFmt numFmtId="164" formatCode="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scheme val="minor"/>
      </font>
      <numFmt numFmtId="1" formatCode="0"/>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fill>
        <patternFill patternType="solid">
          <fgColor theme="0" tint="-4.9989318521683403E-2"/>
          <bgColor theme="0" tint="-4.9989318521683403E-2"/>
        </patternFill>
      </fill>
      <alignment horizontal="left" vertical="bottom" textRotation="0" wrapText="0" indent="0" justifyLastLine="0" shrinkToFit="0" readingOrder="0"/>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border outline="0">
        <bottom style="thin">
          <color theme="2" tint="-0.249977111117893"/>
        </bottom>
      </border>
    </dxf>
    <dxf>
      <font>
        <b val="0"/>
        <i val="0"/>
        <strike val="0"/>
        <condense val="0"/>
        <extend val="0"/>
        <outline val="0"/>
        <shadow val="0"/>
        <u val="none"/>
        <vertAlign val="baseline"/>
        <sz val="11"/>
        <color theme="1"/>
        <name val="Calibri"/>
        <scheme val="minor"/>
      </font>
      <fill>
        <patternFill patternType="solid">
          <fgColor theme="0" tint="-4.9989318521683403E-2"/>
          <bgColor theme="0" tint="-4.9989318521683403E-2"/>
        </patternFill>
      </fill>
    </dxf>
    <dxf>
      <fill>
        <patternFill>
          <fgColor indexed="64"/>
          <bgColor theme="1"/>
        </patternFill>
      </fill>
    </dxf>
    <dxf>
      <numFmt numFmtId="2" formatCode="0.0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theme="1"/>
        </left>
        <right/>
        <top style="thin">
          <color theme="1"/>
        </top>
        <bottom/>
      </border>
    </dxf>
    <dxf>
      <border outline="0">
        <top style="thin">
          <color theme="1"/>
        </top>
      </border>
    </dxf>
    <dxf>
      <border outline="0">
        <right style="thin">
          <color indexed="64"/>
        </right>
        <top style="thin">
          <color indexed="64"/>
        </top>
        <bottom style="thin">
          <color theme="1"/>
        </bottom>
      </border>
    </dxf>
    <dxf>
      <border outline="0">
        <bottom style="thin">
          <color indexed="64"/>
        </bottom>
      </border>
    </dxf>
    <dxf>
      <border diagonalUp="0" diagonalDown="0" outline="0">
        <left style="thin">
          <color indexed="64"/>
        </left>
        <right style="thin">
          <color indexed="64"/>
        </right>
        <top/>
        <bottom/>
      </border>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style="thin">
          <color indexed="64"/>
        </right>
        <top/>
        <bottom/>
      </border>
    </dxf>
    <dxf>
      <numFmt numFmtId="1" formatCode="0"/>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theme="0"/>
      </font>
    </dxf>
    <dxf>
      <font>
        <color theme="0"/>
      </font>
    </dxf>
    <dxf>
      <fill>
        <patternFill patternType="solid">
          <bgColor theme="1"/>
        </patternFill>
      </fill>
    </dxf>
    <dxf>
      <fill>
        <patternFill patternType="solid">
          <bgColor theme="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2" formatCode="0.00"/>
    </dxf>
    <dxf>
      <numFmt numFmtId="2" formatCode="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color theme="0"/>
      </font>
    </dxf>
    <dxf>
      <font>
        <color theme="0"/>
      </font>
    </dxf>
    <dxf>
      <fill>
        <patternFill>
          <bgColor theme="1"/>
        </patternFill>
      </fill>
    </dxf>
    <dxf>
      <fill>
        <patternFill>
          <bgColor theme="1"/>
        </patternFill>
      </fill>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scheme val="minor"/>
      </font>
      <numFmt numFmtId="1" formatCode="0"/>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0" tint="-4.9989318521683403E-2"/>
          <bgColor theme="0" tint="-4.9989318521683403E-2"/>
        </patternFill>
      </fill>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font>
        <b val="0"/>
        <i val="0"/>
        <strike val="0"/>
        <condense val="0"/>
        <extend val="0"/>
        <outline val="0"/>
        <shadow val="0"/>
        <u val="none"/>
        <vertAlign val="baseline"/>
        <sz val="11"/>
        <color theme="1"/>
        <name val="Calibri"/>
        <scheme val="minor"/>
      </font>
      <fill>
        <patternFill patternType="solid">
          <fgColor theme="0" tint="-4.9989318521683403E-2"/>
          <bgColor theme="0" tint="-4.9989318521683403E-2"/>
        </patternFill>
      </fill>
      <alignment horizontal="left" vertical="bottom" textRotation="0" wrapText="0" indent="0" justifyLastLine="0" shrinkToFit="0" readingOrder="0"/>
      <border diagonalUp="0" diagonalDown="0">
        <left style="thin">
          <color theme="2" tint="-0.249977111117893"/>
        </left>
        <right style="thin">
          <color theme="2" tint="-0.249977111117893"/>
        </right>
        <top style="thin">
          <color theme="2" tint="-0.249977111117893"/>
        </top>
        <bottom style="thin">
          <color theme="2" tint="-0.249977111117893"/>
        </bottom>
        <vertical/>
        <horizontal/>
      </border>
    </dxf>
    <dxf>
      <border outline="0">
        <bottom style="thin">
          <color theme="2" tint="-0.249977111117893"/>
        </bottom>
      </border>
    </dxf>
    <dxf>
      <font>
        <b val="0"/>
        <i val="0"/>
        <strike val="0"/>
        <condense val="0"/>
        <extend val="0"/>
        <outline val="0"/>
        <shadow val="0"/>
        <u val="none"/>
        <vertAlign val="baseline"/>
        <sz val="11"/>
        <color theme="1"/>
        <name val="Calibri"/>
        <scheme val="minor"/>
      </font>
      <fill>
        <patternFill patternType="solid">
          <fgColor theme="0" tint="-4.9989318521683403E-2"/>
          <bgColor theme="0" tint="-4.9989318521683403E-2"/>
        </patternFill>
      </fill>
    </dxf>
    <dxf>
      <fill>
        <patternFill>
          <fgColor indexed="64"/>
          <bgColor theme="1"/>
        </patternFill>
      </fill>
    </dxf>
    <dxf>
      <font>
        <color theme="0"/>
      </font>
    </dxf>
    <dxf>
      <font>
        <color theme="0"/>
      </font>
    </dxf>
    <dxf>
      <fill>
        <patternFill patternType="solid">
          <bgColor theme="1"/>
        </patternFill>
      </fill>
    </dxf>
    <dxf>
      <fill>
        <patternFill patternType="solid">
          <bgColor theme="1"/>
        </patternFill>
      </fill>
    </dxf>
    <dxf>
      <numFmt numFmtId="1" formatCode="0"/>
    </dxf>
    <dxf>
      <numFmt numFmtId="1" formatCode="0"/>
    </dxf>
    <dxf>
      <numFmt numFmtId="164" formatCode="0.0"/>
    </dxf>
    <dxf>
      <numFmt numFmtId="164" formatCode="0.0"/>
    </dxf>
    <dxf>
      <numFmt numFmtId="2" formatCode="0.00"/>
    </dxf>
    <dxf>
      <numFmt numFmtId="2" formatCode="0.00"/>
    </dxf>
    <dxf>
      <numFmt numFmtId="1" formatCode="0"/>
    </dxf>
    <dxf>
      <numFmt numFmtId="1" formatCode="0"/>
    </dxf>
    <dxf>
      <numFmt numFmtId="164" formatCode="0.0"/>
    </dxf>
    <dxf>
      <numFmt numFmtId="164" formatCode="0.0"/>
    </dxf>
    <dxf>
      <numFmt numFmtId="2" formatCode="0.00"/>
    </dxf>
    <dxf>
      <numFmt numFmtId="2" formatCode="0.00"/>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numFmt numFmtId="2" formatCode="0.0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theme="1"/>
        </left>
        <right/>
        <top style="thin">
          <color theme="1"/>
        </top>
        <bottom/>
      </border>
    </dxf>
    <dxf>
      <border outline="0">
        <top style="thin">
          <color theme="1"/>
        </top>
      </border>
    </dxf>
    <dxf>
      <border outline="0">
        <right style="thin">
          <color indexed="64"/>
        </right>
        <top style="thin">
          <color indexed="64"/>
        </top>
        <bottom style="thin">
          <color theme="1"/>
        </bottom>
      </border>
    </dxf>
    <dxf>
      <border outline="0">
        <bottom style="thin">
          <color indexed="64"/>
        </bottom>
      </border>
    </dxf>
    <dxf>
      <border diagonalUp="0" diagonalDown="0" outline="0">
        <left style="thin">
          <color indexed="64"/>
        </left>
        <right style="thin">
          <color indexed="64"/>
        </right>
        <top/>
        <bottom/>
      </border>
    </dxf>
    <dxf>
      <font>
        <color theme="0"/>
      </font>
    </dxf>
    <dxf>
      <font>
        <color theme="0"/>
      </font>
    </dxf>
    <dxf>
      <fill>
        <patternFill patternType="solid">
          <bgColor theme="1"/>
        </patternFill>
      </fill>
    </dxf>
    <dxf>
      <fill>
        <patternFill patternType="solid">
          <bgColor theme="1"/>
        </patternFill>
      </fill>
    </dxf>
    <dxf>
      <font>
        <color theme="0"/>
      </font>
    </dxf>
    <dxf>
      <fill>
        <patternFill patternType="solid">
          <bgColor theme="1"/>
        </patternFill>
      </fill>
    </dxf>
    <dxf>
      <alignment horizontal="center" readingOrder="0"/>
    </dxf>
    <dxf>
      <alignment horizontal="center" readingOrder="0"/>
    </dxf>
    <dxf>
      <alignment vertical="center" readingOrder="0"/>
    </dxf>
    <dxf>
      <alignment vertical="center" readingOrder="0"/>
    </dxf>
    <dxf>
      <alignment horizontal="center" readingOrder="0"/>
    </dxf>
    <dxf>
      <alignment vertical="center" readingOrder="0"/>
    </dxf>
    <dxf>
      <alignment horizontal="center" readingOrder="0"/>
    </dxf>
    <dxf>
      <alignment vertical="center" readingOrder="0"/>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numFmt numFmtId="2" formatCode="0.00"/>
    </dxf>
    <dxf>
      <numFmt numFmtId="2" formatCode="0.0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color theme="0"/>
      </font>
    </dxf>
    <dxf>
      <fill>
        <patternFill patternType="solid">
          <bgColor theme="1"/>
        </patternFill>
      </fill>
    </dxf>
    <dxf>
      <font>
        <color theme="0"/>
      </font>
    </dxf>
    <dxf>
      <fill>
        <patternFill patternType="solid">
          <bgColor theme="1"/>
        </patternFill>
      </fill>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font>
        <color theme="0"/>
      </font>
    </dxf>
    <dxf>
      <font>
        <color theme="0"/>
      </font>
    </dxf>
    <dxf>
      <fill>
        <patternFill patternType="solid">
          <bgColor theme="1"/>
        </patternFill>
      </fill>
    </dxf>
    <dxf>
      <fill>
        <patternFill patternType="solid">
          <bgColor theme="1"/>
        </patternFill>
      </fill>
    </dxf>
    <dxf>
      <font>
        <color theme="0"/>
      </font>
    </dxf>
    <dxf>
      <fill>
        <patternFill patternType="solid">
          <bgColor theme="1"/>
        </patternFill>
      </fill>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font>
        <color theme="0"/>
      </font>
    </dxf>
    <dxf>
      <fill>
        <patternFill patternType="solid">
          <bgColor theme="1"/>
        </patternFill>
      </fill>
    </dxf>
    <dxf>
      <font>
        <color theme="0"/>
      </font>
    </dxf>
    <dxf>
      <fill>
        <patternFill patternType="solid">
          <bgColor theme="1"/>
        </patternFill>
      </fill>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style="thin">
          <color indexed="64"/>
        </right>
        <top/>
        <bottom/>
      </border>
    </dxf>
    <dxf>
      <font>
        <color theme="0"/>
      </font>
    </dxf>
    <dxf>
      <font>
        <color theme="0"/>
      </font>
    </dxf>
    <dxf>
      <fill>
        <patternFill patternType="solid">
          <bgColor theme="1"/>
        </patternFill>
      </fill>
    </dxf>
    <dxf>
      <fill>
        <patternFill patternType="solid">
          <bgColor theme="1"/>
        </patternFill>
      </fill>
    </dxf>
    <dxf>
      <font>
        <color theme="0"/>
      </font>
    </dxf>
    <dxf>
      <fill>
        <patternFill patternType="solid">
          <bgColor theme="1"/>
        </patternFill>
      </fill>
    </dxf>
    <dxf>
      <numFmt numFmtId="2" formatCode="0.00"/>
    </dxf>
    <dxf>
      <numFmt numFmtId="2" formatCode="0.00"/>
    </dxf>
    <dxf>
      <numFmt numFmtId="2" formatCode="0.00"/>
    </dxf>
    <dxf>
      <numFmt numFmtId="164" formatCode="0.0"/>
    </dxf>
    <dxf>
      <numFmt numFmtId="164" formatCode="0.0"/>
    </dxf>
    <dxf>
      <numFmt numFmtId="164" formatCode="0.0"/>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font>
        <color theme="0"/>
      </font>
    </dxf>
    <dxf>
      <font>
        <color theme="0"/>
      </font>
    </dxf>
    <dxf>
      <fill>
        <patternFill patternType="solid">
          <bgColor theme="1"/>
        </patternFill>
      </fill>
    </dxf>
    <dxf>
      <fill>
        <patternFill patternType="solid">
          <bgColor theme="1"/>
        </patternFill>
      </fill>
    </dxf>
    <dxf>
      <font>
        <color theme="0"/>
      </font>
    </dxf>
    <dxf>
      <fill>
        <patternFill patternType="solid">
          <bgColor theme="1"/>
        </patternFill>
      </fill>
    </dxf>
    <dxf>
      <numFmt numFmtId="2" formatCode="0.00"/>
    </dxf>
    <dxf>
      <numFmt numFmtId="2" formatCode="0.00"/>
    </dxf>
    <dxf>
      <numFmt numFmtId="2" formatCode="0.00"/>
    </dxf>
    <dxf>
      <numFmt numFmtId="164" formatCode="0.0"/>
    </dxf>
    <dxf>
      <numFmt numFmtId="164" formatCode="0.0"/>
    </dxf>
    <dxf>
      <numFmt numFmtId="164" formatCode="0.0"/>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numFmt numFmtId="1" formatCode="0"/>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vertical="center" readingOrder="0"/>
    </dxf>
    <dxf>
      <alignment vertical="center" readingOrder="0"/>
    </dxf>
    <dxf>
      <numFmt numFmtId="2" formatCode="0.00"/>
    </dxf>
    <dxf>
      <numFmt numFmtId="2" formatCode="0.00"/>
    </dxf>
    <dxf>
      <numFmt numFmtId="2" formatCode="0.00"/>
    </dxf>
    <dxf>
      <numFmt numFmtId="164" formatCode="0.0"/>
    </dxf>
    <dxf>
      <numFmt numFmtId="164" formatCode="0.0"/>
    </dxf>
    <dxf>
      <numFmt numFmtId="164" formatCode="0.0"/>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numFmt numFmtId="166" formatCode="0.000"/>
    </dxf>
    <dxf>
      <numFmt numFmtId="166" formatCode="0.000"/>
    </dxf>
    <dxf>
      <numFmt numFmtId="166" formatCode="0.000"/>
    </dxf>
    <dxf>
      <numFmt numFmtId="2" formatCode="0.00"/>
    </dxf>
    <dxf>
      <numFmt numFmtId="2" formatCode="0.00"/>
    </dxf>
    <dxf>
      <numFmt numFmtId="2" formatCode="0.00"/>
    </dxf>
    <dxf>
      <font>
        <color theme="0"/>
      </font>
    </dxf>
    <dxf>
      <font>
        <color theme="0"/>
      </font>
    </dxf>
    <dxf>
      <fill>
        <patternFill patternType="solid">
          <bgColor theme="1"/>
        </patternFill>
      </fill>
    </dxf>
    <dxf>
      <fill>
        <patternFill patternType="solid">
          <bgColor theme="1"/>
        </patternFill>
      </fill>
    </dxf>
    <dxf>
      <font>
        <color theme="0"/>
      </font>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2" formatCode="0.00"/>
    </dxf>
    <dxf>
      <numFmt numFmtId="2" formatCode="0.00"/>
    </dxf>
    <dxf>
      <font>
        <color theme="0"/>
      </font>
    </dxf>
    <dxf>
      <font>
        <color theme="0"/>
      </font>
    </dxf>
    <dxf>
      <fill>
        <patternFill patternType="solid">
          <bgColor theme="1"/>
        </patternFill>
      </fill>
    </dxf>
    <dxf>
      <fill>
        <patternFill patternType="solid">
          <bgColor theme="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2" formatCode="0.00"/>
    </dxf>
    <dxf>
      <numFmt numFmtId="2" formatCode="0.00"/>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2" formatCode="0.00"/>
    </dxf>
    <dxf>
      <numFmt numFmtId="2" formatCode="0.00"/>
    </dxf>
    <dxf>
      <fill>
        <patternFill>
          <bgColor theme="1"/>
        </patternFill>
      </fill>
    </dxf>
    <dxf>
      <fill>
        <patternFill>
          <bgColor theme="1"/>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1"/>
        </patternFill>
      </fill>
    </dxf>
    <dxf>
      <fill>
        <patternFill patternType="solid">
          <bgColor theme="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 formatCode="0"/>
    </dxf>
    <dxf>
      <numFmt numFmtId="1" formatCode="0"/>
    </dxf>
    <dxf>
      <numFmt numFmtId="164" formatCode="0.0"/>
    </dxf>
    <dxf>
      <numFmt numFmtId="164" formatCode="0.0"/>
    </dxf>
    <dxf>
      <numFmt numFmtId="2" formatCode="0.00"/>
    </dxf>
    <dxf>
      <numFmt numFmtId="2" formatCode="0.00"/>
    </dxf>
    <dxf>
      <font>
        <color theme="0"/>
      </font>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ill>
        <patternFill patternType="solid">
          <bgColor theme="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color theme="0"/>
      </font>
    </dxf>
    <dxf>
      <font>
        <color theme="0"/>
      </font>
    </dxf>
    <dxf>
      <fill>
        <patternFill>
          <bgColor theme="1"/>
        </patternFill>
      </fill>
    </dxf>
    <dxf>
      <fill>
        <patternFill>
          <bgColor theme="1"/>
        </patternFill>
      </fill>
    </dxf>
    <dxf>
      <numFmt numFmtId="2" formatCode="0.00"/>
    </dxf>
    <dxf>
      <numFmt numFmtId="2" formatCode="0.00"/>
    </dxf>
    <dxf>
      <numFmt numFmtId="2" formatCode="0.00"/>
    </dxf>
    <dxf>
      <numFmt numFmtId="2" formatCode="0.0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font>
        <color theme="0"/>
      </font>
    </dxf>
    <dxf>
      <fill>
        <patternFill patternType="solid">
          <bgColor theme="1"/>
        </patternFill>
      </fill>
    </dxf>
    <dxf>
      <font>
        <color theme="0"/>
      </font>
    </dxf>
    <dxf>
      <fill>
        <patternFill patternType="solid">
          <bgColor theme="1"/>
        </patternFill>
      </fill>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0.0"/>
      <alignment horizontal="center" vertical="center" textRotation="0" wrapText="0" indent="0" justifyLastLine="0" shrinkToFit="0" readingOrder="0"/>
      <border diagonalUp="0" diagonalDown="0" outline="0">
        <left/>
        <right style="thin">
          <color theme="1"/>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2" formatCode="0.00"/>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border outline="0">
        <bottom style="thin">
          <color theme="1"/>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5.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aredStrings" Target="sharedStrings.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4.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EXCEL.xlsx]O2!PivotTable3</c:name>
    <c:fmtId val="0"/>
  </c:pivotSource>
  <c:chart>
    <c:autoTitleDeleted val="1"/>
    <c:pivotFmts>
      <c:pivotFmt>
        <c:idx val="0"/>
      </c:pivotFmt>
      <c:pivotFmt>
        <c:idx val="1"/>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5"/>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col"/>
        <c:grouping val="clustered"/>
        <c:varyColors val="0"/>
        <c:ser>
          <c:idx val="0"/>
          <c:order val="0"/>
          <c:tx>
            <c:strRef>
              <c:f>'O2'!$H$1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elete val="1"/>
          </c:dLbls>
          <c:cat>
            <c:strRef>
              <c:f>'O2'!$G$2:$G$11</c:f>
              <c:strCache>
                <c:ptCount val="10"/>
                <c:pt idx="0">
                  <c:v>China</c:v>
                </c:pt>
                <c:pt idx="1">
                  <c:v>United States</c:v>
                </c:pt>
                <c:pt idx="2">
                  <c:v>France</c:v>
                </c:pt>
                <c:pt idx="3">
                  <c:v>Japan</c:v>
                </c:pt>
                <c:pt idx="4">
                  <c:v>Canada</c:v>
                </c:pt>
                <c:pt idx="5">
                  <c:v>United Kingdom</c:v>
                </c:pt>
                <c:pt idx="6">
                  <c:v>Ukraine</c:v>
                </c:pt>
                <c:pt idx="7">
                  <c:v>Paraguay</c:v>
                </c:pt>
                <c:pt idx="8">
                  <c:v>Germany</c:v>
                </c:pt>
                <c:pt idx="9">
                  <c:v>India</c:v>
                </c:pt>
              </c:strCache>
            </c:strRef>
          </c:cat>
          <c:val>
            <c:numRef>
              <c:f>'O2'!$H$2:$H$11</c:f>
              <c:numCache>
                <c:formatCode>0</c:formatCode>
                <c:ptCount val="10"/>
                <c:pt idx="0">
                  <c:v>280000000000</c:v>
                </c:pt>
                <c:pt idx="1">
                  <c:v>179000000000</c:v>
                </c:pt>
                <c:pt idx="2">
                  <c:v>113900000000</c:v>
                </c:pt>
                <c:pt idx="3">
                  <c:v>73000000000</c:v>
                </c:pt>
                <c:pt idx="4">
                  <c:v>61600000000</c:v>
                </c:pt>
                <c:pt idx="5">
                  <c:v>58500000000</c:v>
                </c:pt>
                <c:pt idx="6">
                  <c:v>48000000000</c:v>
                </c:pt>
                <c:pt idx="7">
                  <c:v>45891000000</c:v>
                </c:pt>
                <c:pt idx="8">
                  <c:v>40500000000</c:v>
                </c:pt>
                <c:pt idx="9">
                  <c:v>37100000000</c:v>
                </c:pt>
              </c:numCache>
            </c:numRef>
          </c:val>
          <c:extLst>
            <c:ext xmlns:c16="http://schemas.microsoft.com/office/drawing/2014/chart" uri="{C3380CC4-5D6E-409C-BE32-E72D297353CC}">
              <c16:uniqueId val="{00000000-9DC5-4B04-B514-C5133B374275}"/>
            </c:ext>
          </c:extLst>
        </c:ser>
        <c:dLbls>
          <c:dLblPos val="outEnd"/>
          <c:showLegendKey val="0"/>
          <c:showVal val="1"/>
          <c:showCatName val="0"/>
          <c:showSerName val="0"/>
          <c:showPercent val="0"/>
          <c:showBubbleSize val="0"/>
        </c:dLbls>
        <c:gapWidth val="315"/>
        <c:overlap val="-40"/>
        <c:axId val="326146208"/>
        <c:axId val="326147456"/>
      </c:barChart>
      <c:catAx>
        <c:axId val="326146208"/>
        <c:scaling>
          <c:orientation val="minMax"/>
        </c:scaling>
        <c:delete val="1"/>
        <c:axPos val="b"/>
        <c:numFmt formatCode="General" sourceLinked="1"/>
        <c:majorTickMark val="none"/>
        <c:minorTickMark val="none"/>
        <c:tickLblPos val="nextTo"/>
        <c:crossAx val="326147456"/>
        <c:crosses val="autoZero"/>
        <c:auto val="1"/>
        <c:lblAlgn val="ctr"/>
        <c:lblOffset val="100"/>
        <c:noMultiLvlLbl val="0"/>
      </c:catAx>
      <c:valAx>
        <c:axId val="326147456"/>
        <c:scaling>
          <c:orientation val="minMax"/>
        </c:scaling>
        <c:delete val="1"/>
        <c:axPos val="l"/>
        <c:numFmt formatCode="0" sourceLinked="1"/>
        <c:majorTickMark val="none"/>
        <c:minorTickMark val="none"/>
        <c:tickLblPos val="nextTo"/>
        <c:crossAx val="326146208"/>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900" b="1" i="0" u="none" strike="noStrike" kern="1200" baseline="0">
                <a:solidFill>
                  <a:schemeClr val="bg1"/>
                </a:solidFill>
                <a:latin typeface="Century Gothic" panose="020B0502020202020204" pitchFamily="34" charset="0"/>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EXCEL.xlsx]O2!PivotTable1</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'O2'!$H$15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'O2'!$G$16:$G$25</c:f>
              <c:strCache>
                <c:ptCount val="10"/>
                <c:pt idx="0">
                  <c:v>Paraguay</c:v>
                </c:pt>
                <c:pt idx="1">
                  <c:v>Cyprus</c:v>
                </c:pt>
                <c:pt idx="2">
                  <c:v>Bhutan</c:v>
                </c:pt>
                <c:pt idx="3">
                  <c:v>Lithuania</c:v>
                </c:pt>
                <c:pt idx="4">
                  <c:v>Mozambique</c:v>
                </c:pt>
                <c:pt idx="5">
                  <c:v>Cote d'Ivoire</c:v>
                </c:pt>
                <c:pt idx="6">
                  <c:v>Zambia</c:v>
                </c:pt>
                <c:pt idx="7">
                  <c:v>Burma</c:v>
                </c:pt>
                <c:pt idx="8">
                  <c:v>Uruguay</c:v>
                </c:pt>
                <c:pt idx="9">
                  <c:v>Pakistan</c:v>
                </c:pt>
              </c:strCache>
            </c:strRef>
          </c:cat>
          <c:val>
            <c:numRef>
              <c:f>'O2'!$H$16:$H$25</c:f>
              <c:numCache>
                <c:formatCode>0.00</c:formatCode>
                <c:ptCount val="10"/>
                <c:pt idx="0">
                  <c:v>5.10545905707196E-2</c:v>
                </c:pt>
                <c:pt idx="1">
                  <c:v>0.15049999999999999</c:v>
                </c:pt>
                <c:pt idx="2">
                  <c:v>0.15637181409295353</c:v>
                </c:pt>
                <c:pt idx="3">
                  <c:v>0.56720580033463464</c:v>
                </c:pt>
                <c:pt idx="4">
                  <c:v>0.56959024720623097</c:v>
                </c:pt>
                <c:pt idx="5">
                  <c:v>0.62534145828955667</c:v>
                </c:pt>
                <c:pt idx="6">
                  <c:v>0.65446308313946366</c:v>
                </c:pt>
                <c:pt idx="7">
                  <c:v>0.68745067087608525</c:v>
                </c:pt>
                <c:pt idx="8">
                  <c:v>0.68861293345829433</c:v>
                </c:pt>
                <c:pt idx="9">
                  <c:v>0.69961472034010896</c:v>
                </c:pt>
              </c:numCache>
            </c:numRef>
          </c:val>
          <c:extLst>
            <c:ext xmlns:c16="http://schemas.microsoft.com/office/drawing/2014/chart" uri="{C3380CC4-5D6E-409C-BE32-E72D297353CC}">
              <c16:uniqueId val="{00000000-2F8F-47A0-85F5-3BD0C93C2AD4}"/>
            </c:ext>
          </c:extLst>
        </c:ser>
        <c:dLbls>
          <c:dLblPos val="outEnd"/>
          <c:showLegendKey val="0"/>
          <c:showVal val="1"/>
          <c:showCatName val="0"/>
          <c:showSerName val="0"/>
          <c:showPercent val="0"/>
          <c:showBubbleSize val="0"/>
        </c:dLbls>
        <c:gapWidth val="182"/>
        <c:overlap val="-50"/>
        <c:axId val="626496336"/>
        <c:axId val="626498000"/>
      </c:barChart>
      <c:catAx>
        <c:axId val="62649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Century Gothic" panose="020B0502020202020204" pitchFamily="34" charset="0"/>
                <a:ea typeface="+mn-ea"/>
                <a:cs typeface="+mn-cs"/>
              </a:defRPr>
            </a:pPr>
            <a:endParaRPr lang="en-US"/>
          </a:p>
        </c:txPr>
        <c:crossAx val="626498000"/>
        <c:crosses val="autoZero"/>
        <c:auto val="1"/>
        <c:lblAlgn val="ctr"/>
        <c:lblOffset val="100"/>
        <c:noMultiLvlLbl val="0"/>
      </c:catAx>
      <c:valAx>
        <c:axId val="626498000"/>
        <c:scaling>
          <c:orientation val="minMax"/>
        </c:scaling>
        <c:delete val="1"/>
        <c:axPos val="b"/>
        <c:numFmt formatCode="0.00" sourceLinked="1"/>
        <c:majorTickMark val="none"/>
        <c:minorTickMark val="none"/>
        <c:tickLblPos val="nextTo"/>
        <c:crossAx val="6264963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EXCEL.xlsx]O3!PivotTable3</c:name>
    <c:fmtId val="2"/>
  </c:pivotSource>
  <c:chart>
    <c:autoTitleDeleted val="1"/>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4">
              <a:alpha val="85000"/>
            </a:schemeClr>
          </a:solidFill>
          <a:ln w="31750" cap="rnd" cmpd="sng" algn="ctr">
            <a:solidFill>
              <a:schemeClr val="accent4"/>
            </a:solidFill>
            <a:round/>
          </a:ln>
          <a:effectLst/>
        </c:spPr>
        <c:marker>
          <c:spPr>
            <a:solidFill>
              <a:schemeClr val="accent4"/>
            </a:solidFill>
            <a:ln>
              <a:no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31750"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31750"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'O3'!$H$71</c:f>
              <c:strCache>
                <c:ptCount val="1"/>
                <c:pt idx="0">
                  <c:v>Total</c:v>
                </c:pt>
              </c:strCache>
            </c:strRef>
          </c:tx>
          <c:spPr>
            <a:ln w="31750"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'O3'!$G$72:$G$81</c:f>
              <c:strCache>
                <c:ptCount val="10"/>
                <c:pt idx="0">
                  <c:v>Turks and Caicos Islands</c:v>
                </c:pt>
                <c:pt idx="1">
                  <c:v>Afghanistan</c:v>
                </c:pt>
                <c:pt idx="2">
                  <c:v>Mali</c:v>
                </c:pt>
                <c:pt idx="3">
                  <c:v>Mozambique</c:v>
                </c:pt>
                <c:pt idx="4">
                  <c:v>Laos</c:v>
                </c:pt>
                <c:pt idx="5">
                  <c:v>Malawi</c:v>
                </c:pt>
                <c:pt idx="6">
                  <c:v>Bhutan</c:v>
                </c:pt>
                <c:pt idx="7">
                  <c:v>Somalia</c:v>
                </c:pt>
                <c:pt idx="8">
                  <c:v>Bangladesh</c:v>
                </c:pt>
                <c:pt idx="9">
                  <c:v>Micronesia Federated States of</c:v>
                </c:pt>
              </c:strCache>
            </c:strRef>
          </c:cat>
          <c:val>
            <c:numRef>
              <c:f>'O3'!$H$72:$H$81</c:f>
              <c:numCache>
                <c:formatCode>0.00</c:formatCode>
                <c:ptCount val="10"/>
                <c:pt idx="0">
                  <c:v>0</c:v>
                </c:pt>
                <c:pt idx="1">
                  <c:v>1.8594013890279679E-2</c:v>
                </c:pt>
                <c:pt idx="2">
                  <c:v>5.174295240242284E-2</c:v>
                </c:pt>
                <c:pt idx="3">
                  <c:v>6.9640886450418701E-2</c:v>
                </c:pt>
                <c:pt idx="4">
                  <c:v>7.0329754464310848E-2</c:v>
                </c:pt>
                <c:pt idx="5">
                  <c:v>7.0614801112335271E-2</c:v>
                </c:pt>
                <c:pt idx="6">
                  <c:v>7.2651818244126767E-2</c:v>
                </c:pt>
                <c:pt idx="7">
                  <c:v>7.4025542769595845E-2</c:v>
                </c:pt>
                <c:pt idx="8">
                  <c:v>7.8222208277865024E-2</c:v>
                </c:pt>
                <c:pt idx="9">
                  <c:v>8.2364367975579292E-2</c:v>
                </c:pt>
              </c:numCache>
            </c:numRef>
          </c:val>
          <c:smooth val="0"/>
          <c:extLst>
            <c:ext xmlns:c16="http://schemas.microsoft.com/office/drawing/2014/chart" uri="{C3380CC4-5D6E-409C-BE32-E72D297353CC}">
              <c16:uniqueId val="{00000000-43D9-4DC5-B7D5-3A86F1DED91E}"/>
            </c:ext>
          </c:extLst>
        </c:ser>
        <c:dLbls>
          <c:dLblPos val="t"/>
          <c:showLegendKey val="0"/>
          <c:showVal val="1"/>
          <c:showCatName val="0"/>
          <c:showSerName val="0"/>
          <c:showPercent val="0"/>
          <c:showBubbleSize val="0"/>
        </c:dLbls>
        <c:smooth val="0"/>
        <c:axId val="1848119631"/>
        <c:axId val="1848111727"/>
      </c:lineChart>
      <c:catAx>
        <c:axId val="1848119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0" i="0" u="none" strike="noStrike" kern="1200" cap="all" baseline="0">
                <a:solidFill>
                  <a:schemeClr val="bg1"/>
                </a:solidFill>
                <a:latin typeface="+mn-lt"/>
                <a:ea typeface="+mn-ea"/>
                <a:cs typeface="+mn-cs"/>
              </a:defRPr>
            </a:pPr>
            <a:endParaRPr lang="en-US"/>
          </a:p>
        </c:txPr>
        <c:crossAx val="1848111727"/>
        <c:crosses val="autoZero"/>
        <c:auto val="1"/>
        <c:lblAlgn val="ctr"/>
        <c:lblOffset val="100"/>
        <c:noMultiLvlLbl val="0"/>
      </c:catAx>
      <c:valAx>
        <c:axId val="18481117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848119631"/>
        <c:crosses val="autoZero"/>
        <c:crossBetween val="between"/>
      </c:valAx>
      <c:dTable>
        <c:showHorzBorder val="1"/>
        <c:showVertBorder val="1"/>
        <c:showOutline val="1"/>
        <c:showKeys val="0"/>
        <c:spPr>
          <a:noFill/>
          <a:ln w="9525">
            <a:solidFill>
              <a:schemeClr val="dk1">
                <a:lumMod val="35000"/>
                <a:lumOff val="65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EXCEL.xlsx]O3!PivotTable2</c:name>
    <c:fmtId val="4"/>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'O3'!$H$43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'O3'!$G$44:$G$53</c:f>
              <c:strCache>
                <c:ptCount val="10"/>
                <c:pt idx="0">
                  <c:v>Gibraltar</c:v>
                </c:pt>
                <c:pt idx="1">
                  <c:v>Virgin Islands</c:v>
                </c:pt>
                <c:pt idx="2">
                  <c:v>Netherlands Antilles</c:v>
                </c:pt>
                <c:pt idx="3">
                  <c:v>Singapore</c:v>
                </c:pt>
                <c:pt idx="4">
                  <c:v>Kuwait</c:v>
                </c:pt>
                <c:pt idx="5">
                  <c:v>United Arab Emirates</c:v>
                </c:pt>
                <c:pt idx="6">
                  <c:v>Guam</c:v>
                </c:pt>
                <c:pt idx="7">
                  <c:v>Luxembourg</c:v>
                </c:pt>
                <c:pt idx="8">
                  <c:v>Faroe Islands</c:v>
                </c:pt>
                <c:pt idx="9">
                  <c:v>Aruba</c:v>
                </c:pt>
              </c:strCache>
            </c:strRef>
          </c:cat>
          <c:val>
            <c:numRef>
              <c:f>'O3'!$H$44:$H$53</c:f>
              <c:numCache>
                <c:formatCode>0.00</c:formatCode>
                <c:ptCount val="10"/>
                <c:pt idx="0">
                  <c:v>239.49218189642806</c:v>
                </c:pt>
                <c:pt idx="1">
                  <c:v>96.533833756485265</c:v>
                </c:pt>
                <c:pt idx="2">
                  <c:v>52.046299748133734</c:v>
                </c:pt>
                <c:pt idx="3">
                  <c:v>25.148450421626311</c:v>
                </c:pt>
                <c:pt idx="4">
                  <c:v>19.946070640781489</c:v>
                </c:pt>
                <c:pt idx="5">
                  <c:v>19.229778886802965</c:v>
                </c:pt>
                <c:pt idx="6">
                  <c:v>18.865238129137893</c:v>
                </c:pt>
                <c:pt idx="7">
                  <c:v>17.18704315888094</c:v>
                </c:pt>
                <c:pt idx="8">
                  <c:v>15.235722499041778</c:v>
                </c:pt>
                <c:pt idx="9">
                  <c:v>14.441215102143476</c:v>
                </c:pt>
              </c:numCache>
            </c:numRef>
          </c:val>
          <c:smooth val="0"/>
          <c:extLst>
            <c:ext xmlns:c16="http://schemas.microsoft.com/office/drawing/2014/chart" uri="{C3380CC4-5D6E-409C-BE32-E72D297353CC}">
              <c16:uniqueId val="{00000000-73E8-4986-90D5-46BE8FD5443F}"/>
            </c:ext>
          </c:extLst>
        </c:ser>
        <c:dLbls>
          <c:dLblPos val="t"/>
          <c:showLegendKey val="0"/>
          <c:showVal val="1"/>
          <c:showCatName val="0"/>
          <c:showSerName val="0"/>
          <c:showPercent val="0"/>
          <c:showBubbleSize val="0"/>
        </c:dLbls>
        <c:marker val="1"/>
        <c:smooth val="0"/>
        <c:axId val="1932341087"/>
        <c:axId val="1932348159"/>
      </c:lineChart>
      <c:catAx>
        <c:axId val="1932341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932348159"/>
        <c:crosses val="autoZero"/>
        <c:auto val="1"/>
        <c:lblAlgn val="ctr"/>
        <c:lblOffset val="100"/>
        <c:noMultiLvlLbl val="0"/>
      </c:catAx>
      <c:valAx>
        <c:axId val="1932348159"/>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crossAx val="1932341087"/>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0">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EXCEL.xlsx]O3!PivotTable4</c:name>
    <c:fmtId val="0"/>
  </c:pivotSource>
  <c:chart>
    <c:autoTitleDeleted val="1"/>
    <c:pivotFmts>
      <c:pivotFmt>
        <c:idx val="0"/>
      </c:pivotFmt>
      <c:pivotFmt>
        <c:idx val="1"/>
        <c:spPr>
          <a:solidFill>
            <a:schemeClr val="lt1"/>
          </a:solidFill>
          <a:ln w="19050">
            <a:solidFill>
              <a:schemeClr val="accent1"/>
            </a:solidFill>
          </a:ln>
          <a:effectLst/>
        </c:spPr>
        <c:marker>
          <c:spPr>
            <a:solidFill>
              <a:schemeClr val="accent1"/>
            </a:solidFill>
            <a:ln w="22225">
              <a:solidFill>
                <a:schemeClr val="lt1"/>
              </a:solidFill>
              <a:round/>
            </a:ln>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bg1">
              <a:lumMod val="50000"/>
            </a:schemeClr>
          </a:solidFill>
          <a:ln w="12700" cap="flat" cmpd="sng" algn="ctr">
            <a:solidFill>
              <a:schemeClr val="tx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w="12700" cap="flat" cmpd="sng" algn="ctr">
            <a:solidFill>
              <a:schemeClr val="tx1"/>
            </a:solidFill>
            <a:prstDash val="solid"/>
            <a:miter lim="800000"/>
          </a:ln>
          <a:effectLst/>
        </c:spPr>
        <c:dLbl>
          <c:idx val="0"/>
          <c:layout>
            <c:manualLayout>
              <c:x val="-3.9110659301437421E-17"/>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4"/>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5"/>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6"/>
        <c:spPr>
          <a:solidFill>
            <a:schemeClr val="bg1">
              <a:lumMod val="50000"/>
            </a:schemeClr>
          </a:solidFill>
          <a:ln w="12700" cap="flat" cmpd="sng" algn="ctr">
            <a:solidFill>
              <a:schemeClr val="tx1"/>
            </a:solidFill>
            <a:prstDash val="solid"/>
            <a:miter lim="800000"/>
          </a:ln>
          <a:effectLst/>
        </c:spPr>
        <c:dLbl>
          <c:idx val="0"/>
          <c:layout>
            <c:manualLayout>
              <c:x val="2.875112715879289E-2"/>
              <c:y val="-6.158583525789181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7"/>
        <c:spPr>
          <a:solidFill>
            <a:schemeClr val="bg1">
              <a:lumMod val="50000"/>
            </a:schemeClr>
          </a:solidFill>
          <a:ln w="12700" cap="flat" cmpd="sng" algn="ctr">
            <a:solidFill>
              <a:schemeClr val="tx1"/>
            </a:solidFill>
            <a:prstDash val="solid"/>
            <a:miter lim="800000"/>
          </a:ln>
          <a:effectLst/>
        </c:spPr>
        <c:dLbl>
          <c:idx val="0"/>
          <c:layout>
            <c:manualLayout>
              <c:x val="-5.3908363422737124E-3"/>
              <c:y val="-1.1290606033902258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8"/>
        <c:spPr>
          <a:solidFill>
            <a:schemeClr val="bg1">
              <a:lumMod val="50000"/>
            </a:schemeClr>
          </a:solidFill>
          <a:ln w="12700" cap="flat" cmpd="sng" algn="ctr">
            <a:solidFill>
              <a:schemeClr val="tx1"/>
            </a:solidFill>
            <a:prstDash val="solid"/>
            <a:miter lim="800000"/>
          </a:ln>
          <a:effectLst/>
        </c:spPr>
        <c:dLbl>
          <c:idx val="0"/>
          <c:layout>
            <c:manualLayout>
              <c:x val="-1.2578618131971952E-2"/>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9"/>
        <c:spPr>
          <a:solidFill>
            <a:schemeClr val="bg1">
              <a:lumMod val="50000"/>
            </a:schemeClr>
          </a:solidFill>
          <a:ln w="12700" cap="flat" cmpd="sng" algn="ctr">
            <a:solidFill>
              <a:schemeClr val="tx1"/>
            </a:solidFill>
            <a:prstDash val="solid"/>
            <a:miter lim="800000"/>
          </a:ln>
          <a:effectLst/>
        </c:spPr>
        <c:dLbl>
          <c:idx val="0"/>
          <c:layout>
            <c:manualLayout>
              <c:x val="-1.6172509026821037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0"/>
        <c:spPr>
          <a:solidFill>
            <a:schemeClr val="bg1">
              <a:lumMod val="50000"/>
            </a:schemeClr>
          </a:solidFill>
          <a:ln w="12700" cap="flat" cmpd="sng" algn="ctr">
            <a:solidFill>
              <a:schemeClr val="tx1"/>
            </a:solidFill>
            <a:prstDash val="solid"/>
            <a:miter lim="800000"/>
          </a:ln>
          <a:effectLst/>
        </c:spPr>
        <c:dLbl>
          <c:idx val="0"/>
          <c:layout>
            <c:manualLayout>
              <c:x val="-1.2578618131971919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1"/>
        <c:spPr>
          <a:solidFill>
            <a:schemeClr val="bg1">
              <a:lumMod val="50000"/>
            </a:schemeClr>
          </a:solidFill>
          <a:ln w="12700" cap="flat" cmpd="sng" algn="ctr">
            <a:solidFill>
              <a:schemeClr val="tx1"/>
            </a:solidFill>
            <a:prstDash val="solid"/>
            <a:miter lim="800000"/>
          </a:ln>
          <a:effectLst/>
        </c:spPr>
        <c:dLbl>
          <c:idx val="0"/>
          <c:layout>
            <c:manualLayout>
              <c:x val="-1.61725090268210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2"/>
        <c:spPr>
          <a:solidFill>
            <a:schemeClr val="bg1">
              <a:lumMod val="50000"/>
            </a:schemeClr>
          </a:solidFill>
          <a:ln w="12700" cap="flat" cmpd="sng" algn="ctr">
            <a:solidFill>
              <a:schemeClr val="tx1"/>
            </a:solidFill>
            <a:prstDash val="solid"/>
            <a:miter lim="800000"/>
          </a:ln>
          <a:effectLst/>
        </c:spPr>
        <c:dLbl>
          <c:idx val="0"/>
          <c:layout>
            <c:manualLayout>
              <c:x val="-3.5938908948491194E-2"/>
              <c:y val="-3.079291762894534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22876657217847768"/>
          <c:y val="0.10683873541935524"/>
          <c:w val="0.54246685564304464"/>
          <c:h val="0.8053249044582016"/>
        </c:manualLayout>
      </c:layout>
      <c:pieChart>
        <c:varyColors val="1"/>
        <c:ser>
          <c:idx val="0"/>
          <c:order val="0"/>
          <c:tx>
            <c:strRef>
              <c:f>'O3'!$H$6</c:f>
              <c:strCache>
                <c:ptCount val="1"/>
                <c:pt idx="0">
                  <c:v>Total</c:v>
                </c:pt>
              </c:strCache>
            </c:strRef>
          </c:tx>
          <c:spPr>
            <a:solidFill>
              <a:schemeClr val="bg1">
                <a:lumMod val="50000"/>
              </a:schemeClr>
            </a:solidFill>
            <a:ln w="12700" cap="flat" cmpd="sng" algn="ctr">
              <a:solidFill>
                <a:schemeClr val="tx1"/>
              </a:solidFill>
              <a:prstDash val="solid"/>
              <a:miter lim="800000"/>
            </a:ln>
            <a:effectLst/>
          </c:spPr>
          <c:dPt>
            <c:idx val="0"/>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C-BF90-4356-9CA6-D8803591F5CA}"/>
              </c:ext>
            </c:extLst>
          </c:dPt>
          <c:dPt>
            <c:idx val="1"/>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D-BF90-4356-9CA6-D8803591F5CA}"/>
              </c:ext>
            </c:extLst>
          </c:dPt>
          <c:dPt>
            <c:idx val="2"/>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E-BF90-4356-9CA6-D8803591F5CA}"/>
              </c:ext>
            </c:extLst>
          </c:dPt>
          <c:dPt>
            <c:idx val="3"/>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F-BF90-4356-9CA6-D8803591F5CA}"/>
              </c:ext>
            </c:extLst>
          </c:dPt>
          <c:dPt>
            <c:idx val="4"/>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10-BF90-4356-9CA6-D8803591F5CA}"/>
              </c:ext>
            </c:extLst>
          </c:dPt>
          <c:dPt>
            <c:idx val="5"/>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11-BF90-4356-9CA6-D8803591F5CA}"/>
              </c:ext>
            </c:extLst>
          </c:dPt>
          <c:dPt>
            <c:idx val="6"/>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12-BF90-4356-9CA6-D8803591F5CA}"/>
              </c:ext>
            </c:extLst>
          </c:dPt>
          <c:dPt>
            <c:idx val="7"/>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13-BF90-4356-9CA6-D8803591F5CA}"/>
              </c:ext>
            </c:extLst>
          </c:dPt>
          <c:dPt>
            <c:idx val="8"/>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A-BF90-4356-9CA6-D8803591F5CA}"/>
              </c:ext>
            </c:extLst>
          </c:dPt>
          <c:dPt>
            <c:idx val="9"/>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B-BF90-4356-9CA6-D8803591F5CA}"/>
              </c:ext>
            </c:extLst>
          </c:dPt>
          <c:dLbls>
            <c:dLbl>
              <c:idx val="0"/>
              <c:layout>
                <c:manualLayout>
                  <c:x val="0"/>
                  <c:y val="-9.237875288683602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C-BF90-4356-9CA6-D8803591F5CA}"/>
                </c:ext>
              </c:extLst>
            </c:dLbl>
            <c:dLbl>
              <c:idx val="1"/>
              <c:layout>
                <c:manualLayout>
                  <c:x val="2.875112715879289E-2"/>
                  <c:y val="-6.1585835257891818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D-BF90-4356-9CA6-D8803591F5CA}"/>
                </c:ext>
              </c:extLst>
            </c:dLbl>
            <c:dLbl>
              <c:idx val="2"/>
              <c:layout>
                <c:manualLayout>
                  <c:x val="-5.3908363422737124E-3"/>
                  <c:y val="-1.1290606033902258E-16"/>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E-BF90-4356-9CA6-D8803591F5CA}"/>
                </c:ext>
              </c:extLst>
            </c:dLbl>
            <c:dLbl>
              <c:idx val="3"/>
              <c:layout>
                <c:manualLayout>
                  <c:x val="-1.2578618131971952E-2"/>
                  <c:y val="9.237875288683602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F-BF90-4356-9CA6-D8803591F5CA}"/>
                </c:ext>
              </c:extLst>
            </c:dLbl>
            <c:dLbl>
              <c:idx val="4"/>
              <c:layout>
                <c:manualLayout>
                  <c:x val="-1.6172509026821037E-2"/>
                  <c:y val="-5.6453030169511289E-17"/>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0-BF90-4356-9CA6-D8803591F5CA}"/>
                </c:ext>
              </c:extLst>
            </c:dLbl>
            <c:dLbl>
              <c:idx val="5"/>
              <c:layout>
                <c:manualLayout>
                  <c:x val="-1.2578618131971919E-2"/>
                  <c:y val="-5.6453030169511289E-17"/>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1-BF90-4356-9CA6-D8803591F5CA}"/>
                </c:ext>
              </c:extLst>
            </c:dLbl>
            <c:dLbl>
              <c:idx val="6"/>
              <c:layout>
                <c:manualLayout>
                  <c:x val="-1.6172509026821071E-2"/>
                  <c:y val="0"/>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2-BF90-4356-9CA6-D8803591F5CA}"/>
                </c:ext>
              </c:extLst>
            </c:dLbl>
            <c:dLbl>
              <c:idx val="7"/>
              <c:layout>
                <c:manualLayout>
                  <c:x val="-3.5938908948491194E-2"/>
                  <c:y val="-3.0792917628945341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3-BF90-4356-9CA6-D8803591F5CA}"/>
                </c:ext>
              </c:extLst>
            </c:dLbl>
            <c:dLbl>
              <c:idx val="8"/>
              <c:layout>
                <c:manualLayout>
                  <c:x val="-3.9110659301437421E-17"/>
                  <c:y val="-6.3341250989707044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A-BF90-4356-9CA6-D8803591F5CA}"/>
                </c:ext>
              </c:extLst>
            </c:dLbl>
            <c:dLbl>
              <c:idx val="9"/>
              <c:layout>
                <c:manualLayout>
                  <c:x val="0"/>
                  <c:y val="-9.237875288683602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B-BF90-4356-9CA6-D8803591F5C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'O3'!$G$7:$G$16</c:f>
              <c:strCache>
                <c:ptCount val="10"/>
                <c:pt idx="0">
                  <c:v>United States</c:v>
                </c:pt>
                <c:pt idx="1">
                  <c:v>Japan</c:v>
                </c:pt>
                <c:pt idx="2">
                  <c:v>China</c:v>
                </c:pt>
                <c:pt idx="3">
                  <c:v>Germany</c:v>
                </c:pt>
                <c:pt idx="4">
                  <c:v>Russia</c:v>
                </c:pt>
                <c:pt idx="5">
                  <c:v>Canada</c:v>
                </c:pt>
                <c:pt idx="6">
                  <c:v>Brazil</c:v>
                </c:pt>
                <c:pt idx="7">
                  <c:v>India</c:v>
                </c:pt>
                <c:pt idx="8">
                  <c:v>Korea South</c:v>
                </c:pt>
                <c:pt idx="9">
                  <c:v>France</c:v>
                </c:pt>
              </c:strCache>
            </c:strRef>
          </c:cat>
          <c:val>
            <c:numRef>
              <c:f>'O3'!$H$7:$H$16</c:f>
              <c:numCache>
                <c:formatCode>General</c:formatCode>
                <c:ptCount val="10"/>
                <c:pt idx="0">
                  <c:v>3124350000</c:v>
                </c:pt>
                <c:pt idx="1">
                  <c:v>841110000</c:v>
                </c:pt>
                <c:pt idx="2">
                  <c:v>788004000</c:v>
                </c:pt>
                <c:pt idx="3">
                  <c:v>459669000</c:v>
                </c:pt>
                <c:pt idx="4">
                  <c:v>367290000</c:v>
                </c:pt>
                <c:pt idx="5">
                  <c:v>349800000</c:v>
                </c:pt>
                <c:pt idx="6">
                  <c:v>349641000</c:v>
                </c:pt>
                <c:pt idx="7">
                  <c:v>338670000</c:v>
                </c:pt>
                <c:pt idx="8">
                  <c:v>329130000</c:v>
                </c:pt>
                <c:pt idx="9">
                  <c:v>322134000</c:v>
                </c:pt>
              </c:numCache>
            </c:numRef>
          </c:val>
          <c:extLst>
            <c:ext xmlns:c16="http://schemas.microsoft.com/office/drawing/2014/chart" uri="{C3380CC4-5D6E-409C-BE32-E72D297353CC}">
              <c16:uniqueId val="{00000000-BF90-4356-9CA6-D8803591F5C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EXCEL.xlsx]O4!PivotTable4</c:name>
    <c:fmtId val="0"/>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'O4'!$F$4</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'O4'!$E$5:$E$14</c:f>
              <c:strCache>
                <c:ptCount val="10"/>
                <c:pt idx="0">
                  <c:v>India</c:v>
                </c:pt>
                <c:pt idx="1">
                  <c:v>Nigeria</c:v>
                </c:pt>
                <c:pt idx="2">
                  <c:v>China</c:v>
                </c:pt>
                <c:pt idx="3">
                  <c:v>Pakistan</c:v>
                </c:pt>
                <c:pt idx="4">
                  <c:v>Bangladesh</c:v>
                </c:pt>
                <c:pt idx="5">
                  <c:v>Afghanistan</c:v>
                </c:pt>
                <c:pt idx="6">
                  <c:v>Indonesia</c:v>
                </c:pt>
                <c:pt idx="7">
                  <c:v>Brazil</c:v>
                </c:pt>
                <c:pt idx="8">
                  <c:v>Mozambique</c:v>
                </c:pt>
                <c:pt idx="9">
                  <c:v>Sudan</c:v>
                </c:pt>
              </c:strCache>
            </c:strRef>
          </c:cat>
          <c:val>
            <c:numRef>
              <c:f>'O4'!$F$5:$F$14</c:f>
              <c:numCache>
                <c:formatCode>0</c:formatCode>
                <c:ptCount val="10"/>
                <c:pt idx="0">
                  <c:v>875006.37637640641</c:v>
                </c:pt>
                <c:pt idx="1">
                  <c:v>517176.63364536001</c:v>
                </c:pt>
                <c:pt idx="2">
                  <c:v>415048.81718046236</c:v>
                </c:pt>
                <c:pt idx="3">
                  <c:v>357912.62102026073</c:v>
                </c:pt>
                <c:pt idx="4">
                  <c:v>271122.60547112802</c:v>
                </c:pt>
                <c:pt idx="5">
                  <c:v>229482.04617243182</c:v>
                </c:pt>
                <c:pt idx="6">
                  <c:v>178401.533613604</c:v>
                </c:pt>
                <c:pt idx="7">
                  <c:v>92746.761144622185</c:v>
                </c:pt>
                <c:pt idx="8">
                  <c:v>90842.274109392296</c:v>
                </c:pt>
                <c:pt idx="9">
                  <c:v>88337.117663750003</c:v>
                </c:pt>
              </c:numCache>
            </c:numRef>
          </c:val>
          <c:smooth val="0"/>
          <c:extLst>
            <c:ext xmlns:c16="http://schemas.microsoft.com/office/drawing/2014/chart" uri="{C3380CC4-5D6E-409C-BE32-E72D297353CC}">
              <c16:uniqueId val="{00000000-EF93-4AE1-AA02-2FEBB63067D4}"/>
            </c:ext>
          </c:extLst>
        </c:ser>
        <c:dLbls>
          <c:dLblPos val="t"/>
          <c:showLegendKey val="0"/>
          <c:showVal val="1"/>
          <c:showCatName val="0"/>
          <c:showSerName val="0"/>
          <c:showPercent val="0"/>
          <c:showBubbleSize val="0"/>
        </c:dLbls>
        <c:marker val="1"/>
        <c:smooth val="0"/>
        <c:axId val="880193616"/>
        <c:axId val="880194864"/>
      </c:lineChart>
      <c:catAx>
        <c:axId val="880193616"/>
        <c:scaling>
          <c:orientation val="minMax"/>
        </c:scaling>
        <c:delete val="1"/>
        <c:axPos val="b"/>
        <c:numFmt formatCode="General" sourceLinked="1"/>
        <c:majorTickMark val="none"/>
        <c:minorTickMark val="none"/>
        <c:tickLblPos val="nextTo"/>
        <c:crossAx val="880194864"/>
        <c:crosses val="autoZero"/>
        <c:auto val="1"/>
        <c:lblAlgn val="ctr"/>
        <c:lblOffset val="100"/>
        <c:noMultiLvlLbl val="0"/>
      </c:catAx>
      <c:valAx>
        <c:axId val="880194864"/>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880193616"/>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a:noFill/>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EXCEL.xlsx]O5!PivotTable3</c:name>
    <c:fmtId val="0"/>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3">
              <a:tint val="43000"/>
            </a:schemeClr>
          </a:solidFill>
          <a:ln w="19050">
            <a:solidFill>
              <a:schemeClr val="tx1"/>
            </a:solidFill>
          </a:ln>
          <a:effectLst/>
        </c:spPr>
        <c:dLbl>
          <c:idx val="0"/>
          <c:layout>
            <c:manualLayout>
              <c:x val="-3.1752364543070837E-2"/>
              <c:y val="-0.125115343802329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8408118146908281"/>
                  <c:h val="8.5313653136531359E-2"/>
                </c:manualLayout>
              </c15:layout>
            </c:ext>
          </c:extLst>
        </c:dLbl>
      </c:pivotFmt>
      <c:pivotFmt>
        <c:idx val="4"/>
        <c:spPr>
          <a:solidFill>
            <a:schemeClr val="accent3">
              <a:tint val="56000"/>
            </a:schemeClr>
          </a:solidFill>
          <a:ln w="19050">
            <a:solidFill>
              <a:schemeClr val="tx1"/>
            </a:solidFill>
          </a:ln>
          <a:effectLst/>
        </c:spPr>
        <c:dLbl>
          <c:idx val="0"/>
          <c:layout>
            <c:manualLayout>
              <c:x val="-8.8797187244640197E-2"/>
              <c:y val="-5.786125347650855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6214058740677081"/>
                  <c:h val="9.3788141347196458E-2"/>
                </c:manualLayout>
              </c15:layout>
            </c:ext>
          </c:extLst>
        </c:dLbl>
      </c:pivotFmt>
      <c:pivotFmt>
        <c:idx val="5"/>
        <c:spPr>
          <a:solidFill>
            <a:schemeClr val="accent3">
              <a:tint val="69000"/>
            </a:schemeClr>
          </a:solidFill>
          <a:ln w="19050">
            <a:solidFill>
              <a:schemeClr val="tx1"/>
            </a:solidFill>
          </a:ln>
          <a:effectLst/>
        </c:spPr>
        <c:dLbl>
          <c:idx val="0"/>
          <c:layout>
            <c:manualLayout>
              <c:x val="-1.7120784075457359E-2"/>
              <c:y val="1.1853681688481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6"/>
        <c:spPr>
          <a:solidFill>
            <a:schemeClr val="lt1"/>
          </a:solidFill>
          <a:ln w="12700" cap="flat" cmpd="sng" algn="ctr">
            <a:solidFill>
              <a:schemeClr val="tx1"/>
            </a:solidFill>
            <a:prstDash val="solid"/>
            <a:miter lim="800000"/>
          </a:ln>
          <a:effectLst/>
        </c:spPr>
        <c:dLbl>
          <c:idx val="0"/>
          <c:layout>
            <c:manualLayout>
              <c:x val="1.3853396864283011E-3"/>
              <c:y val="4.7909697562314515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7"/>
        <c:spPr>
          <a:solidFill>
            <a:schemeClr val="accent3">
              <a:tint val="94000"/>
            </a:schemeClr>
          </a:solidFill>
          <a:ln w="19050">
            <a:solidFill>
              <a:schemeClr val="tx1"/>
            </a:solidFill>
          </a:ln>
          <a:effectLst/>
        </c:spPr>
        <c:dLbl>
          <c:idx val="0"/>
          <c:layout>
            <c:manualLayout>
              <c:x val="-1.2063441328366526E-2"/>
              <c:y val="2.783638973232921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8"/>
        <c:spPr>
          <a:solidFill>
            <a:schemeClr val="accent3">
              <a:shade val="93000"/>
            </a:schemeClr>
          </a:solidFill>
          <a:ln w="19050">
            <a:solidFill>
              <a:schemeClr val="tx1"/>
            </a:solidFill>
          </a:ln>
          <a:effectLst/>
        </c:spPr>
        <c:dLbl>
          <c:idx val="0"/>
          <c:layout>
            <c:manualLayout>
              <c:x val="-3.8240998318323997E-2"/>
              <c:y val="1.21846761774704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9"/>
        <c:spPr>
          <a:solidFill>
            <a:schemeClr val="accent3">
              <a:shade val="80000"/>
            </a:schemeClr>
          </a:solidFill>
          <a:ln w="19050">
            <a:solidFill>
              <a:schemeClr val="tx1"/>
            </a:solidFill>
          </a:ln>
          <a:effectLst/>
        </c:spPr>
        <c:dLbl>
          <c:idx val="0"/>
          <c:layout>
            <c:manualLayout>
              <c:x val="-0.10115600819358658"/>
              <c:y val="-4.585679557582977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0"/>
        <c:spPr>
          <a:solidFill>
            <a:schemeClr val="accent3">
              <a:shade val="68000"/>
            </a:schemeClr>
          </a:solidFill>
          <a:ln w="19050">
            <a:solidFill>
              <a:schemeClr val="tx1"/>
            </a:solidFill>
          </a:ln>
          <a:effectLst/>
        </c:spPr>
        <c:dLbl>
          <c:idx val="0"/>
          <c:layout>
            <c:manualLayout>
              <c:x val="-5.7030925026587291E-2"/>
              <c:y val="-5.204734094585041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1"/>
        <c:spPr>
          <a:solidFill>
            <a:schemeClr val="accent3">
              <a:shade val="55000"/>
            </a:schemeClr>
          </a:solidFill>
          <a:ln w="19050">
            <a:solidFill>
              <a:schemeClr val="tx1"/>
            </a:solidFill>
          </a:ln>
          <a:effectLst/>
        </c:spPr>
        <c:dLbl>
          <c:idx val="0"/>
          <c:layout>
            <c:manualLayout>
              <c:x val="1.1521550540733292E-2"/>
              <c:y val="-1.007736778000789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2"/>
        <c:spPr>
          <a:solidFill>
            <a:schemeClr val="accent3">
              <a:shade val="42000"/>
            </a:schemeClr>
          </a:solidFill>
          <a:ln w="19050">
            <a:solidFill>
              <a:schemeClr val="tx1"/>
            </a:solidFill>
          </a:ln>
          <a:effectLst/>
        </c:spPr>
        <c:dLbl>
          <c:idx val="0"/>
          <c:layout>
            <c:manualLayout>
              <c:x val="0.12575450448620995"/>
              <c:y val="-6.0645360506407283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15522221482146945"/>
          <c:y val="9.8535858693339015E-2"/>
          <c:w val="0.69471353400925673"/>
          <c:h val="0.80893428861932803"/>
        </c:manualLayout>
      </c:layout>
      <c:pieChart>
        <c:varyColors val="1"/>
        <c:ser>
          <c:idx val="0"/>
          <c:order val="0"/>
          <c:tx>
            <c:strRef>
              <c:f>'O5'!$I$3</c:f>
              <c:strCache>
                <c:ptCount val="1"/>
                <c:pt idx="0">
                  <c:v>Total</c:v>
                </c:pt>
              </c:strCache>
            </c:strRef>
          </c:tx>
          <c:spPr>
            <a:ln>
              <a:solidFill>
                <a:schemeClr val="tx1"/>
              </a:solidFill>
            </a:ln>
          </c:spPr>
          <c:dPt>
            <c:idx val="0"/>
            <c:bubble3D val="0"/>
            <c:spPr>
              <a:solidFill>
                <a:schemeClr val="accent3">
                  <a:tint val="43000"/>
                </a:schemeClr>
              </a:solidFill>
              <a:ln w="19050">
                <a:solidFill>
                  <a:schemeClr val="tx1"/>
                </a:solidFill>
              </a:ln>
              <a:effectLst/>
            </c:spPr>
            <c:extLst>
              <c:ext xmlns:c16="http://schemas.microsoft.com/office/drawing/2014/chart" uri="{C3380CC4-5D6E-409C-BE32-E72D297353CC}">
                <c16:uniqueId val="{00000001-ED32-42E3-92C3-F7694AB59D42}"/>
              </c:ext>
            </c:extLst>
          </c:dPt>
          <c:dPt>
            <c:idx val="1"/>
            <c:bubble3D val="0"/>
            <c:spPr>
              <a:solidFill>
                <a:schemeClr val="accent3">
                  <a:tint val="56000"/>
                </a:schemeClr>
              </a:solidFill>
              <a:ln w="19050">
                <a:solidFill>
                  <a:schemeClr val="tx1"/>
                </a:solidFill>
              </a:ln>
              <a:effectLst/>
            </c:spPr>
            <c:extLst>
              <c:ext xmlns:c16="http://schemas.microsoft.com/office/drawing/2014/chart" uri="{C3380CC4-5D6E-409C-BE32-E72D297353CC}">
                <c16:uniqueId val="{00000002-ED32-42E3-92C3-F7694AB59D42}"/>
              </c:ext>
            </c:extLst>
          </c:dPt>
          <c:dPt>
            <c:idx val="2"/>
            <c:bubble3D val="0"/>
            <c:spPr>
              <a:solidFill>
                <a:schemeClr val="accent3">
                  <a:tint val="69000"/>
                </a:schemeClr>
              </a:solidFill>
              <a:ln w="19050">
                <a:solidFill>
                  <a:schemeClr val="tx1"/>
                </a:solidFill>
              </a:ln>
              <a:effectLst/>
            </c:spPr>
            <c:extLst>
              <c:ext xmlns:c16="http://schemas.microsoft.com/office/drawing/2014/chart" uri="{C3380CC4-5D6E-409C-BE32-E72D297353CC}">
                <c16:uniqueId val="{00000003-ED32-42E3-92C3-F7694AB59D42}"/>
              </c:ext>
            </c:extLst>
          </c:dPt>
          <c:dPt>
            <c:idx val="3"/>
            <c:bubble3D val="0"/>
            <c:spPr>
              <a:solidFill>
                <a:schemeClr val="lt1"/>
              </a:solidFill>
              <a:ln w="12700" cap="flat" cmpd="sng" algn="ctr">
                <a:solidFill>
                  <a:schemeClr val="tx1"/>
                </a:solidFill>
                <a:prstDash val="solid"/>
                <a:miter lim="800000"/>
              </a:ln>
              <a:effectLst/>
            </c:spPr>
            <c:extLst>
              <c:ext xmlns:c16="http://schemas.microsoft.com/office/drawing/2014/chart" uri="{C3380CC4-5D6E-409C-BE32-E72D297353CC}">
                <c16:uniqueId val="{00000004-ED32-42E3-92C3-F7694AB59D42}"/>
              </c:ext>
            </c:extLst>
          </c:dPt>
          <c:dPt>
            <c:idx val="4"/>
            <c:bubble3D val="0"/>
            <c:spPr>
              <a:solidFill>
                <a:schemeClr val="accent3">
                  <a:tint val="94000"/>
                </a:schemeClr>
              </a:solidFill>
              <a:ln w="19050">
                <a:solidFill>
                  <a:schemeClr val="tx1"/>
                </a:solidFill>
              </a:ln>
              <a:effectLst/>
            </c:spPr>
            <c:extLst>
              <c:ext xmlns:c16="http://schemas.microsoft.com/office/drawing/2014/chart" uri="{C3380CC4-5D6E-409C-BE32-E72D297353CC}">
                <c16:uniqueId val="{00000005-ED32-42E3-92C3-F7694AB59D42}"/>
              </c:ext>
            </c:extLst>
          </c:dPt>
          <c:dPt>
            <c:idx val="5"/>
            <c:bubble3D val="0"/>
            <c:spPr>
              <a:solidFill>
                <a:schemeClr val="accent3">
                  <a:shade val="93000"/>
                </a:schemeClr>
              </a:solidFill>
              <a:ln w="19050">
                <a:solidFill>
                  <a:schemeClr val="tx1"/>
                </a:solidFill>
              </a:ln>
              <a:effectLst/>
            </c:spPr>
            <c:extLst>
              <c:ext xmlns:c16="http://schemas.microsoft.com/office/drawing/2014/chart" uri="{C3380CC4-5D6E-409C-BE32-E72D297353CC}">
                <c16:uniqueId val="{00000006-ED32-42E3-92C3-F7694AB59D42}"/>
              </c:ext>
            </c:extLst>
          </c:dPt>
          <c:dPt>
            <c:idx val="6"/>
            <c:bubble3D val="0"/>
            <c:spPr>
              <a:solidFill>
                <a:schemeClr val="accent3">
                  <a:shade val="80000"/>
                </a:schemeClr>
              </a:solidFill>
              <a:ln w="19050">
                <a:solidFill>
                  <a:schemeClr val="tx1"/>
                </a:solidFill>
              </a:ln>
              <a:effectLst/>
            </c:spPr>
            <c:extLst>
              <c:ext xmlns:c16="http://schemas.microsoft.com/office/drawing/2014/chart" uri="{C3380CC4-5D6E-409C-BE32-E72D297353CC}">
                <c16:uniqueId val="{00000007-ED32-42E3-92C3-F7694AB59D42}"/>
              </c:ext>
            </c:extLst>
          </c:dPt>
          <c:dPt>
            <c:idx val="7"/>
            <c:bubble3D val="0"/>
            <c:spPr>
              <a:solidFill>
                <a:schemeClr val="accent3">
                  <a:shade val="68000"/>
                </a:schemeClr>
              </a:solidFill>
              <a:ln w="19050">
                <a:solidFill>
                  <a:schemeClr val="tx1"/>
                </a:solidFill>
              </a:ln>
              <a:effectLst/>
            </c:spPr>
            <c:extLst>
              <c:ext xmlns:c16="http://schemas.microsoft.com/office/drawing/2014/chart" uri="{C3380CC4-5D6E-409C-BE32-E72D297353CC}">
                <c16:uniqueId val="{00000008-ED32-42E3-92C3-F7694AB59D42}"/>
              </c:ext>
            </c:extLst>
          </c:dPt>
          <c:dPt>
            <c:idx val="8"/>
            <c:bubble3D val="0"/>
            <c:spPr>
              <a:solidFill>
                <a:schemeClr val="accent3">
                  <a:shade val="55000"/>
                </a:schemeClr>
              </a:solidFill>
              <a:ln w="19050">
                <a:solidFill>
                  <a:schemeClr val="tx1"/>
                </a:solidFill>
              </a:ln>
              <a:effectLst/>
            </c:spPr>
            <c:extLst>
              <c:ext xmlns:c16="http://schemas.microsoft.com/office/drawing/2014/chart" uri="{C3380CC4-5D6E-409C-BE32-E72D297353CC}">
                <c16:uniqueId val="{00000009-ED32-42E3-92C3-F7694AB59D42}"/>
              </c:ext>
            </c:extLst>
          </c:dPt>
          <c:dPt>
            <c:idx val="9"/>
            <c:bubble3D val="0"/>
            <c:spPr>
              <a:solidFill>
                <a:schemeClr val="accent3">
                  <a:shade val="42000"/>
                </a:schemeClr>
              </a:solidFill>
              <a:ln w="19050">
                <a:solidFill>
                  <a:schemeClr val="tx1"/>
                </a:solidFill>
              </a:ln>
              <a:effectLst/>
            </c:spPr>
            <c:extLst>
              <c:ext xmlns:c16="http://schemas.microsoft.com/office/drawing/2014/chart" uri="{C3380CC4-5D6E-409C-BE32-E72D297353CC}">
                <c16:uniqueId val="{0000000A-ED32-42E3-92C3-F7694AB59D42}"/>
              </c:ext>
            </c:extLst>
          </c:dPt>
          <c:dLbls>
            <c:dLbl>
              <c:idx val="0"/>
              <c:layout>
                <c:manualLayout>
                  <c:x val="-3.1752364543070837E-2"/>
                  <c:y val="-0.125115343802329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8408118146908281"/>
                      <c:h val="8.5313653136531359E-2"/>
                    </c:manualLayout>
                  </c15:layout>
                </c:ext>
                <c:ext xmlns:c16="http://schemas.microsoft.com/office/drawing/2014/chart" uri="{C3380CC4-5D6E-409C-BE32-E72D297353CC}">
                  <c16:uniqueId val="{00000001-ED32-42E3-92C3-F7694AB59D42}"/>
                </c:ext>
              </c:extLst>
            </c:dLbl>
            <c:dLbl>
              <c:idx val="1"/>
              <c:layout>
                <c:manualLayout>
                  <c:x val="-8.8797187244640197E-2"/>
                  <c:y val="-5.786125347650855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6214058740677081"/>
                      <c:h val="9.3788141347196458E-2"/>
                    </c:manualLayout>
                  </c15:layout>
                </c:ext>
                <c:ext xmlns:c16="http://schemas.microsoft.com/office/drawing/2014/chart" uri="{C3380CC4-5D6E-409C-BE32-E72D297353CC}">
                  <c16:uniqueId val="{00000002-ED32-42E3-92C3-F7694AB59D42}"/>
                </c:ext>
              </c:extLst>
            </c:dLbl>
            <c:dLbl>
              <c:idx val="2"/>
              <c:layout>
                <c:manualLayout>
                  <c:x val="-1.7120784075457359E-2"/>
                  <c:y val="1.185368168848175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ED32-42E3-92C3-F7694AB59D42}"/>
                </c:ext>
              </c:extLst>
            </c:dLbl>
            <c:dLbl>
              <c:idx val="3"/>
              <c:layout>
                <c:manualLayout>
                  <c:x val="1.3853396864283011E-3"/>
                  <c:y val="4.7909697562314515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4-ED32-42E3-92C3-F7694AB59D42}"/>
                </c:ext>
              </c:extLst>
            </c:dLbl>
            <c:dLbl>
              <c:idx val="4"/>
              <c:layout>
                <c:manualLayout>
                  <c:x val="-1.2063441328366526E-2"/>
                  <c:y val="2.7836389732329211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ED32-42E3-92C3-F7694AB59D42}"/>
                </c:ext>
              </c:extLst>
            </c:dLbl>
            <c:dLbl>
              <c:idx val="5"/>
              <c:layout>
                <c:manualLayout>
                  <c:x val="-3.8240998318323997E-2"/>
                  <c:y val="1.2184676177470436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6-ED32-42E3-92C3-F7694AB59D42}"/>
                </c:ext>
              </c:extLst>
            </c:dLbl>
            <c:dLbl>
              <c:idx val="6"/>
              <c:layout>
                <c:manualLayout>
                  <c:x val="-0.10115600819358658"/>
                  <c:y val="-4.5856795575829772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ED32-42E3-92C3-F7694AB59D42}"/>
                </c:ext>
              </c:extLst>
            </c:dLbl>
            <c:dLbl>
              <c:idx val="7"/>
              <c:layout>
                <c:manualLayout>
                  <c:x val="-5.7030925026587291E-2"/>
                  <c:y val="-5.2047340945850416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8-ED32-42E3-92C3-F7694AB59D42}"/>
                </c:ext>
              </c:extLst>
            </c:dLbl>
            <c:dLbl>
              <c:idx val="8"/>
              <c:layout>
                <c:manualLayout>
                  <c:x val="1.1521550540733292E-2"/>
                  <c:y val="-1.0077367780007892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9-ED32-42E3-92C3-F7694AB59D42}"/>
                </c:ext>
              </c:extLst>
            </c:dLbl>
            <c:dLbl>
              <c:idx val="9"/>
              <c:layout>
                <c:manualLayout>
                  <c:x val="0.12575450448620995"/>
                  <c:y val="-6.0645360506407283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A-ED32-42E3-92C3-F7694AB59D4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'O5'!$H$4:$H$13</c:f>
              <c:strCache>
                <c:ptCount val="10"/>
                <c:pt idx="0">
                  <c:v>United States</c:v>
                </c:pt>
                <c:pt idx="1">
                  <c:v>Afghanistan</c:v>
                </c:pt>
                <c:pt idx="2">
                  <c:v>Canada</c:v>
                </c:pt>
                <c:pt idx="3">
                  <c:v>Germany</c:v>
                </c:pt>
                <c:pt idx="4">
                  <c:v>Russia</c:v>
                </c:pt>
                <c:pt idx="5">
                  <c:v>United Kingdom</c:v>
                </c:pt>
                <c:pt idx="6">
                  <c:v>Italy</c:v>
                </c:pt>
                <c:pt idx="7">
                  <c:v>Australia</c:v>
                </c:pt>
                <c:pt idx="8">
                  <c:v>Singapore</c:v>
                </c:pt>
                <c:pt idx="9">
                  <c:v>Netherlands</c:v>
                </c:pt>
              </c:strCache>
            </c:strRef>
          </c:cat>
          <c:val>
            <c:numRef>
              <c:f>'O5'!$I$4:$I$13</c:f>
              <c:numCache>
                <c:formatCode>0.00</c:formatCode>
                <c:ptCount val="10"/>
                <c:pt idx="0">
                  <c:v>1008453.3969400001</c:v>
                </c:pt>
                <c:pt idx="1">
                  <c:v>690162.44021999999</c:v>
                </c:pt>
                <c:pt idx="2">
                  <c:v>195518.04435999997</c:v>
                </c:pt>
                <c:pt idx="3">
                  <c:v>179700.4302</c:v>
                </c:pt>
                <c:pt idx="4">
                  <c:v>146288.71518</c:v>
                </c:pt>
                <c:pt idx="5">
                  <c:v>132366.79083000001</c:v>
                </c:pt>
                <c:pt idx="6">
                  <c:v>120273.27830999999</c:v>
                </c:pt>
                <c:pt idx="7">
                  <c:v>79959.939260000014</c:v>
                </c:pt>
                <c:pt idx="8">
                  <c:v>51028.551599999999</c:v>
                </c:pt>
                <c:pt idx="9">
                  <c:v>47745.798810000008</c:v>
                </c:pt>
              </c:numCache>
            </c:numRef>
          </c:val>
          <c:extLst>
            <c:ext xmlns:c16="http://schemas.microsoft.com/office/drawing/2014/chart" uri="{C3380CC4-5D6E-409C-BE32-E72D297353CC}">
              <c16:uniqueId val="{00000000-ED32-42E3-92C3-F7694AB59D42}"/>
            </c:ext>
          </c:extLst>
        </c:ser>
        <c:dLbls>
          <c:dLblPos val="bestFit"/>
          <c:showLegendKey val="0"/>
          <c:showVal val="1"/>
          <c:showCatName val="0"/>
          <c:showSerName val="0"/>
          <c:showPercent val="0"/>
          <c:showBubbleSize val="0"/>
          <c:showLeaderLines val="1"/>
        </c:dLbls>
        <c:firstSliceAng val="0"/>
      </c:pieChart>
      <c:spPr>
        <a:solidFill>
          <a:schemeClr val="tx1">
            <a:alpha val="0"/>
          </a:schemeClr>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EXCEL.xlsx]O5!PivotTable4</c:name>
    <c:fmtId val="1"/>
  </c:pivotSource>
  <c:chart>
    <c:autoTitleDeleted val="1"/>
    <c:pivotFmts>
      <c:pivotFmt>
        <c:idx val="0"/>
      </c:pivotFmt>
      <c:pivotFmt>
        <c:idx val="1"/>
        <c:spPr>
          <a:solidFill>
            <a:schemeClr val="accent3"/>
          </a:solidFill>
          <a:ln>
            <a:solidFill>
              <a:schemeClr val="tx1">
                <a:lumMod val="95000"/>
                <a:lumOff val="5000"/>
              </a:schemeClr>
            </a:solidFill>
          </a:ln>
          <a:effectLst>
            <a:outerShdw blurRad="63500" sx="102000" sy="102000" algn="ctr" rotWithShape="0">
              <a:prstClr val="black">
                <a:alpha val="20000"/>
              </a:prstClr>
            </a:outerShdw>
          </a:effectLst>
        </c:spPr>
        <c:marker>
          <c:spPr>
            <a:solidFill>
              <a:schemeClr val="accent3"/>
            </a:solidFill>
            <a:ln w="9525">
              <a:solidFill>
                <a:schemeClr val="lt1"/>
              </a:solidFill>
            </a:ln>
            <a:effectLst/>
          </c:spPr>
        </c:marker>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3"/>
          </a:solidFill>
          <a:ln>
            <a:solidFill>
              <a:schemeClr val="tx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3">
              <a:shade val="80000"/>
            </a:schemeClr>
          </a:solidFill>
          <a:ln>
            <a:solidFill>
              <a:schemeClr val="tx1"/>
            </a:solidFill>
          </a:ln>
          <a:effectLst>
            <a:outerShdw blurRad="63500" sx="102000" sy="102000" algn="ctr" rotWithShape="0">
              <a:prstClr val="black">
                <a:alpha val="20000"/>
              </a:prstClr>
            </a:outerShdw>
          </a:effectLst>
        </c:spPr>
        <c:dLbl>
          <c:idx val="0"/>
          <c:layout>
            <c:manualLayout>
              <c:x val="-9.0163934426229511E-2"/>
              <c:y val="-3.36391437308868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4"/>
        <c:spPr>
          <a:solidFill>
            <a:schemeClr val="accent3">
              <a:shade val="42000"/>
            </a:schemeClr>
          </a:solidFill>
          <a:ln>
            <a:solidFill>
              <a:schemeClr val="tx1"/>
            </a:solidFill>
          </a:ln>
          <a:effectLst>
            <a:outerShdw blurRad="63500" sx="102000" sy="102000" algn="ctr" rotWithShape="0">
              <a:prstClr val="black">
                <a:alpha val="20000"/>
              </a:prstClr>
            </a:outerShdw>
          </a:effectLst>
        </c:spPr>
        <c:dLbl>
          <c:idx val="0"/>
          <c:layout>
            <c:manualLayout>
              <c:x val="8.1967213114754092E-2"/>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5"/>
        <c:spPr>
          <a:solidFill>
            <a:schemeClr val="accent3">
              <a:shade val="55000"/>
            </a:schemeClr>
          </a:solidFill>
          <a:ln>
            <a:solidFill>
              <a:schemeClr val="tx1"/>
            </a:solidFill>
          </a:ln>
          <a:effectLst>
            <a:outerShdw blurRad="63500" sx="102000" sy="102000" algn="ctr" rotWithShape="0">
              <a:prstClr val="black">
                <a:alpha val="20000"/>
              </a:prstClr>
            </a:outerShdw>
          </a:effectLst>
        </c:spPr>
        <c:dLbl>
          <c:idx val="0"/>
          <c:layout>
            <c:manualLayout>
              <c:x val="2.185792349726776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6"/>
        <c:spPr>
          <a:solidFill>
            <a:schemeClr val="accent3">
              <a:shade val="68000"/>
            </a:schemeClr>
          </a:solidFill>
          <a:ln>
            <a:solidFill>
              <a:schemeClr val="tx1"/>
            </a:solidFill>
          </a:ln>
          <a:effectLst>
            <a:outerShdw blurRad="63500" sx="102000" sy="102000" algn="ctr" rotWithShape="0">
              <a:prstClr val="black">
                <a:alpha val="20000"/>
              </a:prstClr>
            </a:outerShdw>
          </a:effectLst>
        </c:spPr>
        <c:dLbl>
          <c:idx val="0"/>
          <c:layout>
            <c:manualLayout>
              <c:x val="-4.9180327868852486E-2"/>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7"/>
        <c:spPr>
          <a:solidFill>
            <a:schemeClr val="accent3">
              <a:tint val="56000"/>
            </a:schemeClr>
          </a:solidFill>
          <a:ln>
            <a:solidFill>
              <a:schemeClr val="tx1"/>
            </a:solidFill>
          </a:ln>
          <a:effectLst>
            <a:outerShdw blurRad="63500" sx="102000" sy="102000" algn="ctr" rotWithShape="0">
              <a:prstClr val="black">
                <a:alpha val="20000"/>
              </a:prstClr>
            </a:outerShdw>
          </a:effectLst>
        </c:spPr>
        <c:dLbl>
          <c:idx val="0"/>
          <c:layout>
            <c:manualLayout>
              <c:x val="5.521048999309869E-3"/>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8"/>
        <c:spPr>
          <a:solidFill>
            <a:schemeClr val="accent3">
              <a:tint val="43000"/>
            </a:schemeClr>
          </a:solidFill>
          <a:ln>
            <a:solidFill>
              <a:schemeClr val="tx1"/>
            </a:solidFill>
          </a:ln>
          <a:effectLst>
            <a:outerShdw blurRad="63500" sx="102000" sy="102000" algn="ctr" rotWithShape="0">
              <a:prstClr val="black">
                <a:alpha val="20000"/>
              </a:prstClr>
            </a:outerShdw>
          </a:effectLst>
        </c:spPr>
        <c:dLbl>
          <c:idx val="0"/>
          <c:layout>
            <c:manualLayout>
              <c:x val="8.2815734989648039E-3"/>
              <c:y val="-3.144654088050314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9"/>
        <c:spPr>
          <a:solidFill>
            <a:schemeClr val="accent3">
              <a:tint val="81000"/>
            </a:schemeClr>
          </a:solidFill>
          <a:ln>
            <a:solidFill>
              <a:schemeClr val="tx1"/>
            </a:solidFill>
          </a:ln>
          <a:effectLst>
            <a:outerShdw blurRad="63500" sx="102000" sy="102000" algn="ctr" rotWithShape="0">
              <a:prstClr val="black">
                <a:alpha val="20000"/>
              </a:prstClr>
            </a:outerShdw>
          </a:effectLst>
        </c:spPr>
        <c:dLbl>
          <c:idx val="0"/>
          <c:layout>
            <c:manualLayout>
              <c:x val="0"/>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0"/>
        <c:spPr>
          <a:solidFill>
            <a:schemeClr val="accent3">
              <a:tint val="94000"/>
            </a:schemeClr>
          </a:solidFill>
          <a:ln>
            <a:solidFill>
              <a:schemeClr val="tx1"/>
            </a:solidFill>
          </a:ln>
          <a:effectLst>
            <a:outerShdw blurRad="63500" sx="102000" sy="102000" algn="ctr" rotWithShape="0">
              <a:prstClr val="black">
                <a:alpha val="20000"/>
              </a:prstClr>
            </a:outerShdw>
          </a:effectLst>
        </c:spPr>
        <c:dLbl>
          <c:idx val="0"/>
          <c:layout>
            <c:manualLayout>
              <c:x val="0"/>
              <c:y val="-1.266825019794140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1"/>
        <c:spPr>
          <a:solidFill>
            <a:schemeClr val="accent3">
              <a:shade val="93000"/>
            </a:schemeClr>
          </a:solidFill>
          <a:ln>
            <a:solidFill>
              <a:schemeClr val="tx1"/>
            </a:solidFill>
          </a:ln>
          <a:effectLst>
            <a:outerShdw blurRad="63500" sx="102000" sy="102000" algn="ctr" rotWithShape="0">
              <a:prstClr val="black">
                <a:alpha val="20000"/>
              </a:prstClr>
            </a:outerShdw>
          </a:effectLst>
        </c:spPr>
        <c:dLbl>
          <c:idx val="0"/>
          <c:layout>
            <c:manualLayout>
              <c:x val="-1.6563146997929608E-2"/>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2"/>
        <c:spPr>
          <a:solidFill>
            <a:schemeClr val="accent3">
              <a:tint val="69000"/>
            </a:schemeClr>
          </a:solidFill>
          <a:ln>
            <a:solidFill>
              <a:schemeClr val="tx1"/>
            </a:solid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pieChart>
        <c:varyColors val="1"/>
        <c:ser>
          <c:idx val="0"/>
          <c:order val="0"/>
          <c:tx>
            <c:strRef>
              <c:f>'O5'!$I$16</c:f>
              <c:strCache>
                <c:ptCount val="1"/>
                <c:pt idx="0">
                  <c:v>Total</c:v>
                </c:pt>
              </c:strCache>
            </c:strRef>
          </c:tx>
          <c:spPr>
            <a:ln>
              <a:solidFill>
                <a:schemeClr val="tx1"/>
              </a:solidFill>
            </a:ln>
          </c:spPr>
          <c:dPt>
            <c:idx val="0"/>
            <c:bubble3D val="0"/>
            <c:spPr>
              <a:solidFill>
                <a:schemeClr val="accent3">
                  <a:tint val="43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19FD-4668-BE88-6EF5CA0B4FB0}"/>
              </c:ext>
            </c:extLst>
          </c:dPt>
          <c:dPt>
            <c:idx val="1"/>
            <c:bubble3D val="0"/>
            <c:spPr>
              <a:solidFill>
                <a:schemeClr val="accent3">
                  <a:tint val="56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9FD-4668-BE88-6EF5CA0B4FB0}"/>
              </c:ext>
            </c:extLst>
          </c:dPt>
          <c:dPt>
            <c:idx val="2"/>
            <c:bubble3D val="0"/>
            <c:spPr>
              <a:solidFill>
                <a:schemeClr val="accent3">
                  <a:tint val="69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19FD-4668-BE88-6EF5CA0B4FB0}"/>
              </c:ext>
            </c:extLst>
          </c:dPt>
          <c:dPt>
            <c:idx val="3"/>
            <c:bubble3D val="0"/>
            <c:spPr>
              <a:solidFill>
                <a:schemeClr val="accent3">
                  <a:tint val="81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19FD-4668-BE88-6EF5CA0B4FB0}"/>
              </c:ext>
            </c:extLst>
          </c:dPt>
          <c:dPt>
            <c:idx val="4"/>
            <c:bubble3D val="0"/>
            <c:spPr>
              <a:solidFill>
                <a:schemeClr val="accent3">
                  <a:tint val="94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19FD-4668-BE88-6EF5CA0B4FB0}"/>
              </c:ext>
            </c:extLst>
          </c:dPt>
          <c:dPt>
            <c:idx val="5"/>
            <c:bubble3D val="0"/>
            <c:spPr>
              <a:solidFill>
                <a:schemeClr val="accent3">
                  <a:shade val="93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19FD-4668-BE88-6EF5CA0B4FB0}"/>
              </c:ext>
            </c:extLst>
          </c:dPt>
          <c:dPt>
            <c:idx val="6"/>
            <c:bubble3D val="0"/>
            <c:spPr>
              <a:solidFill>
                <a:schemeClr val="accent3">
                  <a:shade val="80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9FD-4668-BE88-6EF5CA0B4FB0}"/>
              </c:ext>
            </c:extLst>
          </c:dPt>
          <c:dPt>
            <c:idx val="7"/>
            <c:bubble3D val="0"/>
            <c:spPr>
              <a:solidFill>
                <a:schemeClr val="accent3">
                  <a:shade val="68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9FD-4668-BE88-6EF5CA0B4FB0}"/>
              </c:ext>
            </c:extLst>
          </c:dPt>
          <c:dPt>
            <c:idx val="8"/>
            <c:bubble3D val="0"/>
            <c:spPr>
              <a:solidFill>
                <a:schemeClr val="accent3">
                  <a:shade val="55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9FD-4668-BE88-6EF5CA0B4FB0}"/>
              </c:ext>
            </c:extLst>
          </c:dPt>
          <c:dPt>
            <c:idx val="9"/>
            <c:bubble3D val="0"/>
            <c:spPr>
              <a:solidFill>
                <a:schemeClr val="accent3">
                  <a:shade val="42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9FD-4668-BE88-6EF5CA0B4FB0}"/>
              </c:ext>
            </c:extLst>
          </c:dPt>
          <c:dLbls>
            <c:dLbl>
              <c:idx val="0"/>
              <c:layout>
                <c:manualLayout>
                  <c:x val="8.2815734989648039E-3"/>
                  <c:y val="-3.144654088050314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6-19FD-4668-BE88-6EF5CA0B4FB0}"/>
                </c:ext>
              </c:extLst>
            </c:dLbl>
            <c:dLbl>
              <c:idx val="1"/>
              <c:layout>
                <c:manualLayout>
                  <c:x val="5.521048999309869E-3"/>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19FD-4668-BE88-6EF5CA0B4FB0}"/>
                </c:ext>
              </c:extLst>
            </c:dLbl>
            <c:dLbl>
              <c:idx val="2"/>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A-19FD-4668-BE88-6EF5CA0B4FB0}"/>
                </c:ext>
              </c:extLst>
            </c:dLbl>
            <c:dLbl>
              <c:idx val="3"/>
              <c:layout>
                <c:manualLayout>
                  <c:x val="0"/>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19FD-4668-BE88-6EF5CA0B4FB0}"/>
                </c:ext>
              </c:extLst>
            </c:dLbl>
            <c:dLbl>
              <c:idx val="4"/>
              <c:layout>
                <c:manualLayout>
                  <c:x val="0"/>
                  <c:y val="-1.266825019794140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8-19FD-4668-BE88-6EF5CA0B4FB0}"/>
                </c:ext>
              </c:extLst>
            </c:dLbl>
            <c:dLbl>
              <c:idx val="5"/>
              <c:layout>
                <c:manualLayout>
                  <c:x val="-1.6563146997929608E-2"/>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9-19FD-4668-BE88-6EF5CA0B4FB0}"/>
                </c:ext>
              </c:extLst>
            </c:dLbl>
            <c:dLbl>
              <c:idx val="6"/>
              <c:layout>
                <c:manualLayout>
                  <c:x val="-9.0163934426229511E-2"/>
                  <c:y val="-3.36391437308868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19FD-4668-BE88-6EF5CA0B4FB0}"/>
                </c:ext>
              </c:extLst>
            </c:dLbl>
            <c:dLbl>
              <c:idx val="7"/>
              <c:layout>
                <c:manualLayout>
                  <c:x val="-4.9180327868852486E-2"/>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4-19FD-4668-BE88-6EF5CA0B4FB0}"/>
                </c:ext>
              </c:extLst>
            </c:dLbl>
            <c:dLbl>
              <c:idx val="8"/>
              <c:layout>
                <c:manualLayout>
                  <c:x val="2.185792349726776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19FD-4668-BE88-6EF5CA0B4FB0}"/>
                </c:ext>
              </c:extLst>
            </c:dLbl>
            <c:dLbl>
              <c:idx val="9"/>
              <c:layout>
                <c:manualLayout>
                  <c:x val="8.1967213114754092E-2"/>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2-19FD-4668-BE88-6EF5CA0B4FB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'O5'!$H$17:$H$26</c:f>
              <c:strCache>
                <c:ptCount val="10"/>
                <c:pt idx="0">
                  <c:v>China</c:v>
                </c:pt>
                <c:pt idx="1">
                  <c:v>Mexico</c:v>
                </c:pt>
                <c:pt idx="2">
                  <c:v>Pakistan</c:v>
                </c:pt>
                <c:pt idx="3">
                  <c:v>Philippines</c:v>
                </c:pt>
                <c:pt idx="4">
                  <c:v>Ecuador</c:v>
                </c:pt>
                <c:pt idx="5">
                  <c:v>Bangladesh</c:v>
                </c:pt>
                <c:pt idx="6">
                  <c:v>Burma</c:v>
                </c:pt>
                <c:pt idx="7">
                  <c:v>India</c:v>
                </c:pt>
                <c:pt idx="8">
                  <c:v>Saudi Arabia</c:v>
                </c:pt>
                <c:pt idx="9">
                  <c:v>Iran</c:v>
                </c:pt>
              </c:strCache>
            </c:strRef>
          </c:cat>
          <c:val>
            <c:numRef>
              <c:f>'O5'!$I$17:$I$26</c:f>
              <c:numCache>
                <c:formatCode>0.00</c:formatCode>
                <c:ptCount val="10"/>
                <c:pt idx="0">
                  <c:v>-522525.52480000001</c:v>
                </c:pt>
                <c:pt idx="1">
                  <c:v>-517208.13761000003</c:v>
                </c:pt>
                <c:pt idx="2">
                  <c:v>-449903.25042</c:v>
                </c:pt>
                <c:pt idx="3">
                  <c:v>-131786.2095</c:v>
                </c:pt>
                <c:pt idx="4">
                  <c:v>-114659.62794000001</c:v>
                </c:pt>
                <c:pt idx="5">
                  <c:v>-102466.93587999999</c:v>
                </c:pt>
                <c:pt idx="6">
                  <c:v>-77237.035199999998</c:v>
                </c:pt>
                <c:pt idx="7">
                  <c:v>-75618.507160000008</c:v>
                </c:pt>
                <c:pt idx="8">
                  <c:v>-71591.693289999996</c:v>
                </c:pt>
                <c:pt idx="9">
                  <c:v>-57135.002399999998</c:v>
                </c:pt>
              </c:numCache>
            </c:numRef>
          </c:val>
          <c:extLst>
            <c:ext xmlns:c16="http://schemas.microsoft.com/office/drawing/2014/chart" uri="{C3380CC4-5D6E-409C-BE32-E72D297353CC}">
              <c16:uniqueId val="{00000000-19FD-4668-BE88-6EF5CA0B4FB0}"/>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EXCEL.xlsx]O6!PivotTable8</c:name>
    <c:fmtId val="0"/>
  </c:pivotSource>
  <c:chart>
    <c:autoTitleDeleted val="1"/>
    <c:pivotFmts>
      <c:pivotFmt>
        <c:idx val="0"/>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7719493759826161E-2"/>
          <c:y val="0.26551214484001096"/>
          <c:w val="0.90196656939630526"/>
          <c:h val="0.54915534838962621"/>
        </c:manualLayout>
      </c:layout>
      <c:barChart>
        <c:barDir val="col"/>
        <c:grouping val="clustered"/>
        <c:varyColors val="0"/>
        <c:ser>
          <c:idx val="0"/>
          <c:order val="0"/>
          <c:tx>
            <c:strRef>
              <c:f>'O6'!$I$5</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'O6'!$H$6:$H$15</c:f>
              <c:strCache>
                <c:ptCount val="10"/>
                <c:pt idx="0">
                  <c:v>China</c:v>
                </c:pt>
                <c:pt idx="1">
                  <c:v>India</c:v>
                </c:pt>
                <c:pt idx="2">
                  <c:v>Bangladesh</c:v>
                </c:pt>
                <c:pt idx="3">
                  <c:v>Indonesia</c:v>
                </c:pt>
                <c:pt idx="4">
                  <c:v>Brazil</c:v>
                </c:pt>
                <c:pt idx="5">
                  <c:v>United States</c:v>
                </c:pt>
                <c:pt idx="6">
                  <c:v>Kenya</c:v>
                </c:pt>
                <c:pt idx="7">
                  <c:v>Pakistan</c:v>
                </c:pt>
                <c:pt idx="8">
                  <c:v>Nepal</c:v>
                </c:pt>
                <c:pt idx="9">
                  <c:v>Russia</c:v>
                </c:pt>
              </c:strCache>
            </c:strRef>
          </c:cat>
          <c:val>
            <c:numRef>
              <c:f>'O6'!$I$6:$I$15</c:f>
              <c:numCache>
                <c:formatCode>0</c:formatCode>
                <c:ptCount val="10"/>
                <c:pt idx="0">
                  <c:v>128018753.57600001</c:v>
                </c:pt>
                <c:pt idx="1">
                  <c:v>99384323.695999995</c:v>
                </c:pt>
                <c:pt idx="2">
                  <c:v>57727851.200000003</c:v>
                </c:pt>
                <c:pt idx="3">
                  <c:v>22261596.868000001</c:v>
                </c:pt>
                <c:pt idx="4">
                  <c:v>21402971.310000002</c:v>
                </c:pt>
                <c:pt idx="5">
                  <c:v>16265377.369999999</c:v>
                </c:pt>
                <c:pt idx="6">
                  <c:v>13531836</c:v>
                </c:pt>
                <c:pt idx="7">
                  <c:v>13480855.518000001</c:v>
                </c:pt>
                <c:pt idx="8">
                  <c:v>13007977.09</c:v>
                </c:pt>
                <c:pt idx="9">
                  <c:v>11903885.647</c:v>
                </c:pt>
              </c:numCache>
            </c:numRef>
          </c:val>
          <c:extLst>
            <c:ext xmlns:c16="http://schemas.microsoft.com/office/drawing/2014/chart" uri="{C3380CC4-5D6E-409C-BE32-E72D297353CC}">
              <c16:uniqueId val="{00000000-2497-4C31-8572-06DF94AE3CD1}"/>
            </c:ext>
          </c:extLst>
        </c:ser>
        <c:dLbls>
          <c:dLblPos val="outEnd"/>
          <c:showLegendKey val="0"/>
          <c:showVal val="1"/>
          <c:showCatName val="0"/>
          <c:showSerName val="0"/>
          <c:showPercent val="0"/>
          <c:showBubbleSize val="0"/>
        </c:dLbls>
        <c:gapWidth val="444"/>
        <c:overlap val="-90"/>
        <c:axId val="1191472208"/>
        <c:axId val="1191487184"/>
      </c:barChart>
      <c:catAx>
        <c:axId val="1191472208"/>
        <c:scaling>
          <c:orientation val="minMax"/>
        </c:scaling>
        <c:delete val="1"/>
        <c:axPos val="b"/>
        <c:numFmt formatCode="General" sourceLinked="1"/>
        <c:majorTickMark val="none"/>
        <c:minorTickMark val="none"/>
        <c:tickLblPos val="nextTo"/>
        <c:crossAx val="1191487184"/>
        <c:crosses val="autoZero"/>
        <c:auto val="1"/>
        <c:lblAlgn val="ctr"/>
        <c:lblOffset val="100"/>
        <c:noMultiLvlLbl val="0"/>
      </c:catAx>
      <c:valAx>
        <c:axId val="1191487184"/>
        <c:scaling>
          <c:orientation val="minMax"/>
        </c:scaling>
        <c:delete val="1"/>
        <c:axPos val="l"/>
        <c:numFmt formatCode="0" sourceLinked="1"/>
        <c:majorTickMark val="none"/>
        <c:minorTickMark val="none"/>
        <c:tickLblPos val="nextTo"/>
        <c:crossAx val="1191472208"/>
        <c:crosses val="autoZero"/>
        <c:crossBetween val="between"/>
      </c:val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EXCEL.xlsx]O6!PivotTable9</c:name>
    <c:fmtId val="0"/>
  </c:pivotSource>
  <c:chart>
    <c:autoTitleDeleted val="1"/>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rgbClr val="0070C0"/>
          </a:solidFill>
          <a:ln>
            <a:noFill/>
          </a:ln>
          <a:effectLst/>
        </c:spPr>
        <c:marker>
          <c:symbol val="none"/>
        </c:marker>
        <c:dLbl>
          <c:idx val="0"/>
          <c:layout/>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'O6'!$I$37</c:f>
              <c:strCache>
                <c:ptCount val="1"/>
                <c:pt idx="0">
                  <c:v>Total</c:v>
                </c:pt>
              </c:strCache>
            </c:strRef>
          </c:tx>
          <c:spPr>
            <a:solidFill>
              <a:srgbClr val="0070C0"/>
            </a:solidFill>
            <a:ln>
              <a:noFill/>
            </a:ln>
            <a:effectLst/>
          </c:spPr>
          <c:invertIfNegative val="0"/>
          <c:dLbls>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'O6'!$H$38:$H$47</c:f>
              <c:strCache>
                <c:ptCount val="10"/>
                <c:pt idx="0">
                  <c:v>China</c:v>
                </c:pt>
                <c:pt idx="1">
                  <c:v>India</c:v>
                </c:pt>
                <c:pt idx="2">
                  <c:v>United States</c:v>
                </c:pt>
                <c:pt idx="3">
                  <c:v>Indonesia</c:v>
                </c:pt>
                <c:pt idx="4">
                  <c:v>Brazil</c:v>
                </c:pt>
                <c:pt idx="5">
                  <c:v>Japan</c:v>
                </c:pt>
                <c:pt idx="6">
                  <c:v>Russia</c:v>
                </c:pt>
                <c:pt idx="7">
                  <c:v>Nigeria</c:v>
                </c:pt>
                <c:pt idx="8">
                  <c:v>Vietnam</c:v>
                </c:pt>
                <c:pt idx="9">
                  <c:v>Thailand</c:v>
                </c:pt>
              </c:strCache>
            </c:strRef>
          </c:cat>
          <c:val>
            <c:numRef>
              <c:f>'O6'!$I$38:$I$47</c:f>
              <c:numCache>
                <c:formatCode>0</c:formatCode>
                <c:ptCount val="10"/>
                <c:pt idx="0">
                  <c:v>632781246.42400002</c:v>
                </c:pt>
                <c:pt idx="1">
                  <c:v>382815676.30400002</c:v>
                </c:pt>
                <c:pt idx="2">
                  <c:v>131134622.63</c:v>
                </c:pt>
                <c:pt idx="3">
                  <c:v>89238403.131999999</c:v>
                </c:pt>
                <c:pt idx="4">
                  <c:v>67597028.689999998</c:v>
                </c:pt>
                <c:pt idx="5">
                  <c:v>60981389.531999998</c:v>
                </c:pt>
                <c:pt idx="6">
                  <c:v>59926114.353</c:v>
                </c:pt>
                <c:pt idx="7">
                  <c:v>52450700.299999997</c:v>
                </c:pt>
                <c:pt idx="8">
                  <c:v>41392824.056000002</c:v>
                </c:pt>
                <c:pt idx="9">
                  <c:v>35448334.435000002</c:v>
                </c:pt>
              </c:numCache>
            </c:numRef>
          </c:val>
          <c:extLst>
            <c:ext xmlns:c16="http://schemas.microsoft.com/office/drawing/2014/chart" uri="{C3380CC4-5D6E-409C-BE32-E72D297353CC}">
              <c16:uniqueId val="{00000000-3C1F-4BBC-AFB5-2A989D576188}"/>
            </c:ext>
          </c:extLst>
        </c:ser>
        <c:dLbls>
          <c:dLblPos val="outEnd"/>
          <c:showLegendKey val="0"/>
          <c:showVal val="1"/>
          <c:showCatName val="0"/>
          <c:showSerName val="0"/>
          <c:showPercent val="0"/>
          <c:showBubbleSize val="0"/>
        </c:dLbls>
        <c:gapWidth val="269"/>
        <c:overlap val="-20"/>
        <c:axId val="1200922592"/>
        <c:axId val="1200915520"/>
      </c:barChart>
      <c:catAx>
        <c:axId val="1200922592"/>
        <c:scaling>
          <c:orientation val="minMax"/>
        </c:scaling>
        <c:delete val="1"/>
        <c:axPos val="b"/>
        <c:numFmt formatCode="General" sourceLinked="1"/>
        <c:majorTickMark val="none"/>
        <c:minorTickMark val="none"/>
        <c:tickLblPos val="nextTo"/>
        <c:crossAx val="1200915520"/>
        <c:crosses val="autoZero"/>
        <c:auto val="1"/>
        <c:lblAlgn val="ctr"/>
        <c:lblOffset val="100"/>
        <c:noMultiLvlLbl val="0"/>
      </c:catAx>
      <c:valAx>
        <c:axId val="1200915520"/>
        <c:scaling>
          <c:orientation val="minMax"/>
        </c:scaling>
        <c:delete val="1"/>
        <c:axPos val="l"/>
        <c:numFmt formatCode="0" sourceLinked="1"/>
        <c:majorTickMark val="none"/>
        <c:minorTickMark val="none"/>
        <c:tickLblPos val="nextTo"/>
        <c:crossAx val="1200922592"/>
        <c:crosses val="autoZero"/>
        <c:crossBetween val="between"/>
      </c:valAx>
      <c:dTable>
        <c:showHorzBorder val="1"/>
        <c:showVertBorder val="1"/>
        <c:showOutline val="1"/>
        <c:showKeys val="0"/>
        <c:spPr>
          <a:noFill/>
          <a:ln w="9525">
            <a:solidFill>
              <a:srgbClr val="FFFFFF"/>
            </a:solidFill>
            <a:prstDash val="solid"/>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EXCEL.xlsx]O6!PivotTable10</c:name>
    <c:fmtId val="0"/>
  </c:pivotSource>
  <c:chart>
    <c:autoTitleDeleted val="1"/>
    <c:pivotFmts>
      <c:pivotFmt>
        <c:idx val="0"/>
      </c:pivotFmt>
      <c:pivotFmt>
        <c:idx val="1"/>
        <c:spPr>
          <a:noFill/>
          <a:ln w="9525" cap="flat" cmpd="sng" algn="ctr">
            <a:solidFill>
              <a:schemeClr val="accent2"/>
            </a:solidFill>
            <a:prstDash val="solid"/>
            <a:round/>
            <a:headEnd type="none" w="med" len="med"/>
            <a:tailEnd type="none" w="med" len="me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prstDash val="solid"/>
            <a:round/>
            <a:headEnd type="none" w="med" len="med"/>
            <a:tailEnd type="none" w="med" len="med"/>
          </a:ln>
          <a:effectLst/>
        </c:spPr>
        <c:marker>
          <c:symbol val="none"/>
        </c:marker>
        <c:dLbl>
          <c:idx val="0"/>
          <c:layout/>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6702447450478949E-2"/>
          <c:y val="8.0486283391167056E-3"/>
          <c:w val="0.93135532852307745"/>
          <c:h val="0.8533556989586828"/>
        </c:manualLayout>
      </c:layout>
      <c:barChart>
        <c:barDir val="col"/>
        <c:grouping val="clustered"/>
        <c:varyColors val="0"/>
        <c:ser>
          <c:idx val="0"/>
          <c:order val="0"/>
          <c:tx>
            <c:strRef>
              <c:f>'O6'!$I$77</c:f>
              <c:strCache>
                <c:ptCount val="1"/>
                <c:pt idx="0">
                  <c:v>Total</c:v>
                </c:pt>
              </c:strCache>
            </c:strRef>
          </c:tx>
          <c:spPr>
            <a:noFill/>
            <a:ln w="9525" cap="flat" cmpd="sng" algn="ctr">
              <a:solidFill>
                <a:schemeClr val="accent2"/>
              </a:solidFill>
              <a:prstDash val="solid"/>
              <a:round/>
              <a:headEnd type="none" w="med" len="med"/>
              <a:tailEnd type="none" w="med" len="med"/>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'O6'!$H$78:$H$87</c:f>
              <c:strCache>
                <c:ptCount val="10"/>
                <c:pt idx="0">
                  <c:v>China</c:v>
                </c:pt>
                <c:pt idx="1">
                  <c:v>India</c:v>
                </c:pt>
                <c:pt idx="2">
                  <c:v>United States</c:v>
                </c:pt>
                <c:pt idx="3">
                  <c:v>Indonesia</c:v>
                </c:pt>
                <c:pt idx="4">
                  <c:v>Brazil</c:v>
                </c:pt>
                <c:pt idx="5">
                  <c:v>Russia</c:v>
                </c:pt>
                <c:pt idx="6">
                  <c:v>Japan</c:v>
                </c:pt>
                <c:pt idx="7">
                  <c:v>Mexico</c:v>
                </c:pt>
                <c:pt idx="8">
                  <c:v>Nigeria</c:v>
                </c:pt>
                <c:pt idx="9">
                  <c:v>Germany</c:v>
                </c:pt>
              </c:strCache>
            </c:strRef>
          </c:cat>
          <c:val>
            <c:numRef>
              <c:f>'O6'!$I$78:$I$87</c:f>
              <c:numCache>
                <c:formatCode>0</c:formatCode>
                <c:ptCount val="10"/>
                <c:pt idx="0">
                  <c:v>1187439255.108</c:v>
                </c:pt>
                <c:pt idx="1">
                  <c:v>642757310.86000001</c:v>
                </c:pt>
                <c:pt idx="2">
                  <c:v>286862109.98000002</c:v>
                </c:pt>
                <c:pt idx="3">
                  <c:v>212695039.641</c:v>
                </c:pt>
                <c:pt idx="4">
                  <c:v>160801454.01600003</c:v>
                </c:pt>
                <c:pt idx="5">
                  <c:v>142846627.764</c:v>
                </c:pt>
                <c:pt idx="6">
                  <c:v>126143071.56</c:v>
                </c:pt>
                <c:pt idx="7">
                  <c:v>97919076.566</c:v>
                </c:pt>
                <c:pt idx="8">
                  <c:v>87564951.840000004</c:v>
                </c:pt>
                <c:pt idx="9">
                  <c:v>81607076.099999994</c:v>
                </c:pt>
              </c:numCache>
            </c:numRef>
          </c:val>
          <c:extLst>
            <c:ext xmlns:c16="http://schemas.microsoft.com/office/drawing/2014/chart" uri="{C3380CC4-5D6E-409C-BE32-E72D297353CC}">
              <c16:uniqueId val="{00000000-867E-4546-B11D-0C5A35C8F81B}"/>
            </c:ext>
          </c:extLst>
        </c:ser>
        <c:dLbls>
          <c:dLblPos val="outEnd"/>
          <c:showLegendKey val="0"/>
          <c:showVal val="1"/>
          <c:showCatName val="0"/>
          <c:showSerName val="0"/>
          <c:showPercent val="0"/>
          <c:showBubbleSize val="0"/>
        </c:dLbls>
        <c:gapWidth val="269"/>
        <c:overlap val="-20"/>
        <c:axId val="1200932992"/>
        <c:axId val="1200923424"/>
      </c:barChart>
      <c:catAx>
        <c:axId val="1200932992"/>
        <c:scaling>
          <c:orientation val="minMax"/>
        </c:scaling>
        <c:delete val="1"/>
        <c:axPos val="b"/>
        <c:numFmt formatCode="General" sourceLinked="1"/>
        <c:majorTickMark val="none"/>
        <c:minorTickMark val="none"/>
        <c:tickLblPos val="nextTo"/>
        <c:crossAx val="1200923424"/>
        <c:crosses val="autoZero"/>
        <c:auto val="1"/>
        <c:lblAlgn val="ctr"/>
        <c:lblOffset val="100"/>
        <c:noMultiLvlLbl val="0"/>
      </c:catAx>
      <c:valAx>
        <c:axId val="1200923424"/>
        <c:scaling>
          <c:orientation val="minMax"/>
        </c:scaling>
        <c:delete val="1"/>
        <c:axPos val="l"/>
        <c:numFmt formatCode="0" sourceLinked="1"/>
        <c:majorTickMark val="none"/>
        <c:minorTickMark val="none"/>
        <c:tickLblPos val="nextTo"/>
        <c:crossAx val="1200932992"/>
        <c:crosses val="autoZero"/>
        <c:crossBetween val="between"/>
      </c:valAx>
      <c:dTable>
        <c:showHorzBorder val="1"/>
        <c:showVertBorder val="1"/>
        <c:showOutline val="1"/>
        <c:showKeys val="0"/>
        <c:spPr>
          <a:noFill/>
          <a:ln w="9525">
            <a:solidFill>
              <a:schemeClr val="accent1">
                <a:lumMod val="60000"/>
                <a:lumOff val="40000"/>
              </a:schemeClr>
            </a:solidFill>
          </a:ln>
          <a:effectLst/>
        </c:spPr>
        <c:txPr>
          <a:bodyPr rot="0" spcFirstLastPara="1" vertOverflow="ellipsis" vert="horz" wrap="square" anchor="ctr" anchorCtr="1"/>
          <a:lstStyle/>
          <a:p>
            <a:pPr rtl="0">
              <a:defRPr sz="11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EXCEL.xlsx]O7!PivotTable2</c:name>
    <c:fmtId val="0"/>
  </c:pivotSource>
  <c:chart>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2"/>
            </a:solidFill>
            <a:prstDash val="solid"/>
            <a:round/>
            <a:headEnd type="none" w="med" len="med"/>
            <a:tailEnd type="none" w="med" len="med"/>
          </a:ln>
          <a:effectLst/>
        </c:spPr>
        <c:marker>
          <c:symbol val="none"/>
        </c:marker>
      </c:pivotFmt>
      <c:pivotFmt>
        <c:idx val="5"/>
        <c:spPr>
          <a:noFill/>
          <a:ln w="9525" cap="flat" cmpd="sng" algn="ctr">
            <a:solidFill>
              <a:schemeClr val="accent5"/>
            </a:solidFill>
            <a:prstDash val="solid"/>
            <a:round/>
            <a:headEnd type="none" w="med" len="med"/>
            <a:tailEnd type="none" w="med" len="med"/>
          </a:ln>
          <a:effectLst/>
        </c:spPr>
        <c:marker>
          <c:symbol val="none"/>
        </c:marker>
      </c:pivotFmt>
    </c:pivotFmts>
    <c:plotArea>
      <c:layout/>
      <c:barChart>
        <c:barDir val="col"/>
        <c:grouping val="clustered"/>
        <c:varyColors val="0"/>
        <c:ser>
          <c:idx val="0"/>
          <c:order val="0"/>
          <c:tx>
            <c:strRef>
              <c:f>'O7'!$J$8</c:f>
              <c:strCache>
                <c:ptCount val="1"/>
                <c:pt idx="0">
                  <c:v> Highways per Sq Km</c:v>
                </c:pt>
              </c:strCache>
            </c:strRef>
          </c:tx>
          <c:spPr>
            <a:noFill/>
            <a:ln w="9525" cap="flat" cmpd="sng" algn="ctr">
              <a:solidFill>
                <a:schemeClr val="accent5"/>
              </a:solidFill>
              <a:prstDash val="solid"/>
              <a:round/>
              <a:headEnd type="none" w="med" len="med"/>
              <a:tailEnd type="none" w="med" len="med"/>
            </a:ln>
            <a:effectLst/>
          </c:spPr>
          <c:invertIfNegative val="0"/>
          <c:cat>
            <c:strRef>
              <c:f>'O7'!$I$9:$I$18</c:f>
              <c:strCache>
                <c:ptCount val="10"/>
                <c:pt idx="0">
                  <c:v>Macau</c:v>
                </c:pt>
                <c:pt idx="1">
                  <c:v>Bermuda</c:v>
                </c:pt>
                <c:pt idx="2">
                  <c:v>Malta</c:v>
                </c:pt>
                <c:pt idx="3">
                  <c:v>Bahrain</c:v>
                </c:pt>
                <c:pt idx="4">
                  <c:v>Belgium</c:v>
                </c:pt>
                <c:pt idx="5">
                  <c:v>Singapore</c:v>
                </c:pt>
                <c:pt idx="6">
                  <c:v>Aruba</c:v>
                </c:pt>
                <c:pt idx="7">
                  <c:v>Gibraltar</c:v>
                </c:pt>
                <c:pt idx="8">
                  <c:v>Barbados</c:v>
                </c:pt>
                <c:pt idx="9">
                  <c:v>Virgin Islands</c:v>
                </c:pt>
              </c:strCache>
            </c:strRef>
          </c:cat>
          <c:val>
            <c:numRef>
              <c:f>'O7'!$J$9:$J$18</c:f>
              <c:numCache>
                <c:formatCode>0.00</c:formatCode>
                <c:ptCount val="10"/>
                <c:pt idx="0">
                  <c:v>13.64</c:v>
                </c:pt>
                <c:pt idx="1">
                  <c:v>8.4905660377358494</c:v>
                </c:pt>
                <c:pt idx="2">
                  <c:v>7.0316455696202533</c:v>
                </c:pt>
                <c:pt idx="3">
                  <c:v>5.2015037593984959</c:v>
                </c:pt>
                <c:pt idx="4">
                  <c:v>4.8816823899371071</c:v>
                </c:pt>
                <c:pt idx="5">
                  <c:v>4.5165945165945169</c:v>
                </c:pt>
                <c:pt idx="6">
                  <c:v>4.1450777202072535</c:v>
                </c:pt>
                <c:pt idx="7">
                  <c:v>4.1428571428571432</c:v>
                </c:pt>
                <c:pt idx="8">
                  <c:v>3.7122969837587005</c:v>
                </c:pt>
                <c:pt idx="9">
                  <c:v>3.5710227272727271</c:v>
                </c:pt>
              </c:numCache>
            </c:numRef>
          </c:val>
          <c:extLst>
            <c:ext xmlns:c16="http://schemas.microsoft.com/office/drawing/2014/chart" uri="{C3380CC4-5D6E-409C-BE32-E72D297353CC}">
              <c16:uniqueId val="{00000000-3E08-4054-BBD8-69897FD90235}"/>
            </c:ext>
          </c:extLst>
        </c:ser>
        <c:ser>
          <c:idx val="1"/>
          <c:order val="1"/>
          <c:tx>
            <c:strRef>
              <c:f>'O7'!$K$8</c:f>
              <c:strCache>
                <c:ptCount val="1"/>
                <c:pt idx="0">
                  <c:v>Rank</c:v>
                </c:pt>
              </c:strCache>
            </c:strRef>
          </c:tx>
          <c:spPr>
            <a:noFill/>
            <a:ln w="9525" cap="flat" cmpd="sng" algn="ctr">
              <a:solidFill>
                <a:schemeClr val="accent2"/>
              </a:solidFill>
              <a:prstDash val="solid"/>
              <a:round/>
              <a:headEnd type="none" w="med" len="med"/>
              <a:tailEnd type="none" w="med" len="med"/>
            </a:ln>
            <a:effectLst/>
          </c:spPr>
          <c:invertIfNegative val="0"/>
          <c:trendline>
            <c:spPr>
              <a:ln w="6350" cap="flat" cmpd="sng" algn="ctr">
                <a:solidFill>
                  <a:schemeClr val="accent2"/>
                </a:solidFill>
                <a:prstDash val="solid"/>
                <a:miter lim="800000"/>
              </a:ln>
              <a:effectLst/>
            </c:spPr>
            <c:trendlineType val="linear"/>
            <c:dispRSqr val="0"/>
            <c:dispEq val="0"/>
          </c:trendline>
          <c:cat>
            <c:strRef>
              <c:f>'O7'!$I$9:$I$18</c:f>
              <c:strCache>
                <c:ptCount val="10"/>
                <c:pt idx="0">
                  <c:v>Macau</c:v>
                </c:pt>
                <c:pt idx="1">
                  <c:v>Bermuda</c:v>
                </c:pt>
                <c:pt idx="2">
                  <c:v>Malta</c:v>
                </c:pt>
                <c:pt idx="3">
                  <c:v>Bahrain</c:v>
                </c:pt>
                <c:pt idx="4">
                  <c:v>Belgium</c:v>
                </c:pt>
                <c:pt idx="5">
                  <c:v>Singapore</c:v>
                </c:pt>
                <c:pt idx="6">
                  <c:v>Aruba</c:v>
                </c:pt>
                <c:pt idx="7">
                  <c:v>Gibraltar</c:v>
                </c:pt>
                <c:pt idx="8">
                  <c:v>Barbados</c:v>
                </c:pt>
                <c:pt idx="9">
                  <c:v>Virgin Islands</c:v>
                </c:pt>
              </c:strCache>
            </c:strRef>
          </c:cat>
          <c:val>
            <c:numRef>
              <c:f>'O7'!$K$9:$K$18</c:f>
              <c:numCache>
                <c:formatCode>General</c:formatCode>
                <c:ptCount val="10"/>
                <c:pt idx="0">
                  <c:v>1</c:v>
                </c:pt>
                <c:pt idx="1">
                  <c:v>2</c:v>
                </c:pt>
                <c:pt idx="2">
                  <c:v>3</c:v>
                </c:pt>
                <c:pt idx="3">
                  <c:v>4</c:v>
                </c:pt>
                <c:pt idx="4">
                  <c:v>5</c:v>
                </c:pt>
                <c:pt idx="5">
                  <c:v>6</c:v>
                </c:pt>
                <c:pt idx="6">
                  <c:v>7</c:v>
                </c:pt>
                <c:pt idx="7">
                  <c:v>8</c:v>
                </c:pt>
                <c:pt idx="8">
                  <c:v>9</c:v>
                </c:pt>
                <c:pt idx="9">
                  <c:v>10</c:v>
                </c:pt>
              </c:numCache>
            </c:numRef>
          </c:val>
          <c:extLst>
            <c:ext xmlns:c16="http://schemas.microsoft.com/office/drawing/2014/chart" uri="{C3380CC4-5D6E-409C-BE32-E72D297353CC}">
              <c16:uniqueId val="{00000001-3E08-4054-BBD8-69897FD90235}"/>
            </c:ext>
          </c:extLst>
        </c:ser>
        <c:dLbls>
          <c:showLegendKey val="0"/>
          <c:showVal val="0"/>
          <c:showCatName val="0"/>
          <c:showSerName val="0"/>
          <c:showPercent val="0"/>
          <c:showBubbleSize val="0"/>
        </c:dLbls>
        <c:gapWidth val="315"/>
        <c:overlap val="-40"/>
        <c:axId val="2007008480"/>
        <c:axId val="2007006400"/>
      </c:barChart>
      <c:catAx>
        <c:axId val="2007008480"/>
        <c:scaling>
          <c:orientation val="minMax"/>
        </c:scaling>
        <c:delete val="1"/>
        <c:axPos val="b"/>
        <c:numFmt formatCode="General" sourceLinked="1"/>
        <c:majorTickMark val="none"/>
        <c:minorTickMark val="none"/>
        <c:tickLblPos val="nextTo"/>
        <c:crossAx val="2007006400"/>
        <c:crosses val="autoZero"/>
        <c:auto val="1"/>
        <c:lblAlgn val="ctr"/>
        <c:lblOffset val="100"/>
        <c:noMultiLvlLbl val="0"/>
      </c:catAx>
      <c:valAx>
        <c:axId val="2007006400"/>
        <c:scaling>
          <c:orientation val="minMax"/>
        </c:scaling>
        <c:delete val="1"/>
        <c:axPos val="l"/>
        <c:numFmt formatCode="0.00" sourceLinked="1"/>
        <c:majorTickMark val="none"/>
        <c:minorTickMark val="none"/>
        <c:tickLblPos val="nextTo"/>
        <c:crossAx val="2007008480"/>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EXCEL.xlsx]O7!PivotTable6</c:name>
    <c:fmtId val="0"/>
  </c:pivotSource>
  <c:chart>
    <c:autoTitleDeleted val="1"/>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'O7'!$K$33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'O7'!$J$34:$J$43</c:f>
              <c:strCache>
                <c:ptCount val="10"/>
                <c:pt idx="0">
                  <c:v>United States</c:v>
                </c:pt>
                <c:pt idx="1">
                  <c:v>India</c:v>
                </c:pt>
                <c:pt idx="2">
                  <c:v>China</c:v>
                </c:pt>
                <c:pt idx="3">
                  <c:v>Brazil</c:v>
                </c:pt>
                <c:pt idx="4">
                  <c:v>Canada</c:v>
                </c:pt>
                <c:pt idx="5">
                  <c:v>Japan</c:v>
                </c:pt>
                <c:pt idx="6">
                  <c:v>France</c:v>
                </c:pt>
                <c:pt idx="7">
                  <c:v>Australia</c:v>
                </c:pt>
                <c:pt idx="8">
                  <c:v>Spain</c:v>
                </c:pt>
                <c:pt idx="9">
                  <c:v>Russia</c:v>
                </c:pt>
              </c:strCache>
            </c:strRef>
          </c:cat>
          <c:val>
            <c:numRef>
              <c:f>'O7'!$K$34:$K$43</c:f>
              <c:numCache>
                <c:formatCode>General</c:formatCode>
                <c:ptCount val="10"/>
                <c:pt idx="0">
                  <c:v>6393603</c:v>
                </c:pt>
                <c:pt idx="1">
                  <c:v>2525989</c:v>
                </c:pt>
                <c:pt idx="2">
                  <c:v>1765222</c:v>
                </c:pt>
                <c:pt idx="3">
                  <c:v>1724929</c:v>
                </c:pt>
                <c:pt idx="4">
                  <c:v>1408800</c:v>
                </c:pt>
                <c:pt idx="5">
                  <c:v>1171647</c:v>
                </c:pt>
                <c:pt idx="6">
                  <c:v>893100</c:v>
                </c:pt>
                <c:pt idx="7">
                  <c:v>811603</c:v>
                </c:pt>
                <c:pt idx="8">
                  <c:v>664852</c:v>
                </c:pt>
                <c:pt idx="9">
                  <c:v>537289</c:v>
                </c:pt>
              </c:numCache>
            </c:numRef>
          </c:val>
          <c:smooth val="0"/>
          <c:extLst>
            <c:ext xmlns:c16="http://schemas.microsoft.com/office/drawing/2014/chart" uri="{C3380CC4-5D6E-409C-BE32-E72D297353CC}">
              <c16:uniqueId val="{00000000-FA7B-4788-BFE2-5773FAE5CC60}"/>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22521823"/>
        <c:axId val="722526399"/>
      </c:lineChart>
      <c:catAx>
        <c:axId val="7225218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722526399"/>
        <c:crosses val="autoZero"/>
        <c:auto val="1"/>
        <c:lblAlgn val="ctr"/>
        <c:lblOffset val="100"/>
        <c:noMultiLvlLbl val="0"/>
      </c:catAx>
      <c:valAx>
        <c:axId val="722526399"/>
        <c:scaling>
          <c:orientation val="minMax"/>
        </c:scaling>
        <c:delete val="1"/>
        <c:axPos val="l"/>
        <c:numFmt formatCode="General" sourceLinked="1"/>
        <c:majorTickMark val="none"/>
        <c:minorTickMark val="none"/>
        <c:tickLblPos val="nextTo"/>
        <c:crossAx val="722521823"/>
        <c:crosses val="autoZero"/>
        <c:crossBetween val="between"/>
      </c:valAx>
      <c:dTable>
        <c:showHorzBorder val="0"/>
        <c:showVertBorder val="0"/>
        <c:showOutline val="1"/>
        <c:showKeys val="0"/>
        <c:spPr>
          <a:noFill/>
          <a:ln w="9525">
            <a:solidFill>
              <a:schemeClr val="bg1"/>
            </a:solidFill>
          </a:ln>
          <a:effectLst/>
        </c:spPr>
        <c:txPr>
          <a:bodyPr rot="0" spcFirstLastPara="1" vertOverflow="ellipsis" vert="horz" wrap="square" anchor="ctr" anchorCtr="1"/>
          <a:lstStyle/>
          <a:p>
            <a:pPr rtl="0">
              <a:defRPr sz="1050" b="1"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EXCEL.xlsx]O8!PivotTable1</c:name>
    <c:fmtId val="3"/>
  </c:pivotSource>
  <c:chart>
    <c:autoTitleDeleted val="0"/>
    <c:pivotFmts>
      <c:pivotFmt>
        <c:idx val="0"/>
      </c:pivotFmt>
      <c:pivotFmt>
        <c:idx val="1"/>
      </c:pivotFmt>
      <c:pivotFmt>
        <c:idx val="2"/>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195243764904104"/>
          <c:y val="3.8342464049849131E-3"/>
          <c:w val="0.82393270643451588"/>
          <c:h val="0.7837421841257185"/>
        </c:manualLayout>
      </c:layout>
      <c:barChart>
        <c:barDir val="col"/>
        <c:grouping val="clustered"/>
        <c:varyColors val="0"/>
        <c:ser>
          <c:idx val="0"/>
          <c:order val="0"/>
          <c:tx>
            <c:strRef>
              <c:f>'O8'!$K$5</c:f>
              <c:strCache>
                <c:ptCount val="1"/>
                <c:pt idx="0">
                  <c:v> People born in a year</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'O8'!$J$6:$J$15</c:f>
              <c:strCache>
                <c:ptCount val="10"/>
                <c:pt idx="0">
                  <c:v>India</c:v>
                </c:pt>
                <c:pt idx="1">
                  <c:v>China</c:v>
                </c:pt>
                <c:pt idx="2">
                  <c:v>Nigeria</c:v>
                </c:pt>
                <c:pt idx="3">
                  <c:v>Indonesia</c:v>
                </c:pt>
                <c:pt idx="4">
                  <c:v>Pakistan</c:v>
                </c:pt>
                <c:pt idx="5">
                  <c:v>Bangladesh</c:v>
                </c:pt>
                <c:pt idx="6">
                  <c:v>United States</c:v>
                </c:pt>
                <c:pt idx="7">
                  <c:v>Brazil</c:v>
                </c:pt>
                <c:pt idx="8">
                  <c:v>Mexico</c:v>
                </c:pt>
                <c:pt idx="9">
                  <c:v>Philippines</c:v>
                </c:pt>
              </c:strCache>
            </c:strRef>
          </c:cat>
          <c:val>
            <c:numRef>
              <c:f>'O8'!$K$6:$K$15</c:f>
              <c:numCache>
                <c:formatCode>0</c:formatCode>
                <c:ptCount val="10"/>
                <c:pt idx="0">
                  <c:v>24111501.140160002</c:v>
                </c:pt>
                <c:pt idx="1">
                  <c:v>17164963.48968</c:v>
                </c:pt>
                <c:pt idx="2">
                  <c:v>5234581.3121999996</c:v>
                </c:pt>
                <c:pt idx="3">
                  <c:v>5011279.0340900002</c:v>
                </c:pt>
                <c:pt idx="4">
                  <c:v>4940814.7573199999</c:v>
                </c:pt>
                <c:pt idx="5">
                  <c:v>4331032.0362800006</c:v>
                </c:pt>
                <c:pt idx="6">
                  <c:v>4181680.6547600003</c:v>
                </c:pt>
                <c:pt idx="7">
                  <c:v>3132278.3230199995</c:v>
                </c:pt>
                <c:pt idx="8">
                  <c:v>2231322.9920300003</c:v>
                </c:pt>
                <c:pt idx="9">
                  <c:v>2223672.64163</c:v>
                </c:pt>
              </c:numCache>
            </c:numRef>
          </c:val>
          <c:extLst>
            <c:ext xmlns:c16="http://schemas.microsoft.com/office/drawing/2014/chart" uri="{C3380CC4-5D6E-409C-BE32-E72D297353CC}">
              <c16:uniqueId val="{00000000-89AA-4C6E-9772-EC83BB79225F}"/>
            </c:ext>
          </c:extLst>
        </c:ser>
        <c:ser>
          <c:idx val="1"/>
          <c:order val="1"/>
          <c:tx>
            <c:strRef>
              <c:f>'O8'!$L$5</c:f>
              <c:strCache>
                <c:ptCount val="1"/>
                <c:pt idx="0">
                  <c:v> People dead in a year</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'O8'!$J$6:$J$15</c:f>
              <c:strCache>
                <c:ptCount val="10"/>
                <c:pt idx="0">
                  <c:v>India</c:v>
                </c:pt>
                <c:pt idx="1">
                  <c:v>China</c:v>
                </c:pt>
                <c:pt idx="2">
                  <c:v>Nigeria</c:v>
                </c:pt>
                <c:pt idx="3">
                  <c:v>Indonesia</c:v>
                </c:pt>
                <c:pt idx="4">
                  <c:v>Pakistan</c:v>
                </c:pt>
                <c:pt idx="5">
                  <c:v>Bangladesh</c:v>
                </c:pt>
                <c:pt idx="6">
                  <c:v>United States</c:v>
                </c:pt>
                <c:pt idx="7">
                  <c:v>Brazil</c:v>
                </c:pt>
                <c:pt idx="8">
                  <c:v>Mexico</c:v>
                </c:pt>
                <c:pt idx="9">
                  <c:v>Philippines</c:v>
                </c:pt>
              </c:strCache>
            </c:strRef>
          </c:cat>
          <c:val>
            <c:numRef>
              <c:f>'O8'!$L$6:$L$15</c:f>
              <c:numCache>
                <c:formatCode>0</c:formatCode>
                <c:ptCount val="10"/>
                <c:pt idx="0">
                  <c:v>8944589.1326400004</c:v>
                </c:pt>
                <c:pt idx="1">
                  <c:v>9065817.8552800007</c:v>
                </c:pt>
                <c:pt idx="2">
                  <c:v>2212302.7538399999</c:v>
                </c:pt>
                <c:pt idx="3">
                  <c:v>1512336.7437499999</c:v>
                </c:pt>
                <c:pt idx="4">
                  <c:v>1372448.5436999998</c:v>
                </c:pt>
                <c:pt idx="5">
                  <c:v>1212284.8752000001</c:v>
                </c:pt>
                <c:pt idx="6">
                  <c:v>2439806.6055000001</c:v>
                </c:pt>
                <c:pt idx="7">
                  <c:v>1144593.6831</c:v>
                </c:pt>
                <c:pt idx="8">
                  <c:v>502339.73119000008</c:v>
                </c:pt>
                <c:pt idx="9">
                  <c:v>480580.37730999995</c:v>
                </c:pt>
              </c:numCache>
            </c:numRef>
          </c:val>
          <c:extLst>
            <c:ext xmlns:c16="http://schemas.microsoft.com/office/drawing/2014/chart" uri="{C3380CC4-5D6E-409C-BE32-E72D297353CC}">
              <c16:uniqueId val="{00000002-89AA-4C6E-9772-EC83BB79225F}"/>
            </c:ext>
          </c:extLst>
        </c:ser>
        <c:dLbls>
          <c:dLblPos val="outEnd"/>
          <c:showLegendKey val="0"/>
          <c:showVal val="1"/>
          <c:showCatName val="0"/>
          <c:showSerName val="0"/>
          <c:showPercent val="0"/>
          <c:showBubbleSize val="0"/>
        </c:dLbls>
        <c:gapWidth val="444"/>
        <c:overlap val="-90"/>
        <c:axId val="695994447"/>
        <c:axId val="695998191"/>
      </c:barChart>
      <c:catAx>
        <c:axId val="69599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bg1"/>
                </a:solidFill>
                <a:latin typeface="+mn-lt"/>
                <a:ea typeface="+mn-ea"/>
                <a:cs typeface="+mn-cs"/>
              </a:defRPr>
            </a:pPr>
            <a:endParaRPr lang="en-US"/>
          </a:p>
        </c:txPr>
        <c:crossAx val="695998191"/>
        <c:crosses val="autoZero"/>
        <c:auto val="1"/>
        <c:lblAlgn val="ctr"/>
        <c:lblOffset val="100"/>
        <c:noMultiLvlLbl val="0"/>
      </c:catAx>
      <c:valAx>
        <c:axId val="695998191"/>
        <c:scaling>
          <c:orientation val="minMax"/>
        </c:scaling>
        <c:delete val="1"/>
        <c:axPos val="l"/>
        <c:numFmt formatCode="0" sourceLinked="1"/>
        <c:majorTickMark val="none"/>
        <c:minorTickMark val="none"/>
        <c:tickLblPos val="nextTo"/>
        <c:crossAx val="695994447"/>
        <c:crosses val="autoZero"/>
        <c:crossBetween val="between"/>
      </c:val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EXCEL.xlsx]O8!PivotTable2</c:name>
    <c:fmtId val="0"/>
  </c:pivotSource>
  <c:chart>
    <c:autoTitleDeleted val="1"/>
    <c:pivotFmts>
      <c:pivotFmt>
        <c:idx val="0"/>
      </c:pivotFmt>
      <c:pivotFmt>
        <c:idx val="1"/>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0.1388888888888889"/>
              <c:y val="-4.2437781360066642E-17"/>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dLbl>
          <c:idx val="0"/>
          <c:layout>
            <c:manualLayout>
              <c:x val="-0.20198346607825654"/>
              <c:y val="-8.8583488919555156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dLbl>
          <c:idx val="0"/>
          <c:layout>
            <c:manualLayout>
              <c:x val="0.24824056301983355"/>
              <c:y val="5.1546391752577317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dLbl>
          <c:idx val="0"/>
          <c:layout>
            <c:manualLayout>
              <c:x val="-0.11516314779270628"/>
              <c:y val="9.2783505154639179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dLbl>
          <c:idx val="0"/>
          <c:layout>
            <c:manualLayout>
              <c:x val="-0.14331413947536789"/>
              <c:y val="3.7800687285223365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dLbl>
          <c:idx val="0"/>
          <c:layout>
            <c:manualLayout>
              <c:x val="-0.14075495841330776"/>
              <c:y val="-3.0927835051546455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dLbl>
          <c:idx val="0"/>
          <c:layout>
            <c:manualLayout>
              <c:x val="-0.13051823416506717"/>
              <c:y val="-7.903780068728522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dLbl>
          <c:idx val="0"/>
          <c:layout>
            <c:manualLayout>
              <c:x val="-0.13307741522712732"/>
              <c:y val="-9.2783505154639179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dLbl>
          <c:idx val="0"/>
          <c:layout>
            <c:manualLayout>
              <c:x val="-5.3742802303262956E-2"/>
              <c:y val="-0.10309278350515463"/>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dLbl>
          <c:idx val="0"/>
          <c:layout>
            <c:manualLayout>
              <c:x val="2.3032629558541268E-2"/>
              <c:y val="-0.10309278350515466"/>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tint val="94000"/>
            </a:schemeClr>
          </a:solidFill>
          <a:ln w="19050">
            <a:solidFill>
              <a:schemeClr val="lt1"/>
            </a:solidFill>
          </a:ln>
          <a:effectLst/>
        </c:spPr>
        <c:dLbl>
          <c:idx val="0"/>
          <c:layout>
            <c:manualLayout>
              <c:x val="-0.13819577735124761"/>
              <c:y val="-2.26950354609928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tint val="43000"/>
            </a:schemeClr>
          </a:solidFill>
          <a:ln w="19050">
            <a:solidFill>
              <a:schemeClr val="lt1"/>
            </a:solidFill>
          </a:ln>
          <a:effectLst/>
        </c:spPr>
        <c:dLbl>
          <c:idx val="0"/>
          <c:layout>
            <c:manualLayout>
              <c:x val="2.559181062060047E-3"/>
              <c:y val="-0.127659574468085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tint val="56000"/>
            </a:schemeClr>
          </a:solidFill>
          <a:ln w="19050">
            <a:solidFill>
              <a:schemeClr val="lt1"/>
            </a:solidFill>
          </a:ln>
          <a:effectLst/>
        </c:spPr>
        <c:dLbl>
          <c:idx val="0"/>
          <c:layout>
            <c:manualLayout>
              <c:x val="-9.2130518234165085E-2"/>
              <c:y val="-0.11063829787234042"/>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5138311645782"/>
                  <c:h val="8.9865639135533595E-2"/>
                </c:manualLayout>
              </c15:layout>
            </c:ext>
          </c:extLst>
        </c:dLbl>
      </c:pivotFmt>
      <c:pivotFmt>
        <c:idx val="16"/>
        <c:spPr>
          <a:solidFill>
            <a:schemeClr val="accent1">
              <a:tint val="69000"/>
            </a:schemeClr>
          </a:solidFill>
          <a:ln w="19050">
            <a:solidFill>
              <a:schemeClr val="lt1"/>
            </a:solidFill>
          </a:ln>
          <a:effectLst/>
        </c:spPr>
        <c:dLbl>
          <c:idx val="0"/>
          <c:layout>
            <c:manualLayout>
              <c:x val="-0.13563659628918748"/>
              <c:y val="-5.39007092198581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tint val="81000"/>
            </a:schemeClr>
          </a:solidFill>
          <a:ln w="19050">
            <a:solidFill>
              <a:schemeClr val="lt1"/>
            </a:solidFill>
          </a:ln>
          <a:effectLst/>
        </c:spPr>
        <c:dLbl>
          <c:idx val="0"/>
          <c:layout>
            <c:manualLayout>
              <c:x val="-0.17402431222008957"/>
              <c:y val="-3.687943262411350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8932"/>
                    <a:gd name="adj2" fmla="val 5419"/>
                  </a:avLst>
                </a:prstGeom>
                <a:noFill/>
                <a:ln>
                  <a:noFill/>
                </a:ln>
              </c15:spPr>
            </c:ext>
          </c:extLst>
        </c:dLbl>
      </c:pivotFmt>
      <c:pivotFmt>
        <c:idx val="18"/>
        <c:spPr>
          <a:solidFill>
            <a:schemeClr val="accent1">
              <a:shade val="42000"/>
            </a:schemeClr>
          </a:solidFill>
          <a:ln w="19050">
            <a:solidFill>
              <a:schemeClr val="lt1"/>
            </a:solidFill>
          </a:ln>
          <a:effectLst/>
        </c:spPr>
        <c:dLbl>
          <c:idx val="0"/>
          <c:layout>
            <c:manualLayout>
              <c:x val="9.9808061420345401E-2"/>
              <c:y val="-0.1212121212121212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hade val="93000"/>
            </a:schemeClr>
          </a:solidFill>
          <a:ln w="19050">
            <a:solidFill>
              <a:schemeClr val="lt1"/>
            </a:solidFill>
          </a:ln>
          <a:effectLst/>
        </c:spPr>
        <c:dLbl>
          <c:idx val="0"/>
          <c:layout>
            <c:manualLayout>
              <c:x val="-0.12284069097888675"/>
              <c:y val="1.7021276595744577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6697951143823"/>
                  <c:h val="7.8518121405037139E-2"/>
                </c:manualLayout>
              </c15:layout>
            </c:ext>
          </c:extLst>
        </c:dLbl>
      </c:pivotFmt>
      <c:pivotFmt>
        <c:idx val="20"/>
        <c:spPr>
          <a:solidFill>
            <a:schemeClr val="accent1">
              <a:shade val="80000"/>
            </a:schemeClr>
          </a:solidFill>
          <a:ln w="19050">
            <a:solidFill>
              <a:schemeClr val="lt1"/>
            </a:solidFill>
          </a:ln>
          <a:effectLst/>
        </c:spPr>
        <c:dLbl>
          <c:idx val="0"/>
          <c:layout>
            <c:manualLayout>
              <c:x val="-0.12284069097888675"/>
              <c:y val="6.2411347517730392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hade val="68000"/>
            </a:schemeClr>
          </a:solidFill>
          <a:ln w="19050">
            <a:solidFill>
              <a:schemeClr val="lt1"/>
            </a:solidFill>
          </a:ln>
          <a:effectLst/>
        </c:spPr>
        <c:dLbl>
          <c:idx val="0"/>
          <c:layout>
            <c:manualLayout>
              <c:x val="-9.9808061420345484E-2"/>
              <c:y val="9.3617021276595741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hade val="55000"/>
            </a:schemeClr>
          </a:solidFill>
          <a:ln w="19050">
            <a:solidFill>
              <a:schemeClr val="lt1"/>
            </a:solidFill>
          </a:ln>
          <a:effectLst/>
        </c:spPr>
        <c:dLbl>
          <c:idx val="0"/>
          <c:layout>
            <c:manualLayout>
              <c:x val="0.18426103646833014"/>
              <c:y val="4.8226950354609825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6870585034836097"/>
          <c:y val="0.1289267884067683"/>
          <c:w val="0.7086535584203606"/>
          <c:h val="0.78555000837661249"/>
        </c:manualLayout>
      </c:layout>
      <c:doughnutChart>
        <c:varyColors val="1"/>
        <c:ser>
          <c:idx val="0"/>
          <c:order val="0"/>
          <c:tx>
            <c:strRef>
              <c:f>'O8'!$H$36</c:f>
              <c:strCache>
                <c:ptCount val="1"/>
                <c:pt idx="0">
                  <c:v>Total</c:v>
                </c:pt>
              </c:strCache>
            </c:strRef>
          </c:tx>
          <c:dPt>
            <c:idx val="0"/>
            <c:bubble3D val="0"/>
            <c:spPr>
              <a:solidFill>
                <a:schemeClr val="accent1">
                  <a:shade val="42000"/>
                </a:schemeClr>
              </a:solidFill>
              <a:ln w="19050">
                <a:solidFill>
                  <a:schemeClr val="lt1"/>
                </a:solidFill>
              </a:ln>
              <a:effectLst/>
            </c:spPr>
            <c:extLst>
              <c:ext xmlns:c16="http://schemas.microsoft.com/office/drawing/2014/chart" uri="{C3380CC4-5D6E-409C-BE32-E72D297353CC}">
                <c16:uniqueId val="{00000009-B298-4B4F-9BFD-C2EFFB7FB2BD}"/>
              </c:ext>
            </c:extLst>
          </c:dPt>
          <c:dPt>
            <c:idx val="1"/>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02-B298-4B4F-9BFD-C2EFFB7FB2BD}"/>
              </c:ext>
            </c:extLst>
          </c:dPt>
          <c:dPt>
            <c:idx val="2"/>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1-B298-4B4F-9BFD-C2EFFB7FB2BD}"/>
              </c:ext>
            </c:extLst>
          </c:dPt>
          <c:dPt>
            <c:idx val="3"/>
            <c:bubble3D val="0"/>
            <c:spPr>
              <a:solidFill>
                <a:schemeClr val="accent1">
                  <a:shade val="80000"/>
                </a:schemeClr>
              </a:solidFill>
              <a:ln w="19050">
                <a:solidFill>
                  <a:schemeClr val="lt1"/>
                </a:solidFill>
              </a:ln>
              <a:effectLst/>
            </c:spPr>
            <c:extLst>
              <c:ext xmlns:c16="http://schemas.microsoft.com/office/drawing/2014/chart" uri="{C3380CC4-5D6E-409C-BE32-E72D297353CC}">
                <c16:uniqueId val="{00000003-B298-4B4F-9BFD-C2EFFB7FB2BD}"/>
              </c:ext>
            </c:extLst>
          </c:dPt>
          <c:dPt>
            <c:idx val="4"/>
            <c:bubble3D val="0"/>
            <c:spPr>
              <a:solidFill>
                <a:schemeClr val="accent1">
                  <a:shade val="93000"/>
                </a:schemeClr>
              </a:solidFill>
              <a:ln w="19050">
                <a:solidFill>
                  <a:schemeClr val="lt1"/>
                </a:solidFill>
              </a:ln>
              <a:effectLst/>
            </c:spPr>
            <c:extLst>
              <c:ext xmlns:c16="http://schemas.microsoft.com/office/drawing/2014/chart" uri="{C3380CC4-5D6E-409C-BE32-E72D297353CC}">
                <c16:uniqueId val="{00000004-B298-4B4F-9BFD-C2EFFB7FB2BD}"/>
              </c:ext>
            </c:extLst>
          </c:dPt>
          <c:dPt>
            <c:idx val="5"/>
            <c:bubble3D val="0"/>
            <c:spPr>
              <a:solidFill>
                <a:schemeClr val="accent1">
                  <a:tint val="94000"/>
                </a:schemeClr>
              </a:solidFill>
              <a:ln w="19050">
                <a:solidFill>
                  <a:schemeClr val="lt1"/>
                </a:solidFill>
              </a:ln>
              <a:effectLst/>
            </c:spPr>
            <c:extLst>
              <c:ext xmlns:c16="http://schemas.microsoft.com/office/drawing/2014/chart" uri="{C3380CC4-5D6E-409C-BE32-E72D297353CC}">
                <c16:uniqueId val="{00000005-B298-4B4F-9BFD-C2EFFB7FB2BD}"/>
              </c:ext>
            </c:extLst>
          </c:dPt>
          <c:dPt>
            <c:idx val="6"/>
            <c:bubble3D val="0"/>
            <c:spPr>
              <a:solidFill>
                <a:schemeClr val="accent1">
                  <a:tint val="81000"/>
                </a:schemeClr>
              </a:solidFill>
              <a:ln w="19050">
                <a:solidFill>
                  <a:schemeClr val="lt1"/>
                </a:solidFill>
              </a:ln>
              <a:effectLst/>
            </c:spPr>
            <c:extLst>
              <c:ext xmlns:c16="http://schemas.microsoft.com/office/drawing/2014/chart" uri="{C3380CC4-5D6E-409C-BE32-E72D297353CC}">
                <c16:uniqueId val="{0000000A-B298-4B4F-9BFD-C2EFFB7FB2BD}"/>
              </c:ext>
            </c:extLst>
          </c:dPt>
          <c:dPt>
            <c:idx val="7"/>
            <c:bubble3D val="0"/>
            <c:spPr>
              <a:solidFill>
                <a:schemeClr val="accent1">
                  <a:tint val="69000"/>
                </a:schemeClr>
              </a:solidFill>
              <a:ln w="19050">
                <a:solidFill>
                  <a:schemeClr val="lt1"/>
                </a:solidFill>
              </a:ln>
              <a:effectLst/>
            </c:spPr>
            <c:extLst>
              <c:ext xmlns:c16="http://schemas.microsoft.com/office/drawing/2014/chart" uri="{C3380CC4-5D6E-409C-BE32-E72D297353CC}">
                <c16:uniqueId val="{00000006-B298-4B4F-9BFD-C2EFFB7FB2BD}"/>
              </c:ext>
            </c:extLst>
          </c:dPt>
          <c:dPt>
            <c:idx val="8"/>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07-B298-4B4F-9BFD-C2EFFB7FB2BD}"/>
              </c:ext>
            </c:extLst>
          </c:dPt>
          <c:dPt>
            <c:idx val="9"/>
            <c:bubble3D val="0"/>
            <c:spPr>
              <a:solidFill>
                <a:schemeClr val="accent1">
                  <a:tint val="43000"/>
                </a:schemeClr>
              </a:solidFill>
              <a:ln w="19050">
                <a:solidFill>
                  <a:schemeClr val="lt1"/>
                </a:solidFill>
              </a:ln>
              <a:effectLst/>
            </c:spPr>
            <c:extLst>
              <c:ext xmlns:c16="http://schemas.microsoft.com/office/drawing/2014/chart" uri="{C3380CC4-5D6E-409C-BE32-E72D297353CC}">
                <c16:uniqueId val="{00000008-B298-4B4F-9BFD-C2EFFB7FB2BD}"/>
              </c:ext>
            </c:extLst>
          </c:dPt>
          <c:dLbls>
            <c:dLbl>
              <c:idx val="0"/>
              <c:layout>
                <c:manualLayout>
                  <c:x val="9.9808061420345401E-2"/>
                  <c:y val="-0.1212121212121212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B298-4B4F-9BFD-C2EFFB7FB2BD}"/>
                </c:ext>
              </c:extLst>
            </c:dLbl>
            <c:dLbl>
              <c:idx val="1"/>
              <c:layout>
                <c:manualLayout>
                  <c:x val="0.18426103646833014"/>
                  <c:y val="4.822695035460982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B298-4B4F-9BFD-C2EFFB7FB2BD}"/>
                </c:ext>
              </c:extLst>
            </c:dLbl>
            <c:dLbl>
              <c:idx val="2"/>
              <c:layout>
                <c:manualLayout>
                  <c:x val="-9.9808061420345484E-2"/>
                  <c:y val="9.3617021276595741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B298-4B4F-9BFD-C2EFFB7FB2BD}"/>
                </c:ext>
              </c:extLst>
            </c:dLbl>
            <c:dLbl>
              <c:idx val="3"/>
              <c:layout>
                <c:manualLayout>
                  <c:x val="-0.12284069097888675"/>
                  <c:y val="6.2411347517730392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B298-4B4F-9BFD-C2EFFB7FB2BD}"/>
                </c:ext>
              </c:extLst>
            </c:dLbl>
            <c:dLbl>
              <c:idx val="4"/>
              <c:layout>
                <c:manualLayout>
                  <c:x val="-0.12284069097888675"/>
                  <c:y val="1.7021276595744577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456697951143823"/>
                      <c:h val="7.8518121405037139E-2"/>
                    </c:manualLayout>
                  </c15:layout>
                </c:ext>
                <c:ext xmlns:c16="http://schemas.microsoft.com/office/drawing/2014/chart" uri="{C3380CC4-5D6E-409C-BE32-E72D297353CC}">
                  <c16:uniqueId val="{00000004-B298-4B4F-9BFD-C2EFFB7FB2BD}"/>
                </c:ext>
              </c:extLst>
            </c:dLbl>
            <c:dLbl>
              <c:idx val="5"/>
              <c:layout>
                <c:manualLayout>
                  <c:x val="-0.13819577735124761"/>
                  <c:y val="-2.26950354609928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298-4B4F-9BFD-C2EFFB7FB2BD}"/>
                </c:ext>
              </c:extLst>
            </c:dLbl>
            <c:dLbl>
              <c:idx val="6"/>
              <c:layout>
                <c:manualLayout>
                  <c:x val="-0.17402431222008957"/>
                  <c:y val="-3.687943262411350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8932"/>
                        <a:gd name="adj2" fmla="val 5419"/>
                      </a:avLst>
                    </a:prstGeom>
                    <a:noFill/>
                    <a:ln>
                      <a:noFill/>
                    </a:ln>
                  </c15:spPr>
                </c:ext>
                <c:ext xmlns:c16="http://schemas.microsoft.com/office/drawing/2014/chart" uri="{C3380CC4-5D6E-409C-BE32-E72D297353CC}">
                  <c16:uniqueId val="{0000000A-B298-4B4F-9BFD-C2EFFB7FB2BD}"/>
                </c:ext>
              </c:extLst>
            </c:dLbl>
            <c:dLbl>
              <c:idx val="7"/>
              <c:layout>
                <c:manualLayout>
                  <c:x val="-0.13563659628918748"/>
                  <c:y val="-5.39007092198581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B298-4B4F-9BFD-C2EFFB7FB2BD}"/>
                </c:ext>
              </c:extLst>
            </c:dLbl>
            <c:dLbl>
              <c:idx val="8"/>
              <c:layout>
                <c:manualLayout>
                  <c:x val="-9.2130518234165085E-2"/>
                  <c:y val="-0.11063829787234042"/>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5138311645782"/>
                      <c:h val="8.9865639135533595E-2"/>
                    </c:manualLayout>
                  </c15:layout>
                </c:ext>
                <c:ext xmlns:c16="http://schemas.microsoft.com/office/drawing/2014/chart" uri="{C3380CC4-5D6E-409C-BE32-E72D297353CC}">
                  <c16:uniqueId val="{00000007-B298-4B4F-9BFD-C2EFFB7FB2BD}"/>
                </c:ext>
              </c:extLst>
            </c:dLbl>
            <c:dLbl>
              <c:idx val="9"/>
              <c:layout>
                <c:manualLayout>
                  <c:x val="2.559181062060047E-3"/>
                  <c:y val="-0.127659574468085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B298-4B4F-9BFD-C2EFFB7FB2BD}"/>
                </c:ext>
              </c:extLst>
            </c:dLbl>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6350" cap="flat" cmpd="sng" algn="ctr">
                  <a:solidFill>
                    <a:schemeClr val="accent2"/>
                  </a:solidFill>
                  <a:prstDash val="solid"/>
                  <a:miter lim="800000"/>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'O8'!$G$37:$G$46</c:f>
              <c:strCache>
                <c:ptCount val="10"/>
                <c:pt idx="0">
                  <c:v>India</c:v>
                </c:pt>
                <c:pt idx="1">
                  <c:v>China</c:v>
                </c:pt>
                <c:pt idx="2">
                  <c:v>Pakistan</c:v>
                </c:pt>
                <c:pt idx="3">
                  <c:v>Indonesia</c:v>
                </c:pt>
                <c:pt idx="4">
                  <c:v>Bangladesh</c:v>
                </c:pt>
                <c:pt idx="5">
                  <c:v>Nigeria</c:v>
                </c:pt>
                <c:pt idx="6">
                  <c:v>Brazil</c:v>
                </c:pt>
                <c:pt idx="7">
                  <c:v>Philippines</c:v>
                </c:pt>
                <c:pt idx="8">
                  <c:v>United States</c:v>
                </c:pt>
                <c:pt idx="9">
                  <c:v>Mexico</c:v>
                </c:pt>
              </c:strCache>
            </c:strRef>
          </c:cat>
          <c:val>
            <c:numRef>
              <c:f>'O8'!$H$37:$H$46</c:f>
              <c:numCache>
                <c:formatCode>0</c:formatCode>
                <c:ptCount val="10"/>
                <c:pt idx="0">
                  <c:v>15166912.007520001</c:v>
                </c:pt>
                <c:pt idx="1">
                  <c:v>8099145.6343999989</c:v>
                </c:pt>
                <c:pt idx="2">
                  <c:v>3568366.2136200001</c:v>
                </c:pt>
                <c:pt idx="3">
                  <c:v>3498942.2903400003</c:v>
                </c:pt>
                <c:pt idx="4">
                  <c:v>3118747.1610800005</c:v>
                </c:pt>
                <c:pt idx="5">
                  <c:v>3022278.5583599997</c:v>
                </c:pt>
                <c:pt idx="6">
                  <c:v>1987684.6399199995</c:v>
                </c:pt>
                <c:pt idx="7">
                  <c:v>1743092.2643200001</c:v>
                </c:pt>
                <c:pt idx="8">
                  <c:v>1741874.0492600002</c:v>
                </c:pt>
                <c:pt idx="9">
                  <c:v>1728983.2608400001</c:v>
                </c:pt>
              </c:numCache>
            </c:numRef>
          </c:val>
          <c:extLst>
            <c:ext xmlns:c16="http://schemas.microsoft.com/office/drawing/2014/chart" uri="{C3380CC4-5D6E-409C-BE32-E72D297353CC}">
              <c16:uniqueId val="{00000000-B298-4B4F-9BFD-C2EFFB7FB2B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EXCEL.xlsx]O2!PivotTable3</c:name>
    <c:fmtId val="2"/>
  </c:pivotSource>
  <c:chart>
    <c:autoTitleDeleted val="1"/>
    <c:pivotFmts>
      <c:pivotFmt>
        <c:idx val="0"/>
      </c:pivotFmt>
      <c:pivotFmt>
        <c:idx val="1"/>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5"/>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8"/>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col"/>
        <c:grouping val="clustered"/>
        <c:varyColors val="0"/>
        <c:ser>
          <c:idx val="0"/>
          <c:order val="0"/>
          <c:tx>
            <c:strRef>
              <c:f>'O2'!$H$1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elete val="1"/>
          </c:dLbls>
          <c:cat>
            <c:strRef>
              <c:f>'O2'!$G$2:$G$11</c:f>
              <c:strCache>
                <c:ptCount val="10"/>
                <c:pt idx="0">
                  <c:v>China</c:v>
                </c:pt>
                <c:pt idx="1">
                  <c:v>United States</c:v>
                </c:pt>
                <c:pt idx="2">
                  <c:v>France</c:v>
                </c:pt>
                <c:pt idx="3">
                  <c:v>Japan</c:v>
                </c:pt>
                <c:pt idx="4">
                  <c:v>Canada</c:v>
                </c:pt>
                <c:pt idx="5">
                  <c:v>United Kingdom</c:v>
                </c:pt>
                <c:pt idx="6">
                  <c:v>Ukraine</c:v>
                </c:pt>
                <c:pt idx="7">
                  <c:v>Paraguay</c:v>
                </c:pt>
                <c:pt idx="8">
                  <c:v>Germany</c:v>
                </c:pt>
                <c:pt idx="9">
                  <c:v>India</c:v>
                </c:pt>
              </c:strCache>
            </c:strRef>
          </c:cat>
          <c:val>
            <c:numRef>
              <c:f>'O2'!$H$2:$H$11</c:f>
              <c:numCache>
                <c:formatCode>0</c:formatCode>
                <c:ptCount val="10"/>
                <c:pt idx="0">
                  <c:v>280000000000</c:v>
                </c:pt>
                <c:pt idx="1">
                  <c:v>179000000000</c:v>
                </c:pt>
                <c:pt idx="2">
                  <c:v>113900000000</c:v>
                </c:pt>
                <c:pt idx="3">
                  <c:v>73000000000</c:v>
                </c:pt>
                <c:pt idx="4">
                  <c:v>61600000000</c:v>
                </c:pt>
                <c:pt idx="5">
                  <c:v>58500000000</c:v>
                </c:pt>
                <c:pt idx="6">
                  <c:v>48000000000</c:v>
                </c:pt>
                <c:pt idx="7">
                  <c:v>45891000000</c:v>
                </c:pt>
                <c:pt idx="8">
                  <c:v>40500000000</c:v>
                </c:pt>
                <c:pt idx="9">
                  <c:v>37100000000</c:v>
                </c:pt>
              </c:numCache>
            </c:numRef>
          </c:val>
          <c:extLst>
            <c:ext xmlns:c16="http://schemas.microsoft.com/office/drawing/2014/chart" uri="{C3380CC4-5D6E-409C-BE32-E72D297353CC}">
              <c16:uniqueId val="{00000000-8F2A-4FB8-B907-A7DB492C0CB4}"/>
            </c:ext>
          </c:extLst>
        </c:ser>
        <c:dLbls>
          <c:dLblPos val="outEnd"/>
          <c:showLegendKey val="0"/>
          <c:showVal val="1"/>
          <c:showCatName val="0"/>
          <c:showSerName val="0"/>
          <c:showPercent val="0"/>
          <c:showBubbleSize val="0"/>
        </c:dLbls>
        <c:gapWidth val="315"/>
        <c:overlap val="-40"/>
        <c:axId val="326146208"/>
        <c:axId val="326147456"/>
      </c:barChart>
      <c:catAx>
        <c:axId val="326146208"/>
        <c:scaling>
          <c:orientation val="minMax"/>
        </c:scaling>
        <c:delete val="1"/>
        <c:axPos val="b"/>
        <c:numFmt formatCode="General" sourceLinked="1"/>
        <c:majorTickMark val="none"/>
        <c:minorTickMark val="none"/>
        <c:tickLblPos val="nextTo"/>
        <c:crossAx val="326147456"/>
        <c:crosses val="autoZero"/>
        <c:auto val="1"/>
        <c:lblAlgn val="ctr"/>
        <c:lblOffset val="100"/>
        <c:noMultiLvlLbl val="0"/>
      </c:catAx>
      <c:valAx>
        <c:axId val="326147456"/>
        <c:scaling>
          <c:orientation val="minMax"/>
        </c:scaling>
        <c:delete val="1"/>
        <c:axPos val="l"/>
        <c:numFmt formatCode="0" sourceLinked="1"/>
        <c:majorTickMark val="none"/>
        <c:minorTickMark val="none"/>
        <c:tickLblPos val="nextTo"/>
        <c:crossAx val="326146208"/>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900" b="1" i="0" u="none" strike="noStrike" kern="1200" baseline="0">
                <a:solidFill>
                  <a:schemeClr val="bg1"/>
                </a:solidFill>
                <a:latin typeface="Century Gothic" panose="020B0502020202020204" pitchFamily="34" charset="0"/>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EXCEL.xlsx]O2!PivotTable1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'O2'!$H$15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'O2'!$G$16:$G$25</c:f>
              <c:strCache>
                <c:ptCount val="10"/>
                <c:pt idx="0">
                  <c:v>Paraguay</c:v>
                </c:pt>
                <c:pt idx="1">
                  <c:v>Cyprus</c:v>
                </c:pt>
                <c:pt idx="2">
                  <c:v>Bhutan</c:v>
                </c:pt>
                <c:pt idx="3">
                  <c:v>Lithuania</c:v>
                </c:pt>
                <c:pt idx="4">
                  <c:v>Mozambique</c:v>
                </c:pt>
                <c:pt idx="5">
                  <c:v>Cote d'Ivoire</c:v>
                </c:pt>
                <c:pt idx="6">
                  <c:v>Zambia</c:v>
                </c:pt>
                <c:pt idx="7">
                  <c:v>Burma</c:v>
                </c:pt>
                <c:pt idx="8">
                  <c:v>Uruguay</c:v>
                </c:pt>
                <c:pt idx="9">
                  <c:v>Pakistan</c:v>
                </c:pt>
              </c:strCache>
            </c:strRef>
          </c:cat>
          <c:val>
            <c:numRef>
              <c:f>'O2'!$H$16:$H$25</c:f>
              <c:numCache>
                <c:formatCode>0.00</c:formatCode>
                <c:ptCount val="10"/>
                <c:pt idx="0">
                  <c:v>5.10545905707196E-2</c:v>
                </c:pt>
                <c:pt idx="1">
                  <c:v>0.15049999999999999</c:v>
                </c:pt>
                <c:pt idx="2">
                  <c:v>0.15637181409295353</c:v>
                </c:pt>
                <c:pt idx="3">
                  <c:v>0.56720580033463464</c:v>
                </c:pt>
                <c:pt idx="4">
                  <c:v>0.56959024720623097</c:v>
                </c:pt>
                <c:pt idx="5">
                  <c:v>0.62534145828955667</c:v>
                </c:pt>
                <c:pt idx="6">
                  <c:v>0.65446308313946366</c:v>
                </c:pt>
                <c:pt idx="7">
                  <c:v>0.68745067087608525</c:v>
                </c:pt>
                <c:pt idx="8">
                  <c:v>0.68861293345829433</c:v>
                </c:pt>
                <c:pt idx="9">
                  <c:v>0.69961472034010896</c:v>
                </c:pt>
              </c:numCache>
            </c:numRef>
          </c:val>
          <c:extLst>
            <c:ext xmlns:c16="http://schemas.microsoft.com/office/drawing/2014/chart" uri="{C3380CC4-5D6E-409C-BE32-E72D297353CC}">
              <c16:uniqueId val="{00000000-ECF2-461B-AC31-6B890591023A}"/>
            </c:ext>
          </c:extLst>
        </c:ser>
        <c:dLbls>
          <c:dLblPos val="outEnd"/>
          <c:showLegendKey val="0"/>
          <c:showVal val="1"/>
          <c:showCatName val="0"/>
          <c:showSerName val="0"/>
          <c:showPercent val="0"/>
          <c:showBubbleSize val="0"/>
        </c:dLbls>
        <c:gapWidth val="182"/>
        <c:overlap val="-50"/>
        <c:axId val="626496336"/>
        <c:axId val="626498000"/>
      </c:barChart>
      <c:catAx>
        <c:axId val="62649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Century Gothic" panose="020B0502020202020204" pitchFamily="34" charset="0"/>
                <a:ea typeface="+mn-ea"/>
                <a:cs typeface="+mn-cs"/>
              </a:defRPr>
            </a:pPr>
            <a:endParaRPr lang="en-US"/>
          </a:p>
        </c:txPr>
        <c:crossAx val="626498000"/>
        <c:crosses val="autoZero"/>
        <c:auto val="1"/>
        <c:lblAlgn val="ctr"/>
        <c:lblOffset val="100"/>
        <c:noMultiLvlLbl val="0"/>
      </c:catAx>
      <c:valAx>
        <c:axId val="626498000"/>
        <c:scaling>
          <c:orientation val="minMax"/>
        </c:scaling>
        <c:delete val="1"/>
        <c:axPos val="b"/>
        <c:numFmt formatCode="0.00" sourceLinked="1"/>
        <c:majorTickMark val="none"/>
        <c:minorTickMark val="none"/>
        <c:tickLblPos val="nextTo"/>
        <c:crossAx val="6264963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EXCEL.xlsx]O3!PivotTable4</c:name>
    <c:fmtId val="2"/>
  </c:pivotSource>
  <c:chart>
    <c:autoTitleDeleted val="1"/>
    <c:pivotFmts>
      <c:pivotFmt>
        <c:idx val="0"/>
      </c:pivotFmt>
      <c:pivotFmt>
        <c:idx val="1"/>
        <c:spPr>
          <a:solidFill>
            <a:schemeClr val="lt1"/>
          </a:solidFill>
          <a:ln w="19050">
            <a:solidFill>
              <a:schemeClr val="accent1"/>
            </a:solidFill>
          </a:ln>
          <a:effectLst/>
        </c:spPr>
        <c:marker>
          <c:spPr>
            <a:solidFill>
              <a:schemeClr val="accent1"/>
            </a:solidFill>
            <a:ln w="22225">
              <a:solidFill>
                <a:schemeClr val="lt1"/>
              </a:solidFill>
              <a:round/>
            </a:ln>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bg1">
              <a:lumMod val="50000"/>
            </a:schemeClr>
          </a:solidFill>
          <a:ln w="12700" cap="flat" cmpd="sng" algn="ctr">
            <a:solidFill>
              <a:schemeClr val="tx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w="12700" cap="flat" cmpd="sng" algn="ctr">
            <a:solidFill>
              <a:schemeClr val="tx1"/>
            </a:solidFill>
            <a:prstDash val="solid"/>
            <a:miter lim="800000"/>
          </a:ln>
          <a:effectLst/>
        </c:spPr>
        <c:dLbl>
          <c:idx val="0"/>
          <c:layout>
            <c:manualLayout>
              <c:x val="-3.9110659301437421E-17"/>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bg1">
              <a:lumMod val="50000"/>
            </a:schemeClr>
          </a:solidFill>
          <a:ln w="12700" cap="flat" cmpd="sng" algn="ctr">
            <a:solidFill>
              <a:schemeClr val="tx1"/>
            </a:solidFill>
            <a:prstDash val="solid"/>
            <a:miter lim="800000"/>
          </a:ln>
          <a:effectLst/>
        </c:spPr>
        <c:dLbl>
          <c:idx val="0"/>
          <c:layout>
            <c:manualLayout>
              <c:x val="2.875112715879289E-2"/>
              <c:y val="-6.158583525789181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bg1">
              <a:lumMod val="50000"/>
            </a:schemeClr>
          </a:solidFill>
          <a:ln w="12700" cap="flat" cmpd="sng" algn="ctr">
            <a:solidFill>
              <a:schemeClr val="tx1"/>
            </a:solidFill>
            <a:prstDash val="solid"/>
            <a:miter lim="800000"/>
          </a:ln>
          <a:effectLst/>
        </c:spPr>
        <c:dLbl>
          <c:idx val="0"/>
          <c:layout>
            <c:manualLayout>
              <c:x val="-5.3908363422737124E-3"/>
              <c:y val="-1.1290606033902258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bg1">
              <a:lumMod val="50000"/>
            </a:schemeClr>
          </a:solidFill>
          <a:ln w="12700" cap="flat" cmpd="sng" algn="ctr">
            <a:solidFill>
              <a:schemeClr val="tx1"/>
            </a:solidFill>
            <a:prstDash val="solid"/>
            <a:miter lim="800000"/>
          </a:ln>
          <a:effectLst/>
        </c:spPr>
        <c:dLbl>
          <c:idx val="0"/>
          <c:layout>
            <c:manualLayout>
              <c:x val="-1.2578618131971952E-2"/>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bg1">
              <a:lumMod val="50000"/>
            </a:schemeClr>
          </a:solidFill>
          <a:ln w="12700" cap="flat" cmpd="sng" algn="ctr">
            <a:solidFill>
              <a:schemeClr val="tx1"/>
            </a:solidFill>
            <a:prstDash val="solid"/>
            <a:miter lim="800000"/>
          </a:ln>
          <a:effectLst/>
        </c:spPr>
        <c:dLbl>
          <c:idx val="0"/>
          <c:layout>
            <c:manualLayout>
              <c:x val="-1.6172509026821037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bg1">
              <a:lumMod val="50000"/>
            </a:schemeClr>
          </a:solidFill>
          <a:ln w="12700" cap="flat" cmpd="sng" algn="ctr">
            <a:solidFill>
              <a:schemeClr val="tx1"/>
            </a:solidFill>
            <a:prstDash val="solid"/>
            <a:miter lim="800000"/>
          </a:ln>
          <a:effectLst/>
        </c:spPr>
        <c:dLbl>
          <c:idx val="0"/>
          <c:layout>
            <c:manualLayout>
              <c:x val="-1.2578618131971919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bg1">
              <a:lumMod val="50000"/>
            </a:schemeClr>
          </a:solidFill>
          <a:ln w="12700" cap="flat" cmpd="sng" algn="ctr">
            <a:solidFill>
              <a:schemeClr val="tx1"/>
            </a:solidFill>
            <a:prstDash val="solid"/>
            <a:miter lim="800000"/>
          </a:ln>
          <a:effectLst/>
        </c:spPr>
        <c:dLbl>
          <c:idx val="0"/>
          <c:layout>
            <c:manualLayout>
              <c:x val="-1.61725090268210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bg1">
              <a:lumMod val="50000"/>
            </a:schemeClr>
          </a:solidFill>
          <a:ln w="12700" cap="flat" cmpd="sng" algn="ctr">
            <a:solidFill>
              <a:schemeClr val="tx1"/>
            </a:solidFill>
            <a:prstDash val="solid"/>
            <a:miter lim="800000"/>
          </a:ln>
          <a:effectLst/>
        </c:spPr>
        <c:dLbl>
          <c:idx val="0"/>
          <c:layout>
            <c:manualLayout>
              <c:x val="-3.5938908948491194E-2"/>
              <c:y val="-3.079291762894534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bg1">
              <a:lumMod val="50000"/>
            </a:schemeClr>
          </a:solidFill>
          <a:ln w="12700" cap="flat" cmpd="sng" algn="ctr">
            <a:solidFill>
              <a:schemeClr val="tx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bg1">
              <a:lumMod val="50000"/>
            </a:schemeClr>
          </a:solidFill>
          <a:ln w="12700" cap="flat" cmpd="sng" algn="ctr">
            <a:solidFill>
              <a:schemeClr val="tx1"/>
            </a:solidFill>
            <a:prstDash val="solid"/>
            <a:miter lim="800000"/>
          </a:ln>
          <a:effectLst/>
        </c:spPr>
        <c:dLbl>
          <c:idx val="0"/>
          <c:layout>
            <c:manualLayout>
              <c:x val="2.875112715879289E-2"/>
              <c:y val="-6.158583525789181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bg1">
              <a:lumMod val="50000"/>
            </a:schemeClr>
          </a:solidFill>
          <a:ln w="12700" cap="flat" cmpd="sng" algn="ctr">
            <a:solidFill>
              <a:schemeClr val="tx1"/>
            </a:solidFill>
            <a:prstDash val="solid"/>
            <a:miter lim="800000"/>
          </a:ln>
          <a:effectLst/>
        </c:spPr>
        <c:dLbl>
          <c:idx val="0"/>
          <c:layout>
            <c:manualLayout>
              <c:x val="-5.3908363422737124E-3"/>
              <c:y val="-1.1290606033902258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bg1">
              <a:lumMod val="50000"/>
            </a:schemeClr>
          </a:solidFill>
          <a:ln w="12700" cap="flat" cmpd="sng" algn="ctr">
            <a:solidFill>
              <a:schemeClr val="tx1"/>
            </a:solidFill>
            <a:prstDash val="solid"/>
            <a:miter lim="800000"/>
          </a:ln>
          <a:effectLst/>
        </c:spPr>
        <c:dLbl>
          <c:idx val="0"/>
          <c:layout>
            <c:manualLayout>
              <c:x val="-1.2578618131971952E-2"/>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bg1">
              <a:lumMod val="50000"/>
            </a:schemeClr>
          </a:solidFill>
          <a:ln w="12700" cap="flat" cmpd="sng" algn="ctr">
            <a:solidFill>
              <a:schemeClr val="tx1"/>
            </a:solidFill>
            <a:prstDash val="solid"/>
            <a:miter lim="800000"/>
          </a:ln>
          <a:effectLst/>
        </c:spPr>
        <c:dLbl>
          <c:idx val="0"/>
          <c:layout>
            <c:manualLayout>
              <c:x val="-1.6172509026821037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bg1">
              <a:lumMod val="50000"/>
            </a:schemeClr>
          </a:solidFill>
          <a:ln w="12700" cap="flat" cmpd="sng" algn="ctr">
            <a:solidFill>
              <a:schemeClr val="tx1"/>
            </a:solidFill>
            <a:prstDash val="solid"/>
            <a:miter lim="800000"/>
          </a:ln>
          <a:effectLst/>
        </c:spPr>
        <c:dLbl>
          <c:idx val="0"/>
          <c:layout>
            <c:manualLayout>
              <c:x val="-1.2578618131971919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bg1">
              <a:lumMod val="50000"/>
            </a:schemeClr>
          </a:solidFill>
          <a:ln w="12700" cap="flat" cmpd="sng" algn="ctr">
            <a:solidFill>
              <a:schemeClr val="tx1"/>
            </a:solidFill>
            <a:prstDash val="solid"/>
            <a:miter lim="800000"/>
          </a:ln>
          <a:effectLst/>
        </c:spPr>
        <c:dLbl>
          <c:idx val="0"/>
          <c:layout>
            <c:manualLayout>
              <c:x val="-1.61725090268210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bg1">
              <a:lumMod val="50000"/>
            </a:schemeClr>
          </a:solidFill>
          <a:ln w="12700" cap="flat" cmpd="sng" algn="ctr">
            <a:solidFill>
              <a:schemeClr val="tx1"/>
            </a:solidFill>
            <a:prstDash val="solid"/>
            <a:miter lim="800000"/>
          </a:ln>
          <a:effectLst/>
        </c:spPr>
        <c:dLbl>
          <c:idx val="0"/>
          <c:layout>
            <c:manualLayout>
              <c:x val="-3.5938908948491194E-2"/>
              <c:y val="-3.079291762894534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chemeClr val="bg1">
              <a:lumMod val="50000"/>
            </a:schemeClr>
          </a:solidFill>
          <a:ln w="12700" cap="flat" cmpd="sng" algn="ctr">
            <a:solidFill>
              <a:schemeClr val="tx1"/>
            </a:solidFill>
            <a:prstDash val="solid"/>
            <a:miter lim="800000"/>
          </a:ln>
          <a:effectLst/>
        </c:spPr>
        <c:dLbl>
          <c:idx val="0"/>
          <c:layout>
            <c:manualLayout>
              <c:x val="-3.9110659301437421E-17"/>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3"/>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4"/>
        <c:spPr>
          <a:solidFill>
            <a:schemeClr val="bg1">
              <a:lumMod val="50000"/>
            </a:schemeClr>
          </a:solidFill>
          <a:ln w="12700" cap="flat" cmpd="sng" algn="ctr">
            <a:solidFill>
              <a:schemeClr val="tx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6"/>
        <c:spPr>
          <a:solidFill>
            <a:schemeClr val="bg1">
              <a:lumMod val="50000"/>
            </a:schemeClr>
          </a:solidFill>
          <a:ln w="12700" cap="flat" cmpd="sng" algn="ctr">
            <a:solidFill>
              <a:schemeClr val="tx1"/>
            </a:solidFill>
            <a:prstDash val="solid"/>
            <a:miter lim="800000"/>
          </a:ln>
          <a:effectLst/>
        </c:spPr>
        <c:dLbl>
          <c:idx val="0"/>
          <c:layout>
            <c:manualLayout>
              <c:x val="2.875112715879289E-2"/>
              <c:y val="-6.158583525789181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7"/>
        <c:spPr>
          <a:solidFill>
            <a:schemeClr val="bg1">
              <a:lumMod val="50000"/>
            </a:schemeClr>
          </a:solidFill>
          <a:ln w="12700" cap="flat" cmpd="sng" algn="ctr">
            <a:solidFill>
              <a:schemeClr val="tx1"/>
            </a:solidFill>
            <a:prstDash val="solid"/>
            <a:miter lim="800000"/>
          </a:ln>
          <a:effectLst/>
        </c:spPr>
        <c:dLbl>
          <c:idx val="0"/>
          <c:layout>
            <c:manualLayout>
              <c:x val="-5.3908363422737124E-3"/>
              <c:y val="-1.1290606033902258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8"/>
        <c:spPr>
          <a:solidFill>
            <a:schemeClr val="bg1">
              <a:lumMod val="50000"/>
            </a:schemeClr>
          </a:solidFill>
          <a:ln w="12700" cap="flat" cmpd="sng" algn="ctr">
            <a:solidFill>
              <a:schemeClr val="tx1"/>
            </a:solidFill>
            <a:prstDash val="solid"/>
            <a:miter lim="800000"/>
          </a:ln>
          <a:effectLst/>
        </c:spPr>
        <c:dLbl>
          <c:idx val="0"/>
          <c:layout>
            <c:manualLayout>
              <c:x val="-1.2578618131971952E-2"/>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9"/>
        <c:spPr>
          <a:solidFill>
            <a:schemeClr val="bg1">
              <a:lumMod val="50000"/>
            </a:schemeClr>
          </a:solidFill>
          <a:ln w="12700" cap="flat" cmpd="sng" algn="ctr">
            <a:solidFill>
              <a:schemeClr val="tx1"/>
            </a:solidFill>
            <a:prstDash val="solid"/>
            <a:miter lim="800000"/>
          </a:ln>
          <a:effectLst/>
        </c:spPr>
        <c:dLbl>
          <c:idx val="0"/>
          <c:layout>
            <c:manualLayout>
              <c:x val="-1.6172509026821037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0"/>
        <c:spPr>
          <a:solidFill>
            <a:schemeClr val="bg1">
              <a:lumMod val="50000"/>
            </a:schemeClr>
          </a:solidFill>
          <a:ln w="12700" cap="flat" cmpd="sng" algn="ctr">
            <a:solidFill>
              <a:schemeClr val="tx1"/>
            </a:solidFill>
            <a:prstDash val="solid"/>
            <a:miter lim="800000"/>
          </a:ln>
          <a:effectLst/>
        </c:spPr>
        <c:dLbl>
          <c:idx val="0"/>
          <c:layout>
            <c:manualLayout>
              <c:x val="-1.2578618131971919E-2"/>
              <c:y val="-5.6453030169511289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1"/>
        <c:spPr>
          <a:solidFill>
            <a:schemeClr val="bg1">
              <a:lumMod val="50000"/>
            </a:schemeClr>
          </a:solidFill>
          <a:ln w="12700" cap="flat" cmpd="sng" algn="ctr">
            <a:solidFill>
              <a:schemeClr val="tx1"/>
            </a:solidFill>
            <a:prstDash val="solid"/>
            <a:miter lim="800000"/>
          </a:ln>
          <a:effectLst/>
        </c:spPr>
        <c:dLbl>
          <c:idx val="0"/>
          <c:layout>
            <c:manualLayout>
              <c:x val="-1.61725090268210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2"/>
        <c:spPr>
          <a:solidFill>
            <a:schemeClr val="bg1">
              <a:lumMod val="50000"/>
            </a:schemeClr>
          </a:solidFill>
          <a:ln w="12700" cap="flat" cmpd="sng" algn="ctr">
            <a:solidFill>
              <a:schemeClr val="tx1"/>
            </a:solidFill>
            <a:prstDash val="solid"/>
            <a:miter lim="800000"/>
          </a:ln>
          <a:effectLst/>
        </c:spPr>
        <c:dLbl>
          <c:idx val="0"/>
          <c:layout>
            <c:manualLayout>
              <c:x val="-3.5938908948491194E-2"/>
              <c:y val="-3.079291762894534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3"/>
        <c:spPr>
          <a:solidFill>
            <a:schemeClr val="bg1">
              <a:lumMod val="50000"/>
            </a:schemeClr>
          </a:solidFill>
          <a:ln w="12700" cap="flat" cmpd="sng" algn="ctr">
            <a:solidFill>
              <a:schemeClr val="tx1"/>
            </a:solidFill>
            <a:prstDash val="solid"/>
            <a:miter lim="800000"/>
          </a:ln>
          <a:effectLst/>
        </c:spPr>
        <c:dLbl>
          <c:idx val="0"/>
          <c:layout>
            <c:manualLayout>
              <c:x val="-3.9110659301437421E-17"/>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4"/>
        <c:spPr>
          <a:solidFill>
            <a:schemeClr val="bg1">
              <a:lumMod val="50000"/>
            </a:schemeClr>
          </a:solidFill>
          <a:ln w="12700" cap="flat" cmpd="sng" algn="ctr">
            <a:solidFill>
              <a:schemeClr val="tx1"/>
            </a:solidFill>
            <a:prstDash val="solid"/>
            <a:miter lim="800000"/>
          </a:ln>
          <a:effectLst/>
        </c:spPr>
        <c:dLbl>
          <c:idx val="0"/>
          <c:layout>
            <c:manualLayout>
              <c:x val="0"/>
              <c:y val="-9.237875288683602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22876657217847768"/>
          <c:y val="0.10683873541935524"/>
          <c:w val="0.54246685564304464"/>
          <c:h val="0.8053249044582016"/>
        </c:manualLayout>
      </c:layout>
      <c:pieChart>
        <c:varyColors val="1"/>
        <c:ser>
          <c:idx val="0"/>
          <c:order val="0"/>
          <c:tx>
            <c:strRef>
              <c:f>'O3'!$H$6</c:f>
              <c:strCache>
                <c:ptCount val="1"/>
                <c:pt idx="0">
                  <c:v>Total</c:v>
                </c:pt>
              </c:strCache>
            </c:strRef>
          </c:tx>
          <c:spPr>
            <a:solidFill>
              <a:schemeClr val="bg1">
                <a:lumMod val="50000"/>
              </a:schemeClr>
            </a:solidFill>
            <a:ln w="12700" cap="flat" cmpd="sng" algn="ctr">
              <a:solidFill>
                <a:schemeClr val="tx1"/>
              </a:solidFill>
              <a:prstDash val="solid"/>
              <a:miter lim="800000"/>
            </a:ln>
            <a:effectLst/>
          </c:spPr>
          <c:dPt>
            <c:idx val="0"/>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1-E240-46AB-824E-B9E0299043BF}"/>
              </c:ext>
            </c:extLst>
          </c:dPt>
          <c:dPt>
            <c:idx val="1"/>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3-E240-46AB-824E-B9E0299043BF}"/>
              </c:ext>
            </c:extLst>
          </c:dPt>
          <c:dPt>
            <c:idx val="2"/>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5-E240-46AB-824E-B9E0299043BF}"/>
              </c:ext>
            </c:extLst>
          </c:dPt>
          <c:dPt>
            <c:idx val="3"/>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7-E240-46AB-824E-B9E0299043BF}"/>
              </c:ext>
            </c:extLst>
          </c:dPt>
          <c:dPt>
            <c:idx val="4"/>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9-E240-46AB-824E-B9E0299043BF}"/>
              </c:ext>
            </c:extLst>
          </c:dPt>
          <c:dPt>
            <c:idx val="5"/>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B-E240-46AB-824E-B9E0299043BF}"/>
              </c:ext>
            </c:extLst>
          </c:dPt>
          <c:dPt>
            <c:idx val="6"/>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D-E240-46AB-824E-B9E0299043BF}"/>
              </c:ext>
            </c:extLst>
          </c:dPt>
          <c:dPt>
            <c:idx val="7"/>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0F-E240-46AB-824E-B9E0299043BF}"/>
              </c:ext>
            </c:extLst>
          </c:dPt>
          <c:dPt>
            <c:idx val="8"/>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11-E240-46AB-824E-B9E0299043BF}"/>
              </c:ext>
            </c:extLst>
          </c:dPt>
          <c:dPt>
            <c:idx val="9"/>
            <c:bubble3D val="0"/>
            <c:spPr>
              <a:solidFill>
                <a:schemeClr val="bg1">
                  <a:lumMod val="50000"/>
                </a:schemeClr>
              </a:solidFill>
              <a:ln w="12700" cap="flat" cmpd="sng" algn="ctr">
                <a:solidFill>
                  <a:schemeClr val="tx1"/>
                </a:solidFill>
                <a:prstDash val="solid"/>
                <a:miter lim="800000"/>
              </a:ln>
              <a:effectLst/>
            </c:spPr>
            <c:extLst>
              <c:ext xmlns:c16="http://schemas.microsoft.com/office/drawing/2014/chart" uri="{C3380CC4-5D6E-409C-BE32-E72D297353CC}">
                <c16:uniqueId val="{00000013-E240-46AB-824E-B9E0299043BF}"/>
              </c:ext>
            </c:extLst>
          </c:dPt>
          <c:dLbls>
            <c:dLbl>
              <c:idx val="0"/>
              <c:layout>
                <c:manualLayout>
                  <c:x val="0"/>
                  <c:y val="-9.237875288683602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E240-46AB-824E-B9E0299043BF}"/>
                </c:ext>
              </c:extLst>
            </c:dLbl>
            <c:dLbl>
              <c:idx val="1"/>
              <c:layout>
                <c:manualLayout>
                  <c:x val="2.875112715879289E-2"/>
                  <c:y val="-6.1585835257891818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E240-46AB-824E-B9E0299043BF}"/>
                </c:ext>
              </c:extLst>
            </c:dLbl>
            <c:dLbl>
              <c:idx val="2"/>
              <c:layout>
                <c:manualLayout>
                  <c:x val="-5.3908363422737124E-3"/>
                  <c:y val="-1.1290606033902258E-16"/>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E240-46AB-824E-B9E0299043BF}"/>
                </c:ext>
              </c:extLst>
            </c:dLbl>
            <c:dLbl>
              <c:idx val="3"/>
              <c:layout>
                <c:manualLayout>
                  <c:x val="-1.2578618131971952E-2"/>
                  <c:y val="9.237875288683602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E240-46AB-824E-B9E0299043BF}"/>
                </c:ext>
              </c:extLst>
            </c:dLbl>
            <c:dLbl>
              <c:idx val="4"/>
              <c:layout>
                <c:manualLayout>
                  <c:x val="-1.6172509026821037E-2"/>
                  <c:y val="-5.6453030169511289E-17"/>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9-E240-46AB-824E-B9E0299043BF}"/>
                </c:ext>
              </c:extLst>
            </c:dLbl>
            <c:dLbl>
              <c:idx val="5"/>
              <c:layout>
                <c:manualLayout>
                  <c:x val="-1.2578618131971919E-2"/>
                  <c:y val="-5.6453030169511289E-17"/>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B-E240-46AB-824E-B9E0299043BF}"/>
                </c:ext>
              </c:extLst>
            </c:dLbl>
            <c:dLbl>
              <c:idx val="6"/>
              <c:layout>
                <c:manualLayout>
                  <c:x val="-1.6172509026821071E-2"/>
                  <c:y val="0"/>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D-E240-46AB-824E-B9E0299043BF}"/>
                </c:ext>
              </c:extLst>
            </c:dLbl>
            <c:dLbl>
              <c:idx val="7"/>
              <c:layout>
                <c:manualLayout>
                  <c:x val="-3.5938908948491194E-2"/>
                  <c:y val="-3.0792917628945341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F-E240-46AB-824E-B9E0299043BF}"/>
                </c:ext>
              </c:extLst>
            </c:dLbl>
            <c:dLbl>
              <c:idx val="8"/>
              <c:layout>
                <c:manualLayout>
                  <c:x val="-3.9110659301437421E-17"/>
                  <c:y val="-6.3341250989707044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1-E240-46AB-824E-B9E0299043BF}"/>
                </c:ext>
              </c:extLst>
            </c:dLbl>
            <c:dLbl>
              <c:idx val="9"/>
              <c:layout>
                <c:manualLayout>
                  <c:x val="0"/>
                  <c:y val="-9.237875288683602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3-E240-46AB-824E-B9E0299043B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'O3'!$G$7:$G$16</c:f>
              <c:strCache>
                <c:ptCount val="10"/>
                <c:pt idx="0">
                  <c:v>United States</c:v>
                </c:pt>
                <c:pt idx="1">
                  <c:v>Japan</c:v>
                </c:pt>
                <c:pt idx="2">
                  <c:v>China</c:v>
                </c:pt>
                <c:pt idx="3">
                  <c:v>Germany</c:v>
                </c:pt>
                <c:pt idx="4">
                  <c:v>Russia</c:v>
                </c:pt>
                <c:pt idx="5">
                  <c:v>Canada</c:v>
                </c:pt>
                <c:pt idx="6">
                  <c:v>Brazil</c:v>
                </c:pt>
                <c:pt idx="7">
                  <c:v>India</c:v>
                </c:pt>
                <c:pt idx="8">
                  <c:v>Korea South</c:v>
                </c:pt>
                <c:pt idx="9">
                  <c:v>France</c:v>
                </c:pt>
              </c:strCache>
            </c:strRef>
          </c:cat>
          <c:val>
            <c:numRef>
              <c:f>'O3'!$H$7:$H$16</c:f>
              <c:numCache>
                <c:formatCode>General</c:formatCode>
                <c:ptCount val="10"/>
                <c:pt idx="0">
                  <c:v>3124350000</c:v>
                </c:pt>
                <c:pt idx="1">
                  <c:v>841110000</c:v>
                </c:pt>
                <c:pt idx="2">
                  <c:v>788004000</c:v>
                </c:pt>
                <c:pt idx="3">
                  <c:v>459669000</c:v>
                </c:pt>
                <c:pt idx="4">
                  <c:v>367290000</c:v>
                </c:pt>
                <c:pt idx="5">
                  <c:v>349800000</c:v>
                </c:pt>
                <c:pt idx="6">
                  <c:v>349641000</c:v>
                </c:pt>
                <c:pt idx="7">
                  <c:v>338670000</c:v>
                </c:pt>
                <c:pt idx="8">
                  <c:v>329130000</c:v>
                </c:pt>
                <c:pt idx="9">
                  <c:v>322134000</c:v>
                </c:pt>
              </c:numCache>
            </c:numRef>
          </c:val>
          <c:extLst>
            <c:ext xmlns:c16="http://schemas.microsoft.com/office/drawing/2014/chart" uri="{C3380CC4-5D6E-409C-BE32-E72D297353CC}">
              <c16:uniqueId val="{00000014-E240-46AB-824E-B9E0299043B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EXCEL.xlsx]O3!PivotTable2</c:name>
    <c:fmtId val="6"/>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1144116062571689E-2"/>
          <c:y val="3.2234432234432238E-2"/>
          <c:w val="0.91360933247720355"/>
          <c:h val="0.82075255977618178"/>
        </c:manualLayout>
      </c:layout>
      <c:lineChart>
        <c:grouping val="standard"/>
        <c:varyColors val="0"/>
        <c:ser>
          <c:idx val="0"/>
          <c:order val="0"/>
          <c:tx>
            <c:strRef>
              <c:f>'O3'!$H$43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'O3'!$G$44:$G$53</c:f>
              <c:strCache>
                <c:ptCount val="10"/>
                <c:pt idx="0">
                  <c:v>Gibraltar</c:v>
                </c:pt>
                <c:pt idx="1">
                  <c:v>Virgin Islands</c:v>
                </c:pt>
                <c:pt idx="2">
                  <c:v>Netherlands Antilles</c:v>
                </c:pt>
                <c:pt idx="3">
                  <c:v>Singapore</c:v>
                </c:pt>
                <c:pt idx="4">
                  <c:v>Kuwait</c:v>
                </c:pt>
                <c:pt idx="5">
                  <c:v>United Arab Emirates</c:v>
                </c:pt>
                <c:pt idx="6">
                  <c:v>Guam</c:v>
                </c:pt>
                <c:pt idx="7">
                  <c:v>Luxembourg</c:v>
                </c:pt>
                <c:pt idx="8">
                  <c:v>Faroe Islands</c:v>
                </c:pt>
                <c:pt idx="9">
                  <c:v>Aruba</c:v>
                </c:pt>
              </c:strCache>
            </c:strRef>
          </c:cat>
          <c:val>
            <c:numRef>
              <c:f>'O3'!$H$44:$H$53</c:f>
              <c:numCache>
                <c:formatCode>0.00</c:formatCode>
                <c:ptCount val="10"/>
                <c:pt idx="0">
                  <c:v>239.49218189642806</c:v>
                </c:pt>
                <c:pt idx="1">
                  <c:v>96.533833756485265</c:v>
                </c:pt>
                <c:pt idx="2">
                  <c:v>52.046299748133734</c:v>
                </c:pt>
                <c:pt idx="3">
                  <c:v>25.148450421626311</c:v>
                </c:pt>
                <c:pt idx="4">
                  <c:v>19.946070640781489</c:v>
                </c:pt>
                <c:pt idx="5">
                  <c:v>19.229778886802965</c:v>
                </c:pt>
                <c:pt idx="6">
                  <c:v>18.865238129137893</c:v>
                </c:pt>
                <c:pt idx="7">
                  <c:v>17.18704315888094</c:v>
                </c:pt>
                <c:pt idx="8">
                  <c:v>15.235722499041778</c:v>
                </c:pt>
                <c:pt idx="9">
                  <c:v>14.441215102143476</c:v>
                </c:pt>
              </c:numCache>
            </c:numRef>
          </c:val>
          <c:smooth val="0"/>
          <c:extLst>
            <c:ext xmlns:c16="http://schemas.microsoft.com/office/drawing/2014/chart" uri="{C3380CC4-5D6E-409C-BE32-E72D297353CC}">
              <c16:uniqueId val="{00000000-E87E-4C80-8757-A6AA3BF74E50}"/>
            </c:ext>
          </c:extLst>
        </c:ser>
        <c:dLbls>
          <c:dLblPos val="t"/>
          <c:showLegendKey val="0"/>
          <c:showVal val="1"/>
          <c:showCatName val="0"/>
          <c:showSerName val="0"/>
          <c:showPercent val="0"/>
          <c:showBubbleSize val="0"/>
        </c:dLbls>
        <c:marker val="1"/>
        <c:smooth val="0"/>
        <c:axId val="1932341087"/>
        <c:axId val="1932348159"/>
      </c:lineChart>
      <c:catAx>
        <c:axId val="1932341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932348159"/>
        <c:crosses val="autoZero"/>
        <c:auto val="1"/>
        <c:lblAlgn val="ctr"/>
        <c:lblOffset val="100"/>
        <c:noMultiLvlLbl val="0"/>
      </c:catAx>
      <c:valAx>
        <c:axId val="1932348159"/>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crossAx val="1932341087"/>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0">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EXCEL.xlsx]O3!PivotTable3</c:name>
    <c:fmtId val="4"/>
  </c:pivotSource>
  <c:chart>
    <c:autoTitleDeleted val="1"/>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4">
              <a:alpha val="85000"/>
            </a:schemeClr>
          </a:solidFill>
          <a:ln w="31750" cap="rnd" cmpd="sng" algn="ctr">
            <a:solidFill>
              <a:schemeClr val="accent4"/>
            </a:solidFill>
            <a:round/>
          </a:ln>
          <a:effectLst/>
        </c:spPr>
        <c:marker>
          <c:spPr>
            <a:solidFill>
              <a:schemeClr val="accent4"/>
            </a:solidFill>
            <a:ln>
              <a:no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31750"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31750"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31750"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alpha val="85000"/>
            </a:schemeClr>
          </a:solidFill>
          <a:ln w="31750"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4"/>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'O3'!$H$71</c:f>
              <c:strCache>
                <c:ptCount val="1"/>
                <c:pt idx="0">
                  <c:v>Total</c:v>
                </c:pt>
              </c:strCache>
            </c:strRef>
          </c:tx>
          <c:spPr>
            <a:ln w="31750"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'O3'!$G$72:$G$81</c:f>
              <c:strCache>
                <c:ptCount val="10"/>
                <c:pt idx="0">
                  <c:v>Turks and Caicos Islands</c:v>
                </c:pt>
                <c:pt idx="1">
                  <c:v>Afghanistan</c:v>
                </c:pt>
                <c:pt idx="2">
                  <c:v>Mali</c:v>
                </c:pt>
                <c:pt idx="3">
                  <c:v>Mozambique</c:v>
                </c:pt>
                <c:pt idx="4">
                  <c:v>Laos</c:v>
                </c:pt>
                <c:pt idx="5">
                  <c:v>Malawi</c:v>
                </c:pt>
                <c:pt idx="6">
                  <c:v>Bhutan</c:v>
                </c:pt>
                <c:pt idx="7">
                  <c:v>Somalia</c:v>
                </c:pt>
                <c:pt idx="8">
                  <c:v>Bangladesh</c:v>
                </c:pt>
                <c:pt idx="9">
                  <c:v>Micronesia Federated States of</c:v>
                </c:pt>
              </c:strCache>
            </c:strRef>
          </c:cat>
          <c:val>
            <c:numRef>
              <c:f>'O3'!$H$72:$H$81</c:f>
              <c:numCache>
                <c:formatCode>0.00</c:formatCode>
                <c:ptCount val="10"/>
                <c:pt idx="0">
                  <c:v>0</c:v>
                </c:pt>
                <c:pt idx="1">
                  <c:v>1.8594013890279679E-2</c:v>
                </c:pt>
                <c:pt idx="2">
                  <c:v>5.174295240242284E-2</c:v>
                </c:pt>
                <c:pt idx="3">
                  <c:v>6.9640886450418701E-2</c:v>
                </c:pt>
                <c:pt idx="4">
                  <c:v>7.0329754464310848E-2</c:v>
                </c:pt>
                <c:pt idx="5">
                  <c:v>7.0614801112335271E-2</c:v>
                </c:pt>
                <c:pt idx="6">
                  <c:v>7.2651818244126767E-2</c:v>
                </c:pt>
                <c:pt idx="7">
                  <c:v>7.4025542769595845E-2</c:v>
                </c:pt>
                <c:pt idx="8">
                  <c:v>7.8222208277865024E-2</c:v>
                </c:pt>
                <c:pt idx="9">
                  <c:v>8.2364367975579292E-2</c:v>
                </c:pt>
              </c:numCache>
            </c:numRef>
          </c:val>
          <c:smooth val="0"/>
          <c:extLst>
            <c:ext xmlns:c16="http://schemas.microsoft.com/office/drawing/2014/chart" uri="{C3380CC4-5D6E-409C-BE32-E72D297353CC}">
              <c16:uniqueId val="{00000000-EC76-4CE4-B90C-FF37B7155390}"/>
            </c:ext>
          </c:extLst>
        </c:ser>
        <c:dLbls>
          <c:dLblPos val="t"/>
          <c:showLegendKey val="0"/>
          <c:showVal val="1"/>
          <c:showCatName val="0"/>
          <c:showSerName val="0"/>
          <c:showPercent val="0"/>
          <c:showBubbleSize val="0"/>
        </c:dLbls>
        <c:smooth val="0"/>
        <c:axId val="1848119631"/>
        <c:axId val="1848111727"/>
      </c:lineChart>
      <c:catAx>
        <c:axId val="1848119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0" i="0" u="none" strike="noStrike" kern="1200" cap="all" baseline="0">
                <a:solidFill>
                  <a:schemeClr val="bg1"/>
                </a:solidFill>
                <a:latin typeface="+mn-lt"/>
                <a:ea typeface="+mn-ea"/>
                <a:cs typeface="+mn-cs"/>
              </a:defRPr>
            </a:pPr>
            <a:endParaRPr lang="en-US"/>
          </a:p>
        </c:txPr>
        <c:crossAx val="1848111727"/>
        <c:crosses val="autoZero"/>
        <c:auto val="1"/>
        <c:lblAlgn val="ctr"/>
        <c:lblOffset val="100"/>
        <c:noMultiLvlLbl val="0"/>
      </c:catAx>
      <c:valAx>
        <c:axId val="18481117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848119631"/>
        <c:crosses val="autoZero"/>
        <c:crossBetween val="between"/>
      </c:valAx>
      <c:dTable>
        <c:showHorzBorder val="1"/>
        <c:showVertBorder val="1"/>
        <c:showOutline val="1"/>
        <c:showKeys val="0"/>
        <c:spPr>
          <a:noFill/>
          <a:ln w="9525">
            <a:solidFill>
              <a:schemeClr val="dk1">
                <a:lumMod val="35000"/>
                <a:lumOff val="65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EXCEL.xlsx]O4!PivotTable4</c:name>
    <c:fmtId val="2"/>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'O4'!$F$4</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'O4'!$E$5:$E$14</c:f>
              <c:strCache>
                <c:ptCount val="10"/>
                <c:pt idx="0">
                  <c:v>India</c:v>
                </c:pt>
                <c:pt idx="1">
                  <c:v>Nigeria</c:v>
                </c:pt>
                <c:pt idx="2">
                  <c:v>China</c:v>
                </c:pt>
                <c:pt idx="3">
                  <c:v>Pakistan</c:v>
                </c:pt>
                <c:pt idx="4">
                  <c:v>Bangladesh</c:v>
                </c:pt>
                <c:pt idx="5">
                  <c:v>Afghanistan</c:v>
                </c:pt>
                <c:pt idx="6">
                  <c:v>Indonesia</c:v>
                </c:pt>
                <c:pt idx="7">
                  <c:v>Brazil</c:v>
                </c:pt>
                <c:pt idx="8">
                  <c:v>Mozambique</c:v>
                </c:pt>
                <c:pt idx="9">
                  <c:v>Sudan</c:v>
                </c:pt>
              </c:strCache>
            </c:strRef>
          </c:cat>
          <c:val>
            <c:numRef>
              <c:f>'O4'!$F$5:$F$14</c:f>
              <c:numCache>
                <c:formatCode>0</c:formatCode>
                <c:ptCount val="10"/>
                <c:pt idx="0">
                  <c:v>875006.37637640641</c:v>
                </c:pt>
                <c:pt idx="1">
                  <c:v>517176.63364536001</c:v>
                </c:pt>
                <c:pt idx="2">
                  <c:v>415048.81718046236</c:v>
                </c:pt>
                <c:pt idx="3">
                  <c:v>357912.62102026073</c:v>
                </c:pt>
                <c:pt idx="4">
                  <c:v>271122.60547112802</c:v>
                </c:pt>
                <c:pt idx="5">
                  <c:v>229482.04617243182</c:v>
                </c:pt>
                <c:pt idx="6">
                  <c:v>178401.533613604</c:v>
                </c:pt>
                <c:pt idx="7">
                  <c:v>92746.761144622185</c:v>
                </c:pt>
                <c:pt idx="8">
                  <c:v>90842.274109392296</c:v>
                </c:pt>
                <c:pt idx="9">
                  <c:v>88337.117663750003</c:v>
                </c:pt>
              </c:numCache>
            </c:numRef>
          </c:val>
          <c:smooth val="0"/>
          <c:extLst>
            <c:ext xmlns:c16="http://schemas.microsoft.com/office/drawing/2014/chart" uri="{C3380CC4-5D6E-409C-BE32-E72D297353CC}">
              <c16:uniqueId val="{00000000-DCBB-43DB-8C38-EF5DF071BA20}"/>
            </c:ext>
          </c:extLst>
        </c:ser>
        <c:dLbls>
          <c:dLblPos val="t"/>
          <c:showLegendKey val="0"/>
          <c:showVal val="1"/>
          <c:showCatName val="0"/>
          <c:showSerName val="0"/>
          <c:showPercent val="0"/>
          <c:showBubbleSize val="0"/>
        </c:dLbls>
        <c:marker val="1"/>
        <c:smooth val="0"/>
        <c:axId val="880193616"/>
        <c:axId val="880194864"/>
      </c:lineChart>
      <c:catAx>
        <c:axId val="880193616"/>
        <c:scaling>
          <c:orientation val="minMax"/>
        </c:scaling>
        <c:delete val="1"/>
        <c:axPos val="b"/>
        <c:numFmt formatCode="General" sourceLinked="1"/>
        <c:majorTickMark val="none"/>
        <c:minorTickMark val="none"/>
        <c:tickLblPos val="nextTo"/>
        <c:crossAx val="880194864"/>
        <c:crosses val="autoZero"/>
        <c:auto val="1"/>
        <c:lblAlgn val="ctr"/>
        <c:lblOffset val="100"/>
        <c:noMultiLvlLbl val="0"/>
      </c:catAx>
      <c:valAx>
        <c:axId val="880194864"/>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880193616"/>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a:noFill/>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EXCEL.xlsx]O5!PivotTable3</c:name>
    <c:fmtId val="2"/>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3">
              <a:tint val="43000"/>
            </a:schemeClr>
          </a:solidFill>
          <a:ln w="19050">
            <a:solidFill>
              <a:schemeClr val="tx1"/>
            </a:solidFill>
          </a:ln>
          <a:effectLst/>
        </c:spPr>
        <c:dLbl>
          <c:idx val="0"/>
          <c:layout>
            <c:manualLayout>
              <c:x val="-3.1752364543070837E-2"/>
              <c:y val="-0.125115343802329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8408118146908281"/>
                  <c:h val="8.5313653136531359E-2"/>
                </c:manualLayout>
              </c15:layout>
            </c:ext>
          </c:extLst>
        </c:dLbl>
      </c:pivotFmt>
      <c:pivotFmt>
        <c:idx val="4"/>
        <c:spPr>
          <a:solidFill>
            <a:schemeClr val="accent3">
              <a:tint val="56000"/>
            </a:schemeClr>
          </a:solidFill>
          <a:ln w="19050">
            <a:solidFill>
              <a:schemeClr val="tx1"/>
            </a:solidFill>
          </a:ln>
          <a:effectLst/>
        </c:spPr>
        <c:dLbl>
          <c:idx val="0"/>
          <c:layout>
            <c:manualLayout>
              <c:x val="-8.8797187244640197E-2"/>
              <c:y val="-5.786125347650855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6214058740677081"/>
                  <c:h val="9.3788141347196458E-2"/>
                </c:manualLayout>
              </c15:layout>
            </c:ext>
          </c:extLst>
        </c:dLbl>
      </c:pivotFmt>
      <c:pivotFmt>
        <c:idx val="5"/>
        <c:spPr>
          <a:solidFill>
            <a:schemeClr val="accent3">
              <a:tint val="69000"/>
            </a:schemeClr>
          </a:solidFill>
          <a:ln w="19050">
            <a:solidFill>
              <a:schemeClr val="tx1"/>
            </a:solidFill>
          </a:ln>
          <a:effectLst/>
        </c:spPr>
        <c:dLbl>
          <c:idx val="0"/>
          <c:layout>
            <c:manualLayout>
              <c:x val="-1.7120784075457359E-2"/>
              <c:y val="1.1853681688481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lt1"/>
          </a:solidFill>
          <a:ln w="12700" cap="flat" cmpd="sng" algn="ctr">
            <a:solidFill>
              <a:schemeClr val="tx1"/>
            </a:solidFill>
            <a:prstDash val="solid"/>
            <a:miter lim="800000"/>
          </a:ln>
          <a:effectLst/>
        </c:spPr>
        <c:dLbl>
          <c:idx val="0"/>
          <c:layout>
            <c:manualLayout>
              <c:x val="1.3853396864283011E-3"/>
              <c:y val="4.7909697562314515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3">
              <a:tint val="94000"/>
            </a:schemeClr>
          </a:solidFill>
          <a:ln w="19050">
            <a:solidFill>
              <a:schemeClr val="tx1"/>
            </a:solidFill>
          </a:ln>
          <a:effectLst/>
        </c:spPr>
        <c:dLbl>
          <c:idx val="0"/>
          <c:layout>
            <c:manualLayout>
              <c:x val="-1.2063441328366526E-2"/>
              <c:y val="2.783638973232921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3">
              <a:shade val="93000"/>
            </a:schemeClr>
          </a:solidFill>
          <a:ln w="19050">
            <a:solidFill>
              <a:schemeClr val="tx1"/>
            </a:solidFill>
          </a:ln>
          <a:effectLst/>
        </c:spPr>
        <c:dLbl>
          <c:idx val="0"/>
          <c:layout>
            <c:manualLayout>
              <c:x val="-3.8240998318323997E-2"/>
              <c:y val="1.21846761774704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3">
              <a:shade val="80000"/>
            </a:schemeClr>
          </a:solidFill>
          <a:ln w="19050">
            <a:solidFill>
              <a:schemeClr val="tx1"/>
            </a:solidFill>
          </a:ln>
          <a:effectLst/>
        </c:spPr>
        <c:dLbl>
          <c:idx val="0"/>
          <c:layout>
            <c:manualLayout>
              <c:x val="-0.10115600819358658"/>
              <c:y val="-4.585679557582977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3">
              <a:shade val="68000"/>
            </a:schemeClr>
          </a:solidFill>
          <a:ln w="19050">
            <a:solidFill>
              <a:schemeClr val="tx1"/>
            </a:solidFill>
          </a:ln>
          <a:effectLst/>
        </c:spPr>
        <c:dLbl>
          <c:idx val="0"/>
          <c:layout>
            <c:manualLayout>
              <c:x val="-5.7030925026587291E-2"/>
              <c:y val="-5.204734094585041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3">
              <a:shade val="55000"/>
            </a:schemeClr>
          </a:solidFill>
          <a:ln w="19050">
            <a:solidFill>
              <a:schemeClr val="tx1"/>
            </a:solidFill>
          </a:ln>
          <a:effectLst/>
        </c:spPr>
        <c:dLbl>
          <c:idx val="0"/>
          <c:layout>
            <c:manualLayout>
              <c:x val="1.1521550540733292E-2"/>
              <c:y val="-1.007736778000789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3">
              <a:shade val="42000"/>
            </a:schemeClr>
          </a:solidFill>
          <a:ln w="19050">
            <a:solidFill>
              <a:schemeClr val="tx1"/>
            </a:solidFill>
          </a:ln>
          <a:effectLst/>
        </c:spPr>
        <c:dLbl>
          <c:idx val="0"/>
          <c:layout>
            <c:manualLayout>
              <c:x val="0.12575450448620995"/>
              <c:y val="-6.0645360506407283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3"/>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3">
              <a:tint val="43000"/>
            </a:schemeClr>
          </a:solidFill>
          <a:ln w="19050">
            <a:solidFill>
              <a:schemeClr val="tx1"/>
            </a:solidFill>
          </a:ln>
          <a:effectLst/>
        </c:spPr>
        <c:dLbl>
          <c:idx val="0"/>
          <c:layout>
            <c:manualLayout>
              <c:x val="-3.1752364543070837E-2"/>
              <c:y val="-0.125115343802329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8408118146908281"/>
                  <c:h val="8.5313653136531359E-2"/>
                </c:manualLayout>
              </c15:layout>
            </c:ext>
          </c:extLst>
        </c:dLbl>
      </c:pivotFmt>
      <c:pivotFmt>
        <c:idx val="15"/>
        <c:spPr>
          <a:solidFill>
            <a:schemeClr val="accent3">
              <a:tint val="56000"/>
            </a:schemeClr>
          </a:solidFill>
          <a:ln w="19050">
            <a:solidFill>
              <a:schemeClr val="tx1"/>
            </a:solidFill>
          </a:ln>
          <a:effectLst/>
        </c:spPr>
        <c:dLbl>
          <c:idx val="0"/>
          <c:layout>
            <c:manualLayout>
              <c:x val="-8.8797187244640197E-2"/>
              <c:y val="-5.786125347650855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6214058740677081"/>
                  <c:h val="9.3788141347196458E-2"/>
                </c:manualLayout>
              </c15:layout>
            </c:ext>
          </c:extLst>
        </c:dLbl>
      </c:pivotFmt>
      <c:pivotFmt>
        <c:idx val="16"/>
        <c:spPr>
          <a:solidFill>
            <a:schemeClr val="accent3">
              <a:tint val="69000"/>
            </a:schemeClr>
          </a:solidFill>
          <a:ln w="19050">
            <a:solidFill>
              <a:schemeClr val="tx1"/>
            </a:solidFill>
          </a:ln>
          <a:effectLst/>
        </c:spPr>
        <c:dLbl>
          <c:idx val="0"/>
          <c:layout>
            <c:manualLayout>
              <c:x val="-1.7120784075457359E-2"/>
              <c:y val="1.1853681688481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lt1"/>
          </a:solidFill>
          <a:ln w="12700" cap="flat" cmpd="sng" algn="ctr">
            <a:solidFill>
              <a:schemeClr val="tx1"/>
            </a:solidFill>
            <a:prstDash val="solid"/>
            <a:miter lim="800000"/>
          </a:ln>
          <a:effectLst/>
        </c:spPr>
        <c:dLbl>
          <c:idx val="0"/>
          <c:layout>
            <c:manualLayout>
              <c:x val="1.3853396864283011E-3"/>
              <c:y val="4.7909697562314515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3">
              <a:tint val="94000"/>
            </a:schemeClr>
          </a:solidFill>
          <a:ln w="19050">
            <a:solidFill>
              <a:schemeClr val="tx1"/>
            </a:solidFill>
          </a:ln>
          <a:effectLst/>
        </c:spPr>
        <c:dLbl>
          <c:idx val="0"/>
          <c:layout>
            <c:manualLayout>
              <c:x val="-1.2063441328366526E-2"/>
              <c:y val="2.783638973232921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3">
              <a:shade val="93000"/>
            </a:schemeClr>
          </a:solidFill>
          <a:ln w="19050">
            <a:solidFill>
              <a:schemeClr val="tx1"/>
            </a:solidFill>
          </a:ln>
          <a:effectLst/>
        </c:spPr>
        <c:dLbl>
          <c:idx val="0"/>
          <c:layout>
            <c:manualLayout>
              <c:x val="-3.8240998318323997E-2"/>
              <c:y val="1.21846761774704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3">
              <a:shade val="80000"/>
            </a:schemeClr>
          </a:solidFill>
          <a:ln w="19050">
            <a:solidFill>
              <a:schemeClr val="tx1"/>
            </a:solidFill>
          </a:ln>
          <a:effectLst/>
        </c:spPr>
        <c:dLbl>
          <c:idx val="0"/>
          <c:layout>
            <c:manualLayout>
              <c:x val="-0.10115600819358658"/>
              <c:y val="-4.585679557582977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accent3">
              <a:shade val="68000"/>
            </a:schemeClr>
          </a:solidFill>
          <a:ln w="19050">
            <a:solidFill>
              <a:schemeClr val="tx1"/>
            </a:solidFill>
          </a:ln>
          <a:effectLst/>
        </c:spPr>
        <c:dLbl>
          <c:idx val="0"/>
          <c:layout>
            <c:manualLayout>
              <c:x val="-5.7030925026587291E-2"/>
              <c:y val="-5.204734094585041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chemeClr val="accent3">
              <a:shade val="55000"/>
            </a:schemeClr>
          </a:solidFill>
          <a:ln w="19050">
            <a:solidFill>
              <a:schemeClr val="tx1"/>
            </a:solidFill>
          </a:ln>
          <a:effectLst/>
        </c:spPr>
        <c:dLbl>
          <c:idx val="0"/>
          <c:layout>
            <c:manualLayout>
              <c:x val="1.1521550540733292E-2"/>
              <c:y val="-1.007736778000789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3"/>
        <c:spPr>
          <a:solidFill>
            <a:schemeClr val="accent3">
              <a:shade val="42000"/>
            </a:schemeClr>
          </a:solidFill>
          <a:ln w="19050">
            <a:solidFill>
              <a:schemeClr val="tx1"/>
            </a:solidFill>
          </a:ln>
          <a:effectLst/>
        </c:spPr>
        <c:dLbl>
          <c:idx val="0"/>
          <c:layout>
            <c:manualLayout>
              <c:x val="0.12575450448620995"/>
              <c:y val="-6.0645360506407283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4"/>
        <c:spPr>
          <a:solidFill>
            <a:schemeClr val="accent3"/>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5"/>
        <c:spPr>
          <a:solidFill>
            <a:schemeClr val="accent3">
              <a:tint val="43000"/>
            </a:schemeClr>
          </a:solidFill>
          <a:ln w="19050">
            <a:solidFill>
              <a:schemeClr val="tx1"/>
            </a:solidFill>
          </a:ln>
          <a:effectLst/>
        </c:spPr>
        <c:dLbl>
          <c:idx val="0"/>
          <c:layout>
            <c:manualLayout>
              <c:x val="-3.1752364543070837E-2"/>
              <c:y val="-0.125115343802329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8408118146908281"/>
                  <c:h val="8.5313653136531359E-2"/>
                </c:manualLayout>
              </c15:layout>
            </c:ext>
          </c:extLst>
        </c:dLbl>
      </c:pivotFmt>
      <c:pivotFmt>
        <c:idx val="26"/>
        <c:spPr>
          <a:solidFill>
            <a:schemeClr val="accent3">
              <a:tint val="56000"/>
            </a:schemeClr>
          </a:solidFill>
          <a:ln w="19050">
            <a:solidFill>
              <a:schemeClr val="tx1"/>
            </a:solidFill>
          </a:ln>
          <a:effectLst/>
        </c:spPr>
        <c:dLbl>
          <c:idx val="0"/>
          <c:layout>
            <c:manualLayout>
              <c:x val="-8.8797187244640197E-2"/>
              <c:y val="-5.786125347650855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6214058740677081"/>
                  <c:h val="9.3788141347196458E-2"/>
                </c:manualLayout>
              </c15:layout>
            </c:ext>
          </c:extLst>
        </c:dLbl>
      </c:pivotFmt>
      <c:pivotFmt>
        <c:idx val="27"/>
        <c:spPr>
          <a:solidFill>
            <a:schemeClr val="accent3">
              <a:tint val="69000"/>
            </a:schemeClr>
          </a:solidFill>
          <a:ln w="19050">
            <a:solidFill>
              <a:schemeClr val="tx1"/>
            </a:solidFill>
          </a:ln>
          <a:effectLst/>
        </c:spPr>
        <c:dLbl>
          <c:idx val="0"/>
          <c:layout>
            <c:manualLayout>
              <c:x val="-1.7120784075457359E-2"/>
              <c:y val="1.1853681688481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8"/>
        <c:spPr>
          <a:solidFill>
            <a:schemeClr val="lt1"/>
          </a:solidFill>
          <a:ln w="12700" cap="flat" cmpd="sng" algn="ctr">
            <a:solidFill>
              <a:schemeClr val="tx1"/>
            </a:solidFill>
            <a:prstDash val="solid"/>
            <a:miter lim="800000"/>
          </a:ln>
          <a:effectLst/>
        </c:spPr>
        <c:dLbl>
          <c:idx val="0"/>
          <c:layout>
            <c:manualLayout>
              <c:x val="1.3853396864283011E-3"/>
              <c:y val="4.7909697562314515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9"/>
        <c:spPr>
          <a:solidFill>
            <a:schemeClr val="accent3">
              <a:tint val="94000"/>
            </a:schemeClr>
          </a:solidFill>
          <a:ln w="19050">
            <a:solidFill>
              <a:schemeClr val="tx1"/>
            </a:solidFill>
          </a:ln>
          <a:effectLst/>
        </c:spPr>
        <c:dLbl>
          <c:idx val="0"/>
          <c:layout>
            <c:manualLayout>
              <c:x val="-1.2063441328366526E-2"/>
              <c:y val="2.783638973232921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0"/>
        <c:spPr>
          <a:solidFill>
            <a:schemeClr val="accent3">
              <a:shade val="93000"/>
            </a:schemeClr>
          </a:solidFill>
          <a:ln w="19050">
            <a:solidFill>
              <a:schemeClr val="tx1"/>
            </a:solidFill>
          </a:ln>
          <a:effectLst/>
        </c:spPr>
        <c:dLbl>
          <c:idx val="0"/>
          <c:layout>
            <c:manualLayout>
              <c:x val="-3.8240998318323997E-2"/>
              <c:y val="1.21846761774704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1"/>
        <c:spPr>
          <a:solidFill>
            <a:schemeClr val="accent3">
              <a:shade val="80000"/>
            </a:schemeClr>
          </a:solidFill>
          <a:ln w="19050">
            <a:solidFill>
              <a:schemeClr val="tx1"/>
            </a:solidFill>
          </a:ln>
          <a:effectLst/>
        </c:spPr>
        <c:dLbl>
          <c:idx val="0"/>
          <c:layout>
            <c:manualLayout>
              <c:x val="-0.10115600819358658"/>
              <c:y val="-4.585679557582977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2"/>
        <c:spPr>
          <a:solidFill>
            <a:schemeClr val="accent3">
              <a:shade val="68000"/>
            </a:schemeClr>
          </a:solidFill>
          <a:ln w="19050">
            <a:solidFill>
              <a:schemeClr val="tx1"/>
            </a:solidFill>
          </a:ln>
          <a:effectLst/>
        </c:spPr>
        <c:dLbl>
          <c:idx val="0"/>
          <c:layout>
            <c:manualLayout>
              <c:x val="-5.7030925026587291E-2"/>
              <c:y val="-5.204734094585041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3"/>
        <c:spPr>
          <a:solidFill>
            <a:schemeClr val="accent3">
              <a:shade val="55000"/>
            </a:schemeClr>
          </a:solidFill>
          <a:ln w="19050">
            <a:solidFill>
              <a:schemeClr val="tx1"/>
            </a:solidFill>
          </a:ln>
          <a:effectLst/>
        </c:spPr>
        <c:dLbl>
          <c:idx val="0"/>
          <c:layout>
            <c:manualLayout>
              <c:x val="1.1521550540733292E-2"/>
              <c:y val="-1.007736778000789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4"/>
        <c:spPr>
          <a:solidFill>
            <a:schemeClr val="accent3">
              <a:shade val="42000"/>
            </a:schemeClr>
          </a:solidFill>
          <a:ln w="19050">
            <a:solidFill>
              <a:schemeClr val="tx1"/>
            </a:solidFill>
          </a:ln>
          <a:effectLst/>
        </c:spPr>
        <c:dLbl>
          <c:idx val="0"/>
          <c:layout>
            <c:manualLayout>
              <c:x val="0.12575450448620995"/>
              <c:y val="-6.0645360506407283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15522221482146945"/>
          <c:y val="9.8535858693339015E-2"/>
          <c:w val="0.69471353400925673"/>
          <c:h val="0.80893428861932803"/>
        </c:manualLayout>
      </c:layout>
      <c:pieChart>
        <c:varyColors val="1"/>
        <c:ser>
          <c:idx val="0"/>
          <c:order val="0"/>
          <c:tx>
            <c:strRef>
              <c:f>'O5'!$I$3</c:f>
              <c:strCache>
                <c:ptCount val="1"/>
                <c:pt idx="0">
                  <c:v>Total</c:v>
                </c:pt>
              </c:strCache>
            </c:strRef>
          </c:tx>
          <c:spPr>
            <a:ln>
              <a:solidFill>
                <a:schemeClr val="tx1"/>
              </a:solidFill>
            </a:ln>
          </c:spPr>
          <c:dPt>
            <c:idx val="0"/>
            <c:bubble3D val="0"/>
            <c:spPr>
              <a:solidFill>
                <a:schemeClr val="accent3">
                  <a:tint val="43000"/>
                </a:schemeClr>
              </a:solidFill>
              <a:ln w="19050">
                <a:solidFill>
                  <a:schemeClr val="tx1"/>
                </a:solidFill>
              </a:ln>
              <a:effectLst/>
            </c:spPr>
            <c:extLst>
              <c:ext xmlns:c16="http://schemas.microsoft.com/office/drawing/2014/chart" uri="{C3380CC4-5D6E-409C-BE32-E72D297353CC}">
                <c16:uniqueId val="{00000001-D6AD-47B6-9E06-F0CEB30DBE2C}"/>
              </c:ext>
            </c:extLst>
          </c:dPt>
          <c:dPt>
            <c:idx val="1"/>
            <c:bubble3D val="0"/>
            <c:spPr>
              <a:solidFill>
                <a:schemeClr val="accent3">
                  <a:tint val="56000"/>
                </a:schemeClr>
              </a:solidFill>
              <a:ln w="19050">
                <a:solidFill>
                  <a:schemeClr val="tx1"/>
                </a:solidFill>
              </a:ln>
              <a:effectLst/>
            </c:spPr>
            <c:extLst>
              <c:ext xmlns:c16="http://schemas.microsoft.com/office/drawing/2014/chart" uri="{C3380CC4-5D6E-409C-BE32-E72D297353CC}">
                <c16:uniqueId val="{00000003-D6AD-47B6-9E06-F0CEB30DBE2C}"/>
              </c:ext>
            </c:extLst>
          </c:dPt>
          <c:dPt>
            <c:idx val="2"/>
            <c:bubble3D val="0"/>
            <c:spPr>
              <a:solidFill>
                <a:schemeClr val="accent3">
                  <a:tint val="69000"/>
                </a:schemeClr>
              </a:solidFill>
              <a:ln w="19050">
                <a:solidFill>
                  <a:schemeClr val="tx1"/>
                </a:solidFill>
              </a:ln>
              <a:effectLst/>
            </c:spPr>
            <c:extLst>
              <c:ext xmlns:c16="http://schemas.microsoft.com/office/drawing/2014/chart" uri="{C3380CC4-5D6E-409C-BE32-E72D297353CC}">
                <c16:uniqueId val="{00000005-D6AD-47B6-9E06-F0CEB30DBE2C}"/>
              </c:ext>
            </c:extLst>
          </c:dPt>
          <c:dPt>
            <c:idx val="3"/>
            <c:bubble3D val="0"/>
            <c:spPr>
              <a:solidFill>
                <a:schemeClr val="lt1"/>
              </a:solidFill>
              <a:ln w="12700" cap="flat" cmpd="sng" algn="ctr">
                <a:solidFill>
                  <a:schemeClr val="tx1"/>
                </a:solidFill>
                <a:prstDash val="solid"/>
                <a:miter lim="800000"/>
              </a:ln>
              <a:effectLst/>
            </c:spPr>
            <c:extLst>
              <c:ext xmlns:c16="http://schemas.microsoft.com/office/drawing/2014/chart" uri="{C3380CC4-5D6E-409C-BE32-E72D297353CC}">
                <c16:uniqueId val="{00000007-D6AD-47B6-9E06-F0CEB30DBE2C}"/>
              </c:ext>
            </c:extLst>
          </c:dPt>
          <c:dPt>
            <c:idx val="4"/>
            <c:bubble3D val="0"/>
            <c:spPr>
              <a:solidFill>
                <a:schemeClr val="accent3">
                  <a:tint val="94000"/>
                </a:schemeClr>
              </a:solidFill>
              <a:ln w="19050">
                <a:solidFill>
                  <a:schemeClr val="tx1"/>
                </a:solidFill>
              </a:ln>
              <a:effectLst/>
            </c:spPr>
            <c:extLst>
              <c:ext xmlns:c16="http://schemas.microsoft.com/office/drawing/2014/chart" uri="{C3380CC4-5D6E-409C-BE32-E72D297353CC}">
                <c16:uniqueId val="{00000009-D6AD-47B6-9E06-F0CEB30DBE2C}"/>
              </c:ext>
            </c:extLst>
          </c:dPt>
          <c:dPt>
            <c:idx val="5"/>
            <c:bubble3D val="0"/>
            <c:spPr>
              <a:solidFill>
                <a:schemeClr val="accent3">
                  <a:shade val="93000"/>
                </a:schemeClr>
              </a:solidFill>
              <a:ln w="19050">
                <a:solidFill>
                  <a:schemeClr val="tx1"/>
                </a:solidFill>
              </a:ln>
              <a:effectLst/>
            </c:spPr>
            <c:extLst>
              <c:ext xmlns:c16="http://schemas.microsoft.com/office/drawing/2014/chart" uri="{C3380CC4-5D6E-409C-BE32-E72D297353CC}">
                <c16:uniqueId val="{0000000B-D6AD-47B6-9E06-F0CEB30DBE2C}"/>
              </c:ext>
            </c:extLst>
          </c:dPt>
          <c:dPt>
            <c:idx val="6"/>
            <c:bubble3D val="0"/>
            <c:spPr>
              <a:solidFill>
                <a:schemeClr val="accent3">
                  <a:shade val="80000"/>
                </a:schemeClr>
              </a:solidFill>
              <a:ln w="19050">
                <a:solidFill>
                  <a:schemeClr val="tx1"/>
                </a:solidFill>
              </a:ln>
              <a:effectLst/>
            </c:spPr>
            <c:extLst>
              <c:ext xmlns:c16="http://schemas.microsoft.com/office/drawing/2014/chart" uri="{C3380CC4-5D6E-409C-BE32-E72D297353CC}">
                <c16:uniqueId val="{0000000D-D6AD-47B6-9E06-F0CEB30DBE2C}"/>
              </c:ext>
            </c:extLst>
          </c:dPt>
          <c:dPt>
            <c:idx val="7"/>
            <c:bubble3D val="0"/>
            <c:spPr>
              <a:solidFill>
                <a:schemeClr val="accent3">
                  <a:shade val="68000"/>
                </a:schemeClr>
              </a:solidFill>
              <a:ln w="19050">
                <a:solidFill>
                  <a:schemeClr val="tx1"/>
                </a:solidFill>
              </a:ln>
              <a:effectLst/>
            </c:spPr>
            <c:extLst>
              <c:ext xmlns:c16="http://schemas.microsoft.com/office/drawing/2014/chart" uri="{C3380CC4-5D6E-409C-BE32-E72D297353CC}">
                <c16:uniqueId val="{0000000F-D6AD-47B6-9E06-F0CEB30DBE2C}"/>
              </c:ext>
            </c:extLst>
          </c:dPt>
          <c:dPt>
            <c:idx val="8"/>
            <c:bubble3D val="0"/>
            <c:spPr>
              <a:solidFill>
                <a:schemeClr val="accent3">
                  <a:shade val="55000"/>
                </a:schemeClr>
              </a:solidFill>
              <a:ln w="19050">
                <a:solidFill>
                  <a:schemeClr val="tx1"/>
                </a:solidFill>
              </a:ln>
              <a:effectLst/>
            </c:spPr>
            <c:extLst>
              <c:ext xmlns:c16="http://schemas.microsoft.com/office/drawing/2014/chart" uri="{C3380CC4-5D6E-409C-BE32-E72D297353CC}">
                <c16:uniqueId val="{00000011-D6AD-47B6-9E06-F0CEB30DBE2C}"/>
              </c:ext>
            </c:extLst>
          </c:dPt>
          <c:dPt>
            <c:idx val="9"/>
            <c:bubble3D val="0"/>
            <c:spPr>
              <a:solidFill>
                <a:schemeClr val="accent3">
                  <a:shade val="42000"/>
                </a:schemeClr>
              </a:solidFill>
              <a:ln w="19050">
                <a:solidFill>
                  <a:schemeClr val="tx1"/>
                </a:solidFill>
              </a:ln>
              <a:effectLst/>
            </c:spPr>
            <c:extLst>
              <c:ext xmlns:c16="http://schemas.microsoft.com/office/drawing/2014/chart" uri="{C3380CC4-5D6E-409C-BE32-E72D297353CC}">
                <c16:uniqueId val="{00000013-D6AD-47B6-9E06-F0CEB30DBE2C}"/>
              </c:ext>
            </c:extLst>
          </c:dPt>
          <c:dLbls>
            <c:dLbl>
              <c:idx val="0"/>
              <c:layout>
                <c:manualLayout>
                  <c:x val="-3.1752364543070837E-2"/>
                  <c:y val="-0.125115343802329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8408118146908281"/>
                      <c:h val="8.5313653136531359E-2"/>
                    </c:manualLayout>
                  </c15:layout>
                </c:ext>
                <c:ext xmlns:c16="http://schemas.microsoft.com/office/drawing/2014/chart" uri="{C3380CC4-5D6E-409C-BE32-E72D297353CC}">
                  <c16:uniqueId val="{00000001-D6AD-47B6-9E06-F0CEB30DBE2C}"/>
                </c:ext>
              </c:extLst>
            </c:dLbl>
            <c:dLbl>
              <c:idx val="1"/>
              <c:layout>
                <c:manualLayout>
                  <c:x val="-8.8797187244640197E-2"/>
                  <c:y val="-5.786125347650855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6214058740677081"/>
                      <c:h val="9.3788141347196458E-2"/>
                    </c:manualLayout>
                  </c15:layout>
                </c:ext>
                <c:ext xmlns:c16="http://schemas.microsoft.com/office/drawing/2014/chart" uri="{C3380CC4-5D6E-409C-BE32-E72D297353CC}">
                  <c16:uniqueId val="{00000003-D6AD-47B6-9E06-F0CEB30DBE2C}"/>
                </c:ext>
              </c:extLst>
            </c:dLbl>
            <c:dLbl>
              <c:idx val="2"/>
              <c:layout>
                <c:manualLayout>
                  <c:x val="-1.7120784075457359E-2"/>
                  <c:y val="1.185368168848175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D6AD-47B6-9E06-F0CEB30DBE2C}"/>
                </c:ext>
              </c:extLst>
            </c:dLbl>
            <c:dLbl>
              <c:idx val="3"/>
              <c:layout>
                <c:manualLayout>
                  <c:x val="1.3853396864283011E-3"/>
                  <c:y val="4.7909697562314515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D6AD-47B6-9E06-F0CEB30DBE2C}"/>
                </c:ext>
              </c:extLst>
            </c:dLbl>
            <c:dLbl>
              <c:idx val="4"/>
              <c:layout>
                <c:manualLayout>
                  <c:x val="-1.2063441328366526E-2"/>
                  <c:y val="2.7836389732329211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9-D6AD-47B6-9E06-F0CEB30DBE2C}"/>
                </c:ext>
              </c:extLst>
            </c:dLbl>
            <c:dLbl>
              <c:idx val="5"/>
              <c:layout>
                <c:manualLayout>
                  <c:x val="-3.8240998318323997E-2"/>
                  <c:y val="1.2184676177470436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B-D6AD-47B6-9E06-F0CEB30DBE2C}"/>
                </c:ext>
              </c:extLst>
            </c:dLbl>
            <c:dLbl>
              <c:idx val="6"/>
              <c:layout>
                <c:manualLayout>
                  <c:x val="-0.10115600819358658"/>
                  <c:y val="-4.5856795575829772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D-D6AD-47B6-9E06-F0CEB30DBE2C}"/>
                </c:ext>
              </c:extLst>
            </c:dLbl>
            <c:dLbl>
              <c:idx val="7"/>
              <c:layout>
                <c:manualLayout>
                  <c:x val="-5.7030925026587291E-2"/>
                  <c:y val="-5.2047340945850416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F-D6AD-47B6-9E06-F0CEB30DBE2C}"/>
                </c:ext>
              </c:extLst>
            </c:dLbl>
            <c:dLbl>
              <c:idx val="8"/>
              <c:layout>
                <c:manualLayout>
                  <c:x val="1.1521550540733292E-2"/>
                  <c:y val="-1.0077367780007892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1-D6AD-47B6-9E06-F0CEB30DBE2C}"/>
                </c:ext>
              </c:extLst>
            </c:dLbl>
            <c:dLbl>
              <c:idx val="9"/>
              <c:layout>
                <c:manualLayout>
                  <c:x val="0.12575450448620995"/>
                  <c:y val="-6.0645360506407283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3-D6AD-47B6-9E06-F0CEB30DBE2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'O5'!$H$4:$H$13</c:f>
              <c:strCache>
                <c:ptCount val="10"/>
                <c:pt idx="0">
                  <c:v>United States</c:v>
                </c:pt>
                <c:pt idx="1">
                  <c:v>Afghanistan</c:v>
                </c:pt>
                <c:pt idx="2">
                  <c:v>Canada</c:v>
                </c:pt>
                <c:pt idx="3">
                  <c:v>Germany</c:v>
                </c:pt>
                <c:pt idx="4">
                  <c:v>Russia</c:v>
                </c:pt>
                <c:pt idx="5">
                  <c:v>United Kingdom</c:v>
                </c:pt>
                <c:pt idx="6">
                  <c:v>Italy</c:v>
                </c:pt>
                <c:pt idx="7">
                  <c:v>Australia</c:v>
                </c:pt>
                <c:pt idx="8">
                  <c:v>Singapore</c:v>
                </c:pt>
                <c:pt idx="9">
                  <c:v>Netherlands</c:v>
                </c:pt>
              </c:strCache>
            </c:strRef>
          </c:cat>
          <c:val>
            <c:numRef>
              <c:f>'O5'!$I$4:$I$13</c:f>
              <c:numCache>
                <c:formatCode>0.00</c:formatCode>
                <c:ptCount val="10"/>
                <c:pt idx="0">
                  <c:v>1008453.3969400001</c:v>
                </c:pt>
                <c:pt idx="1">
                  <c:v>690162.44021999999</c:v>
                </c:pt>
                <c:pt idx="2">
                  <c:v>195518.04435999997</c:v>
                </c:pt>
                <c:pt idx="3">
                  <c:v>179700.4302</c:v>
                </c:pt>
                <c:pt idx="4">
                  <c:v>146288.71518</c:v>
                </c:pt>
                <c:pt idx="5">
                  <c:v>132366.79083000001</c:v>
                </c:pt>
                <c:pt idx="6">
                  <c:v>120273.27830999999</c:v>
                </c:pt>
                <c:pt idx="7">
                  <c:v>79959.939260000014</c:v>
                </c:pt>
                <c:pt idx="8">
                  <c:v>51028.551599999999</c:v>
                </c:pt>
                <c:pt idx="9">
                  <c:v>47745.798810000008</c:v>
                </c:pt>
              </c:numCache>
            </c:numRef>
          </c:val>
          <c:extLst>
            <c:ext xmlns:c16="http://schemas.microsoft.com/office/drawing/2014/chart" uri="{C3380CC4-5D6E-409C-BE32-E72D297353CC}">
              <c16:uniqueId val="{00000014-D6AD-47B6-9E06-F0CEB30DBE2C}"/>
            </c:ext>
          </c:extLst>
        </c:ser>
        <c:dLbls>
          <c:dLblPos val="bestFit"/>
          <c:showLegendKey val="0"/>
          <c:showVal val="1"/>
          <c:showCatName val="0"/>
          <c:showSerName val="0"/>
          <c:showPercent val="0"/>
          <c:showBubbleSize val="0"/>
          <c:showLeaderLines val="1"/>
        </c:dLbls>
        <c:firstSliceAng val="0"/>
      </c:pieChart>
      <c:spPr>
        <a:solidFill>
          <a:schemeClr val="tx1">
            <a:alpha val="0"/>
          </a:schemeClr>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EXCEL.xlsx]O5!PivotTable4</c:name>
    <c:fmtId val="3"/>
  </c:pivotSource>
  <c:chart>
    <c:autoTitleDeleted val="1"/>
    <c:pivotFmts>
      <c:pivotFmt>
        <c:idx val="0"/>
      </c:pivotFmt>
      <c:pivotFmt>
        <c:idx val="1"/>
        <c:spPr>
          <a:solidFill>
            <a:schemeClr val="accent3"/>
          </a:solidFill>
          <a:ln>
            <a:solidFill>
              <a:schemeClr val="tx1">
                <a:lumMod val="95000"/>
                <a:lumOff val="5000"/>
              </a:schemeClr>
            </a:solidFill>
          </a:ln>
          <a:effectLst>
            <a:outerShdw blurRad="63500" sx="102000" sy="102000" algn="ctr" rotWithShape="0">
              <a:prstClr val="black">
                <a:alpha val="20000"/>
              </a:prstClr>
            </a:outerShdw>
          </a:effectLst>
        </c:spPr>
        <c:marker>
          <c:spPr>
            <a:solidFill>
              <a:schemeClr val="accent3"/>
            </a:solidFill>
            <a:ln w="9525">
              <a:solidFill>
                <a:schemeClr val="lt1"/>
              </a:solidFill>
            </a:ln>
            <a:effectLst/>
          </c:spPr>
        </c:marker>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3"/>
          </a:solidFill>
          <a:ln>
            <a:solidFill>
              <a:schemeClr val="tx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3">
              <a:shade val="80000"/>
            </a:schemeClr>
          </a:solidFill>
          <a:ln>
            <a:solidFill>
              <a:schemeClr val="tx1"/>
            </a:solidFill>
          </a:ln>
          <a:effectLst>
            <a:outerShdw blurRad="63500" sx="102000" sy="102000" algn="ctr" rotWithShape="0">
              <a:prstClr val="black">
                <a:alpha val="20000"/>
              </a:prstClr>
            </a:outerShdw>
          </a:effectLst>
        </c:spPr>
        <c:dLbl>
          <c:idx val="0"/>
          <c:layout>
            <c:manualLayout>
              <c:x val="-9.0163934426229511E-2"/>
              <c:y val="-3.36391437308868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3">
              <a:shade val="42000"/>
            </a:schemeClr>
          </a:solidFill>
          <a:ln>
            <a:solidFill>
              <a:schemeClr val="tx1"/>
            </a:solidFill>
          </a:ln>
          <a:effectLst>
            <a:outerShdw blurRad="63500" sx="102000" sy="102000" algn="ctr" rotWithShape="0">
              <a:prstClr val="black">
                <a:alpha val="20000"/>
              </a:prstClr>
            </a:outerShdw>
          </a:effectLst>
        </c:spPr>
        <c:dLbl>
          <c:idx val="0"/>
          <c:layout>
            <c:manualLayout>
              <c:x val="8.1967213114754092E-2"/>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3">
              <a:shade val="55000"/>
            </a:schemeClr>
          </a:solidFill>
          <a:ln>
            <a:solidFill>
              <a:schemeClr val="tx1"/>
            </a:solidFill>
          </a:ln>
          <a:effectLst>
            <a:outerShdw blurRad="63500" sx="102000" sy="102000" algn="ctr" rotWithShape="0">
              <a:prstClr val="black">
                <a:alpha val="20000"/>
              </a:prstClr>
            </a:outerShdw>
          </a:effectLst>
        </c:spPr>
        <c:dLbl>
          <c:idx val="0"/>
          <c:layout>
            <c:manualLayout>
              <c:x val="2.185792349726776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3">
              <a:shade val="68000"/>
            </a:schemeClr>
          </a:solidFill>
          <a:ln>
            <a:solidFill>
              <a:schemeClr val="tx1"/>
            </a:solidFill>
          </a:ln>
          <a:effectLst>
            <a:outerShdw blurRad="63500" sx="102000" sy="102000" algn="ctr" rotWithShape="0">
              <a:prstClr val="black">
                <a:alpha val="20000"/>
              </a:prstClr>
            </a:outerShdw>
          </a:effectLst>
        </c:spPr>
        <c:dLbl>
          <c:idx val="0"/>
          <c:layout>
            <c:manualLayout>
              <c:x val="-4.9180327868852486E-2"/>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3">
              <a:tint val="56000"/>
            </a:schemeClr>
          </a:solidFill>
          <a:ln>
            <a:solidFill>
              <a:schemeClr val="tx1"/>
            </a:solidFill>
          </a:ln>
          <a:effectLst>
            <a:outerShdw blurRad="63500" sx="102000" sy="102000" algn="ctr" rotWithShape="0">
              <a:prstClr val="black">
                <a:alpha val="20000"/>
              </a:prstClr>
            </a:outerShdw>
          </a:effectLst>
        </c:spPr>
        <c:dLbl>
          <c:idx val="0"/>
          <c:layout>
            <c:manualLayout>
              <c:x val="5.521048999309869E-3"/>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3">
              <a:tint val="43000"/>
            </a:schemeClr>
          </a:solidFill>
          <a:ln>
            <a:solidFill>
              <a:schemeClr val="tx1"/>
            </a:solidFill>
          </a:ln>
          <a:effectLst>
            <a:outerShdw blurRad="63500" sx="102000" sy="102000" algn="ctr" rotWithShape="0">
              <a:prstClr val="black">
                <a:alpha val="20000"/>
              </a:prstClr>
            </a:outerShdw>
          </a:effectLst>
        </c:spPr>
        <c:dLbl>
          <c:idx val="0"/>
          <c:layout>
            <c:manualLayout>
              <c:x val="8.2815734989648039E-3"/>
              <c:y val="-3.144654088050314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3">
              <a:tint val="81000"/>
            </a:schemeClr>
          </a:solidFill>
          <a:ln>
            <a:solidFill>
              <a:schemeClr val="tx1"/>
            </a:solidFill>
          </a:ln>
          <a:effectLst>
            <a:outerShdw blurRad="63500" sx="102000" sy="102000" algn="ctr" rotWithShape="0">
              <a:prstClr val="black">
                <a:alpha val="20000"/>
              </a:prstClr>
            </a:outerShdw>
          </a:effectLst>
        </c:spPr>
        <c:dLbl>
          <c:idx val="0"/>
          <c:layout>
            <c:manualLayout>
              <c:x val="0"/>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3">
              <a:tint val="94000"/>
            </a:schemeClr>
          </a:solidFill>
          <a:ln>
            <a:solidFill>
              <a:schemeClr val="tx1"/>
            </a:solidFill>
          </a:ln>
          <a:effectLst>
            <a:outerShdw blurRad="63500" sx="102000" sy="102000" algn="ctr" rotWithShape="0">
              <a:prstClr val="black">
                <a:alpha val="20000"/>
              </a:prstClr>
            </a:outerShdw>
          </a:effectLst>
        </c:spPr>
        <c:dLbl>
          <c:idx val="0"/>
          <c:layout>
            <c:manualLayout>
              <c:x val="0"/>
              <c:y val="-1.266825019794140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3">
              <a:shade val="93000"/>
            </a:schemeClr>
          </a:solidFill>
          <a:ln>
            <a:solidFill>
              <a:schemeClr val="tx1"/>
            </a:solidFill>
          </a:ln>
          <a:effectLst>
            <a:outerShdw blurRad="63500" sx="102000" sy="102000" algn="ctr" rotWithShape="0">
              <a:prstClr val="black">
                <a:alpha val="20000"/>
              </a:prstClr>
            </a:outerShdw>
          </a:effectLst>
        </c:spPr>
        <c:dLbl>
          <c:idx val="0"/>
          <c:layout>
            <c:manualLayout>
              <c:x val="-1.6563146997929608E-2"/>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3">
              <a:tint val="69000"/>
            </a:schemeClr>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3"/>
          </a:solidFill>
          <a:ln>
            <a:solidFill>
              <a:schemeClr val="tx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3">
              <a:tint val="43000"/>
            </a:schemeClr>
          </a:solidFill>
          <a:ln>
            <a:solidFill>
              <a:schemeClr val="tx1"/>
            </a:solidFill>
          </a:ln>
          <a:effectLst>
            <a:outerShdw blurRad="63500" sx="102000" sy="102000" algn="ctr" rotWithShape="0">
              <a:prstClr val="black">
                <a:alpha val="20000"/>
              </a:prstClr>
            </a:outerShdw>
          </a:effectLst>
        </c:spPr>
        <c:dLbl>
          <c:idx val="0"/>
          <c:layout>
            <c:manualLayout>
              <c:x val="8.2815734989648039E-3"/>
              <c:y val="-3.144654088050314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3">
              <a:tint val="56000"/>
            </a:schemeClr>
          </a:solidFill>
          <a:ln>
            <a:solidFill>
              <a:schemeClr val="tx1"/>
            </a:solidFill>
          </a:ln>
          <a:effectLst>
            <a:outerShdw blurRad="63500" sx="102000" sy="102000" algn="ctr" rotWithShape="0">
              <a:prstClr val="black">
                <a:alpha val="20000"/>
              </a:prstClr>
            </a:outerShdw>
          </a:effectLst>
        </c:spPr>
        <c:dLbl>
          <c:idx val="0"/>
          <c:layout>
            <c:manualLayout>
              <c:x val="5.521048999309869E-3"/>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3">
              <a:tint val="69000"/>
            </a:schemeClr>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3">
              <a:tint val="81000"/>
            </a:schemeClr>
          </a:solidFill>
          <a:ln>
            <a:solidFill>
              <a:schemeClr val="tx1"/>
            </a:solidFill>
          </a:ln>
          <a:effectLst>
            <a:outerShdw blurRad="63500" sx="102000" sy="102000" algn="ctr" rotWithShape="0">
              <a:prstClr val="black">
                <a:alpha val="20000"/>
              </a:prstClr>
            </a:outerShdw>
          </a:effectLst>
        </c:spPr>
        <c:dLbl>
          <c:idx val="0"/>
          <c:layout>
            <c:manualLayout>
              <c:x val="0"/>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3">
              <a:tint val="94000"/>
            </a:schemeClr>
          </a:solidFill>
          <a:ln>
            <a:solidFill>
              <a:schemeClr val="tx1"/>
            </a:solidFill>
          </a:ln>
          <a:effectLst>
            <a:outerShdw blurRad="63500" sx="102000" sy="102000" algn="ctr" rotWithShape="0">
              <a:prstClr val="black">
                <a:alpha val="20000"/>
              </a:prstClr>
            </a:outerShdw>
          </a:effectLst>
        </c:spPr>
        <c:dLbl>
          <c:idx val="0"/>
          <c:layout>
            <c:manualLayout>
              <c:x val="0"/>
              <c:y val="-1.266825019794140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3">
              <a:shade val="93000"/>
            </a:schemeClr>
          </a:solidFill>
          <a:ln>
            <a:solidFill>
              <a:schemeClr val="tx1"/>
            </a:solidFill>
          </a:ln>
          <a:effectLst>
            <a:outerShdw blurRad="63500" sx="102000" sy="102000" algn="ctr" rotWithShape="0">
              <a:prstClr val="black">
                <a:alpha val="20000"/>
              </a:prstClr>
            </a:outerShdw>
          </a:effectLst>
        </c:spPr>
        <c:dLbl>
          <c:idx val="0"/>
          <c:layout>
            <c:manualLayout>
              <c:x val="-1.6563146997929608E-2"/>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3">
              <a:shade val="80000"/>
            </a:schemeClr>
          </a:solidFill>
          <a:ln>
            <a:solidFill>
              <a:schemeClr val="tx1"/>
            </a:solidFill>
          </a:ln>
          <a:effectLst>
            <a:outerShdw blurRad="63500" sx="102000" sy="102000" algn="ctr" rotWithShape="0">
              <a:prstClr val="black">
                <a:alpha val="20000"/>
              </a:prstClr>
            </a:outerShdw>
          </a:effectLst>
        </c:spPr>
        <c:dLbl>
          <c:idx val="0"/>
          <c:layout>
            <c:manualLayout>
              <c:x val="-9.0163934426229511E-2"/>
              <c:y val="-3.36391437308868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accent3">
              <a:shade val="68000"/>
            </a:schemeClr>
          </a:solidFill>
          <a:ln>
            <a:solidFill>
              <a:schemeClr val="tx1"/>
            </a:solidFill>
          </a:ln>
          <a:effectLst>
            <a:outerShdw blurRad="63500" sx="102000" sy="102000" algn="ctr" rotWithShape="0">
              <a:prstClr val="black">
                <a:alpha val="20000"/>
              </a:prstClr>
            </a:outerShdw>
          </a:effectLst>
        </c:spPr>
        <c:dLbl>
          <c:idx val="0"/>
          <c:layout>
            <c:manualLayout>
              <c:x val="-4.9180327868852486E-2"/>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chemeClr val="accent3">
              <a:shade val="55000"/>
            </a:schemeClr>
          </a:solidFill>
          <a:ln>
            <a:solidFill>
              <a:schemeClr val="tx1"/>
            </a:solidFill>
          </a:ln>
          <a:effectLst>
            <a:outerShdw blurRad="63500" sx="102000" sy="102000" algn="ctr" rotWithShape="0">
              <a:prstClr val="black">
                <a:alpha val="20000"/>
              </a:prstClr>
            </a:outerShdw>
          </a:effectLst>
        </c:spPr>
        <c:dLbl>
          <c:idx val="0"/>
          <c:layout>
            <c:manualLayout>
              <c:x val="2.185792349726776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3"/>
        <c:spPr>
          <a:solidFill>
            <a:schemeClr val="accent3">
              <a:shade val="42000"/>
            </a:schemeClr>
          </a:solidFill>
          <a:ln>
            <a:solidFill>
              <a:schemeClr val="tx1"/>
            </a:solidFill>
          </a:ln>
          <a:effectLst>
            <a:outerShdw blurRad="63500" sx="102000" sy="102000" algn="ctr" rotWithShape="0">
              <a:prstClr val="black">
                <a:alpha val="20000"/>
              </a:prstClr>
            </a:outerShdw>
          </a:effectLst>
        </c:spPr>
        <c:dLbl>
          <c:idx val="0"/>
          <c:layout>
            <c:manualLayout>
              <c:x val="8.1967213114754092E-2"/>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4"/>
        <c:spPr>
          <a:solidFill>
            <a:schemeClr val="accent3"/>
          </a:solidFill>
          <a:ln>
            <a:solidFill>
              <a:schemeClr val="tx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5"/>
        <c:spPr>
          <a:solidFill>
            <a:schemeClr val="accent3">
              <a:tint val="43000"/>
            </a:schemeClr>
          </a:solidFill>
          <a:ln>
            <a:solidFill>
              <a:schemeClr val="tx1"/>
            </a:solidFill>
          </a:ln>
          <a:effectLst>
            <a:outerShdw blurRad="63500" sx="102000" sy="102000" algn="ctr" rotWithShape="0">
              <a:prstClr val="black">
                <a:alpha val="20000"/>
              </a:prstClr>
            </a:outerShdw>
          </a:effectLst>
        </c:spPr>
        <c:dLbl>
          <c:idx val="0"/>
          <c:layout>
            <c:manualLayout>
              <c:x val="8.2815734989648039E-3"/>
              <c:y val="-3.144654088050314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6"/>
        <c:spPr>
          <a:solidFill>
            <a:schemeClr val="accent3">
              <a:tint val="56000"/>
            </a:schemeClr>
          </a:solidFill>
          <a:ln>
            <a:solidFill>
              <a:schemeClr val="tx1"/>
            </a:solidFill>
          </a:ln>
          <a:effectLst>
            <a:outerShdw blurRad="63500" sx="102000" sy="102000" algn="ctr" rotWithShape="0">
              <a:prstClr val="black">
                <a:alpha val="20000"/>
              </a:prstClr>
            </a:outerShdw>
          </a:effectLst>
        </c:spPr>
        <c:dLbl>
          <c:idx val="0"/>
          <c:layout>
            <c:manualLayout>
              <c:x val="5.521048999309869E-3"/>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7"/>
        <c:spPr>
          <a:solidFill>
            <a:schemeClr val="accent3">
              <a:tint val="69000"/>
            </a:schemeClr>
          </a:solidFill>
          <a:ln>
            <a:solidFill>
              <a:schemeClr val="tx1"/>
            </a:solid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28"/>
        <c:spPr>
          <a:solidFill>
            <a:schemeClr val="accent3">
              <a:tint val="81000"/>
            </a:schemeClr>
          </a:solidFill>
          <a:ln>
            <a:solidFill>
              <a:schemeClr val="tx1"/>
            </a:solidFill>
          </a:ln>
          <a:effectLst>
            <a:outerShdw blurRad="63500" sx="102000" sy="102000" algn="ctr" rotWithShape="0">
              <a:prstClr val="black">
                <a:alpha val="20000"/>
              </a:prstClr>
            </a:outerShdw>
          </a:effectLst>
        </c:spPr>
        <c:dLbl>
          <c:idx val="0"/>
          <c:layout>
            <c:manualLayout>
              <c:x val="0"/>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29"/>
        <c:spPr>
          <a:solidFill>
            <a:schemeClr val="accent3">
              <a:tint val="94000"/>
            </a:schemeClr>
          </a:solidFill>
          <a:ln>
            <a:solidFill>
              <a:schemeClr val="tx1"/>
            </a:solidFill>
          </a:ln>
          <a:effectLst>
            <a:outerShdw blurRad="63500" sx="102000" sy="102000" algn="ctr" rotWithShape="0">
              <a:prstClr val="black">
                <a:alpha val="20000"/>
              </a:prstClr>
            </a:outerShdw>
          </a:effectLst>
        </c:spPr>
        <c:dLbl>
          <c:idx val="0"/>
          <c:layout>
            <c:manualLayout>
              <c:x val="0"/>
              <c:y val="-1.266825019794140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0"/>
        <c:spPr>
          <a:solidFill>
            <a:schemeClr val="accent3">
              <a:shade val="93000"/>
            </a:schemeClr>
          </a:solidFill>
          <a:ln>
            <a:solidFill>
              <a:schemeClr val="tx1"/>
            </a:solidFill>
          </a:ln>
          <a:effectLst>
            <a:outerShdw blurRad="63500" sx="102000" sy="102000" algn="ctr" rotWithShape="0">
              <a:prstClr val="black">
                <a:alpha val="20000"/>
              </a:prstClr>
            </a:outerShdw>
          </a:effectLst>
        </c:spPr>
        <c:dLbl>
          <c:idx val="0"/>
          <c:layout>
            <c:manualLayout>
              <c:x val="-1.6563146997929608E-2"/>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1"/>
        <c:spPr>
          <a:solidFill>
            <a:schemeClr val="accent3">
              <a:shade val="80000"/>
            </a:schemeClr>
          </a:solidFill>
          <a:ln>
            <a:solidFill>
              <a:schemeClr val="tx1"/>
            </a:solidFill>
          </a:ln>
          <a:effectLst>
            <a:outerShdw blurRad="63500" sx="102000" sy="102000" algn="ctr" rotWithShape="0">
              <a:prstClr val="black">
                <a:alpha val="20000"/>
              </a:prstClr>
            </a:outerShdw>
          </a:effectLst>
        </c:spPr>
        <c:dLbl>
          <c:idx val="0"/>
          <c:layout>
            <c:manualLayout>
              <c:x val="-9.0163934426229511E-2"/>
              <c:y val="-3.36391437308868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2"/>
        <c:spPr>
          <a:solidFill>
            <a:schemeClr val="accent3">
              <a:shade val="68000"/>
            </a:schemeClr>
          </a:solidFill>
          <a:ln>
            <a:solidFill>
              <a:schemeClr val="tx1"/>
            </a:solidFill>
          </a:ln>
          <a:effectLst>
            <a:outerShdw blurRad="63500" sx="102000" sy="102000" algn="ctr" rotWithShape="0">
              <a:prstClr val="black">
                <a:alpha val="20000"/>
              </a:prstClr>
            </a:outerShdw>
          </a:effectLst>
        </c:spPr>
        <c:dLbl>
          <c:idx val="0"/>
          <c:layout>
            <c:manualLayout>
              <c:x val="-4.9180327868852486E-2"/>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3"/>
        <c:spPr>
          <a:solidFill>
            <a:schemeClr val="accent3">
              <a:shade val="55000"/>
            </a:schemeClr>
          </a:solidFill>
          <a:ln>
            <a:solidFill>
              <a:schemeClr val="tx1"/>
            </a:solidFill>
          </a:ln>
          <a:effectLst>
            <a:outerShdw blurRad="63500" sx="102000" sy="102000" algn="ctr" rotWithShape="0">
              <a:prstClr val="black">
                <a:alpha val="20000"/>
              </a:prstClr>
            </a:outerShdw>
          </a:effectLst>
        </c:spPr>
        <c:dLbl>
          <c:idx val="0"/>
          <c:layout>
            <c:manualLayout>
              <c:x val="2.185792349726776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4"/>
        <c:spPr>
          <a:solidFill>
            <a:schemeClr val="accent3">
              <a:shade val="42000"/>
            </a:schemeClr>
          </a:solidFill>
          <a:ln>
            <a:solidFill>
              <a:schemeClr val="tx1"/>
            </a:solidFill>
          </a:ln>
          <a:effectLst>
            <a:outerShdw blurRad="63500" sx="102000" sy="102000" algn="ctr" rotWithShape="0">
              <a:prstClr val="black">
                <a:alpha val="20000"/>
              </a:prstClr>
            </a:outerShdw>
          </a:effectLst>
        </c:spPr>
        <c:dLbl>
          <c:idx val="0"/>
          <c:layout>
            <c:manualLayout>
              <c:x val="8.1967213114754092E-2"/>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pieChart>
        <c:varyColors val="1"/>
        <c:ser>
          <c:idx val="0"/>
          <c:order val="0"/>
          <c:tx>
            <c:strRef>
              <c:f>'O5'!$I$16</c:f>
              <c:strCache>
                <c:ptCount val="1"/>
                <c:pt idx="0">
                  <c:v>Total</c:v>
                </c:pt>
              </c:strCache>
            </c:strRef>
          </c:tx>
          <c:spPr>
            <a:ln>
              <a:solidFill>
                <a:schemeClr val="tx1"/>
              </a:solidFill>
            </a:ln>
          </c:spPr>
          <c:dPt>
            <c:idx val="0"/>
            <c:bubble3D val="0"/>
            <c:spPr>
              <a:solidFill>
                <a:schemeClr val="accent3">
                  <a:tint val="43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C32-41D7-9FF8-12B400530560}"/>
              </c:ext>
            </c:extLst>
          </c:dPt>
          <c:dPt>
            <c:idx val="1"/>
            <c:bubble3D val="0"/>
            <c:spPr>
              <a:solidFill>
                <a:schemeClr val="accent3">
                  <a:tint val="56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C32-41D7-9FF8-12B400530560}"/>
              </c:ext>
            </c:extLst>
          </c:dPt>
          <c:dPt>
            <c:idx val="2"/>
            <c:bubble3D val="0"/>
            <c:spPr>
              <a:solidFill>
                <a:schemeClr val="accent3">
                  <a:tint val="69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C32-41D7-9FF8-12B400530560}"/>
              </c:ext>
            </c:extLst>
          </c:dPt>
          <c:dPt>
            <c:idx val="3"/>
            <c:bubble3D val="0"/>
            <c:spPr>
              <a:solidFill>
                <a:schemeClr val="accent3">
                  <a:tint val="81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C32-41D7-9FF8-12B400530560}"/>
              </c:ext>
            </c:extLst>
          </c:dPt>
          <c:dPt>
            <c:idx val="4"/>
            <c:bubble3D val="0"/>
            <c:spPr>
              <a:solidFill>
                <a:schemeClr val="accent3">
                  <a:tint val="94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2C32-41D7-9FF8-12B400530560}"/>
              </c:ext>
            </c:extLst>
          </c:dPt>
          <c:dPt>
            <c:idx val="5"/>
            <c:bubble3D val="0"/>
            <c:spPr>
              <a:solidFill>
                <a:schemeClr val="accent3">
                  <a:shade val="93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2C32-41D7-9FF8-12B400530560}"/>
              </c:ext>
            </c:extLst>
          </c:dPt>
          <c:dPt>
            <c:idx val="6"/>
            <c:bubble3D val="0"/>
            <c:spPr>
              <a:solidFill>
                <a:schemeClr val="accent3">
                  <a:shade val="80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2C32-41D7-9FF8-12B400530560}"/>
              </c:ext>
            </c:extLst>
          </c:dPt>
          <c:dPt>
            <c:idx val="7"/>
            <c:bubble3D val="0"/>
            <c:spPr>
              <a:solidFill>
                <a:schemeClr val="accent3">
                  <a:shade val="68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2C32-41D7-9FF8-12B400530560}"/>
              </c:ext>
            </c:extLst>
          </c:dPt>
          <c:dPt>
            <c:idx val="8"/>
            <c:bubble3D val="0"/>
            <c:spPr>
              <a:solidFill>
                <a:schemeClr val="accent3">
                  <a:shade val="55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2C32-41D7-9FF8-12B400530560}"/>
              </c:ext>
            </c:extLst>
          </c:dPt>
          <c:dPt>
            <c:idx val="9"/>
            <c:bubble3D val="0"/>
            <c:spPr>
              <a:solidFill>
                <a:schemeClr val="accent3">
                  <a:shade val="42000"/>
                </a:schemeClr>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2C32-41D7-9FF8-12B400530560}"/>
              </c:ext>
            </c:extLst>
          </c:dPt>
          <c:dLbls>
            <c:dLbl>
              <c:idx val="0"/>
              <c:layout>
                <c:manualLayout>
                  <c:x val="8.2815734989648039E-3"/>
                  <c:y val="-3.144654088050314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2C32-41D7-9FF8-12B400530560}"/>
                </c:ext>
              </c:extLst>
            </c:dLbl>
            <c:dLbl>
              <c:idx val="1"/>
              <c:layout>
                <c:manualLayout>
                  <c:x val="5.521048999309869E-3"/>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2C32-41D7-9FF8-12B400530560}"/>
                </c:ext>
              </c:extLst>
            </c:dLbl>
            <c:dLbl>
              <c:idx val="2"/>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C32-41D7-9FF8-12B400530560}"/>
                </c:ext>
              </c:extLst>
            </c:dLbl>
            <c:dLbl>
              <c:idx val="3"/>
              <c:layout>
                <c:manualLayout>
                  <c:x val="0"/>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2C32-41D7-9FF8-12B400530560}"/>
                </c:ext>
              </c:extLst>
            </c:dLbl>
            <c:dLbl>
              <c:idx val="4"/>
              <c:layout>
                <c:manualLayout>
                  <c:x val="0"/>
                  <c:y val="-1.266825019794140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9-2C32-41D7-9FF8-12B400530560}"/>
                </c:ext>
              </c:extLst>
            </c:dLbl>
            <c:dLbl>
              <c:idx val="5"/>
              <c:layout>
                <c:manualLayout>
                  <c:x val="-1.6563146997929608E-2"/>
                  <c:y val="-6.33412509897070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B-2C32-41D7-9FF8-12B400530560}"/>
                </c:ext>
              </c:extLst>
            </c:dLbl>
            <c:dLbl>
              <c:idx val="6"/>
              <c:layout>
                <c:manualLayout>
                  <c:x val="-9.0163934426229511E-2"/>
                  <c:y val="-3.36391437308868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D-2C32-41D7-9FF8-12B400530560}"/>
                </c:ext>
              </c:extLst>
            </c:dLbl>
            <c:dLbl>
              <c:idx val="7"/>
              <c:layout>
                <c:manualLayout>
                  <c:x val="-4.9180327868852486E-2"/>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F-2C32-41D7-9FF8-12B400530560}"/>
                </c:ext>
              </c:extLst>
            </c:dLbl>
            <c:dLbl>
              <c:idx val="8"/>
              <c:layout>
                <c:manualLayout>
                  <c:x val="2.185792349726776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1-2C32-41D7-9FF8-12B400530560}"/>
                </c:ext>
              </c:extLst>
            </c:dLbl>
            <c:dLbl>
              <c:idx val="9"/>
              <c:layout>
                <c:manualLayout>
                  <c:x val="8.1967213114754092E-2"/>
                  <c:y val="9.1743119266055051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13-2C32-41D7-9FF8-12B40053056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'O5'!$H$17:$H$26</c:f>
              <c:strCache>
                <c:ptCount val="10"/>
                <c:pt idx="0">
                  <c:v>China</c:v>
                </c:pt>
                <c:pt idx="1">
                  <c:v>Mexico</c:v>
                </c:pt>
                <c:pt idx="2">
                  <c:v>Pakistan</c:v>
                </c:pt>
                <c:pt idx="3">
                  <c:v>Philippines</c:v>
                </c:pt>
                <c:pt idx="4">
                  <c:v>Ecuador</c:v>
                </c:pt>
                <c:pt idx="5">
                  <c:v>Bangladesh</c:v>
                </c:pt>
                <c:pt idx="6">
                  <c:v>Burma</c:v>
                </c:pt>
                <c:pt idx="7">
                  <c:v>India</c:v>
                </c:pt>
                <c:pt idx="8">
                  <c:v>Saudi Arabia</c:v>
                </c:pt>
                <c:pt idx="9">
                  <c:v>Iran</c:v>
                </c:pt>
              </c:strCache>
            </c:strRef>
          </c:cat>
          <c:val>
            <c:numRef>
              <c:f>'O5'!$I$17:$I$26</c:f>
              <c:numCache>
                <c:formatCode>0.00</c:formatCode>
                <c:ptCount val="10"/>
                <c:pt idx="0">
                  <c:v>-522525.52480000001</c:v>
                </c:pt>
                <c:pt idx="1">
                  <c:v>-517208.13761000003</c:v>
                </c:pt>
                <c:pt idx="2">
                  <c:v>-449903.25042</c:v>
                </c:pt>
                <c:pt idx="3">
                  <c:v>-131786.2095</c:v>
                </c:pt>
                <c:pt idx="4">
                  <c:v>-114659.62794000001</c:v>
                </c:pt>
                <c:pt idx="5">
                  <c:v>-102466.93587999999</c:v>
                </c:pt>
                <c:pt idx="6">
                  <c:v>-77237.035199999998</c:v>
                </c:pt>
                <c:pt idx="7">
                  <c:v>-75618.507160000008</c:v>
                </c:pt>
                <c:pt idx="8">
                  <c:v>-71591.693289999996</c:v>
                </c:pt>
                <c:pt idx="9">
                  <c:v>-57135.002399999998</c:v>
                </c:pt>
              </c:numCache>
            </c:numRef>
          </c:val>
          <c:extLst>
            <c:ext xmlns:c16="http://schemas.microsoft.com/office/drawing/2014/chart" uri="{C3380CC4-5D6E-409C-BE32-E72D297353CC}">
              <c16:uniqueId val="{00000014-2C32-41D7-9FF8-12B400530560}"/>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EXCEL.xlsx]O6!PivotTable10</c:name>
    <c:fmtId val="2"/>
  </c:pivotSource>
  <c:chart>
    <c:autoTitleDeleted val="1"/>
    <c:pivotFmts>
      <c:pivotFmt>
        <c:idx val="0"/>
      </c:pivotFmt>
      <c:pivotFmt>
        <c:idx val="1"/>
        <c:spPr>
          <a:noFill/>
          <a:ln w="9525" cap="flat" cmpd="sng" algn="ctr">
            <a:solidFill>
              <a:schemeClr val="accent2"/>
            </a:solidFill>
            <a:prstDash val="solid"/>
            <a:round/>
            <a:headEnd type="none" w="med" len="med"/>
            <a:tailEnd type="none" w="med" len="me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prstDash val="solid"/>
            <a:round/>
            <a:headEnd type="none" w="med" len="med"/>
            <a:tailEnd type="none" w="med" len="me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prstDash val="solid"/>
            <a:round/>
            <a:headEnd type="none" w="med" len="med"/>
            <a:tailEnd type="none" w="med" len="me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prstDash val="solid"/>
            <a:round/>
            <a:headEnd type="none" w="med" len="med"/>
            <a:tailEnd type="none" w="med" len="med"/>
          </a:ln>
          <a:effectLst/>
        </c:spPr>
        <c:marker>
          <c:symbol val="none"/>
        </c:marker>
        <c:dLbl>
          <c:idx val="0"/>
          <c:layout/>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6702447450478949E-2"/>
          <c:y val="8.0486283391167056E-3"/>
          <c:w val="0.93135532852307745"/>
          <c:h val="0.8533556989586828"/>
        </c:manualLayout>
      </c:layout>
      <c:barChart>
        <c:barDir val="col"/>
        <c:grouping val="clustered"/>
        <c:varyColors val="0"/>
        <c:ser>
          <c:idx val="0"/>
          <c:order val="0"/>
          <c:tx>
            <c:strRef>
              <c:f>'O6'!$I$77</c:f>
              <c:strCache>
                <c:ptCount val="1"/>
                <c:pt idx="0">
                  <c:v>Total</c:v>
                </c:pt>
              </c:strCache>
            </c:strRef>
          </c:tx>
          <c:spPr>
            <a:noFill/>
            <a:ln w="9525" cap="flat" cmpd="sng" algn="ctr">
              <a:solidFill>
                <a:schemeClr val="accent2"/>
              </a:solidFill>
              <a:prstDash val="solid"/>
              <a:round/>
              <a:headEnd type="none" w="med" len="med"/>
              <a:tailEnd type="none" w="med" len="med"/>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'O6'!$H$78:$H$87</c:f>
              <c:strCache>
                <c:ptCount val="10"/>
                <c:pt idx="0">
                  <c:v>China</c:v>
                </c:pt>
                <c:pt idx="1">
                  <c:v>India</c:v>
                </c:pt>
                <c:pt idx="2">
                  <c:v>United States</c:v>
                </c:pt>
                <c:pt idx="3">
                  <c:v>Indonesia</c:v>
                </c:pt>
                <c:pt idx="4">
                  <c:v>Brazil</c:v>
                </c:pt>
                <c:pt idx="5">
                  <c:v>Russia</c:v>
                </c:pt>
                <c:pt idx="6">
                  <c:v>Japan</c:v>
                </c:pt>
                <c:pt idx="7">
                  <c:v>Mexico</c:v>
                </c:pt>
                <c:pt idx="8">
                  <c:v>Nigeria</c:v>
                </c:pt>
                <c:pt idx="9">
                  <c:v>Germany</c:v>
                </c:pt>
              </c:strCache>
            </c:strRef>
          </c:cat>
          <c:val>
            <c:numRef>
              <c:f>'O6'!$I$78:$I$87</c:f>
              <c:numCache>
                <c:formatCode>0</c:formatCode>
                <c:ptCount val="10"/>
                <c:pt idx="0">
                  <c:v>1187439255.108</c:v>
                </c:pt>
                <c:pt idx="1">
                  <c:v>642757310.86000001</c:v>
                </c:pt>
                <c:pt idx="2">
                  <c:v>286862109.98000002</c:v>
                </c:pt>
                <c:pt idx="3">
                  <c:v>212695039.641</c:v>
                </c:pt>
                <c:pt idx="4">
                  <c:v>160801454.01600003</c:v>
                </c:pt>
                <c:pt idx="5">
                  <c:v>142846627.764</c:v>
                </c:pt>
                <c:pt idx="6">
                  <c:v>126143071.56</c:v>
                </c:pt>
                <c:pt idx="7">
                  <c:v>97919076.566</c:v>
                </c:pt>
                <c:pt idx="8">
                  <c:v>87564951.840000004</c:v>
                </c:pt>
                <c:pt idx="9">
                  <c:v>81607076.099999994</c:v>
                </c:pt>
              </c:numCache>
            </c:numRef>
          </c:val>
          <c:extLst>
            <c:ext xmlns:c16="http://schemas.microsoft.com/office/drawing/2014/chart" uri="{C3380CC4-5D6E-409C-BE32-E72D297353CC}">
              <c16:uniqueId val="{00000000-EF72-4238-BB85-01324F9DFF5A}"/>
            </c:ext>
          </c:extLst>
        </c:ser>
        <c:dLbls>
          <c:dLblPos val="outEnd"/>
          <c:showLegendKey val="0"/>
          <c:showVal val="1"/>
          <c:showCatName val="0"/>
          <c:showSerName val="0"/>
          <c:showPercent val="0"/>
          <c:showBubbleSize val="0"/>
        </c:dLbls>
        <c:gapWidth val="269"/>
        <c:overlap val="-20"/>
        <c:axId val="1200932992"/>
        <c:axId val="1200923424"/>
      </c:barChart>
      <c:catAx>
        <c:axId val="1200932992"/>
        <c:scaling>
          <c:orientation val="minMax"/>
        </c:scaling>
        <c:delete val="1"/>
        <c:axPos val="b"/>
        <c:numFmt formatCode="General" sourceLinked="1"/>
        <c:majorTickMark val="none"/>
        <c:minorTickMark val="none"/>
        <c:tickLblPos val="nextTo"/>
        <c:crossAx val="1200923424"/>
        <c:crosses val="autoZero"/>
        <c:auto val="1"/>
        <c:lblAlgn val="ctr"/>
        <c:lblOffset val="100"/>
        <c:noMultiLvlLbl val="0"/>
      </c:catAx>
      <c:valAx>
        <c:axId val="1200923424"/>
        <c:scaling>
          <c:orientation val="minMax"/>
        </c:scaling>
        <c:delete val="1"/>
        <c:axPos val="l"/>
        <c:numFmt formatCode="0" sourceLinked="1"/>
        <c:majorTickMark val="none"/>
        <c:minorTickMark val="none"/>
        <c:tickLblPos val="nextTo"/>
        <c:crossAx val="1200932992"/>
        <c:crosses val="autoZero"/>
        <c:crossBetween val="between"/>
      </c:valAx>
      <c:dTable>
        <c:showHorzBorder val="1"/>
        <c:showVertBorder val="1"/>
        <c:showOutline val="1"/>
        <c:showKeys val="0"/>
        <c:spPr>
          <a:noFill/>
          <a:ln w="9525">
            <a:solidFill>
              <a:schemeClr val="accent1">
                <a:lumMod val="60000"/>
                <a:lumOff val="40000"/>
              </a:schemeClr>
            </a:solidFill>
          </a:ln>
          <a:effectLst/>
        </c:spPr>
        <c:txPr>
          <a:bodyPr rot="0" spcFirstLastPara="1" vertOverflow="ellipsis" vert="horz" wrap="square" anchor="ctr" anchorCtr="1"/>
          <a:lstStyle/>
          <a:p>
            <a:pPr rtl="0">
              <a:defRPr sz="11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EXCEL.xlsx]O6!PivotTable8</c:name>
    <c:fmtId val="2"/>
  </c:pivotSource>
  <c:chart>
    <c:autoTitleDeleted val="1"/>
    <c:pivotFmts>
      <c:pivotFmt>
        <c:idx val="0"/>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7719493759826161E-2"/>
          <c:y val="0.26551214484001096"/>
          <c:w val="0.90196656939630526"/>
          <c:h val="0.54915534838962621"/>
        </c:manualLayout>
      </c:layout>
      <c:barChart>
        <c:barDir val="col"/>
        <c:grouping val="clustered"/>
        <c:varyColors val="0"/>
        <c:ser>
          <c:idx val="0"/>
          <c:order val="0"/>
          <c:tx>
            <c:strRef>
              <c:f>'O6'!$I$5</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'O6'!$H$6:$H$15</c:f>
              <c:strCache>
                <c:ptCount val="10"/>
                <c:pt idx="0">
                  <c:v>China</c:v>
                </c:pt>
                <c:pt idx="1">
                  <c:v>India</c:v>
                </c:pt>
                <c:pt idx="2">
                  <c:v>Bangladesh</c:v>
                </c:pt>
                <c:pt idx="3">
                  <c:v>Indonesia</c:v>
                </c:pt>
                <c:pt idx="4">
                  <c:v>Brazil</c:v>
                </c:pt>
                <c:pt idx="5">
                  <c:v>United States</c:v>
                </c:pt>
                <c:pt idx="6">
                  <c:v>Kenya</c:v>
                </c:pt>
                <c:pt idx="7">
                  <c:v>Pakistan</c:v>
                </c:pt>
                <c:pt idx="8">
                  <c:v>Nepal</c:v>
                </c:pt>
                <c:pt idx="9">
                  <c:v>Russia</c:v>
                </c:pt>
              </c:strCache>
            </c:strRef>
          </c:cat>
          <c:val>
            <c:numRef>
              <c:f>'O6'!$I$6:$I$15</c:f>
              <c:numCache>
                <c:formatCode>0</c:formatCode>
                <c:ptCount val="10"/>
                <c:pt idx="0">
                  <c:v>128018753.57600001</c:v>
                </c:pt>
                <c:pt idx="1">
                  <c:v>99384323.695999995</c:v>
                </c:pt>
                <c:pt idx="2">
                  <c:v>57727851.200000003</c:v>
                </c:pt>
                <c:pt idx="3">
                  <c:v>22261596.868000001</c:v>
                </c:pt>
                <c:pt idx="4">
                  <c:v>21402971.310000002</c:v>
                </c:pt>
                <c:pt idx="5">
                  <c:v>16265377.369999999</c:v>
                </c:pt>
                <c:pt idx="6">
                  <c:v>13531836</c:v>
                </c:pt>
                <c:pt idx="7">
                  <c:v>13480855.518000001</c:v>
                </c:pt>
                <c:pt idx="8">
                  <c:v>13007977.09</c:v>
                </c:pt>
                <c:pt idx="9">
                  <c:v>11903885.647</c:v>
                </c:pt>
              </c:numCache>
            </c:numRef>
          </c:val>
          <c:extLst>
            <c:ext xmlns:c16="http://schemas.microsoft.com/office/drawing/2014/chart" uri="{C3380CC4-5D6E-409C-BE32-E72D297353CC}">
              <c16:uniqueId val="{00000000-D149-42A9-9F26-164E380BF0D0}"/>
            </c:ext>
          </c:extLst>
        </c:ser>
        <c:dLbls>
          <c:dLblPos val="outEnd"/>
          <c:showLegendKey val="0"/>
          <c:showVal val="1"/>
          <c:showCatName val="0"/>
          <c:showSerName val="0"/>
          <c:showPercent val="0"/>
          <c:showBubbleSize val="0"/>
        </c:dLbls>
        <c:gapWidth val="444"/>
        <c:overlap val="-90"/>
        <c:axId val="1191472208"/>
        <c:axId val="1191487184"/>
      </c:barChart>
      <c:catAx>
        <c:axId val="1191472208"/>
        <c:scaling>
          <c:orientation val="minMax"/>
        </c:scaling>
        <c:delete val="1"/>
        <c:axPos val="b"/>
        <c:numFmt formatCode="General" sourceLinked="1"/>
        <c:majorTickMark val="none"/>
        <c:minorTickMark val="none"/>
        <c:tickLblPos val="nextTo"/>
        <c:crossAx val="1191487184"/>
        <c:crosses val="autoZero"/>
        <c:auto val="1"/>
        <c:lblAlgn val="ctr"/>
        <c:lblOffset val="100"/>
        <c:noMultiLvlLbl val="0"/>
      </c:catAx>
      <c:valAx>
        <c:axId val="1191487184"/>
        <c:scaling>
          <c:orientation val="minMax"/>
        </c:scaling>
        <c:delete val="1"/>
        <c:axPos val="l"/>
        <c:numFmt formatCode="0" sourceLinked="1"/>
        <c:majorTickMark val="none"/>
        <c:minorTickMark val="none"/>
        <c:tickLblPos val="nextTo"/>
        <c:crossAx val="1191472208"/>
        <c:crosses val="autoZero"/>
        <c:crossBetween val="between"/>
      </c:val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sz="105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EXCEL.xlsx]O6!PivotTable9</c:name>
    <c:fmtId val="2"/>
  </c:pivotSource>
  <c:chart>
    <c:autoTitleDeleted val="1"/>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rgbClr val="0070C0"/>
          </a:solidFill>
          <a:ln>
            <a:noFill/>
          </a:ln>
          <a:effectLst/>
        </c:spPr>
        <c:marker>
          <c:symbol val="none"/>
        </c:marker>
        <c:dLbl>
          <c:idx val="0"/>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layout/>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'O6'!$I$37</c:f>
              <c:strCache>
                <c:ptCount val="1"/>
                <c:pt idx="0">
                  <c:v>Total</c:v>
                </c:pt>
              </c:strCache>
            </c:strRef>
          </c:tx>
          <c:spPr>
            <a:solidFill>
              <a:srgbClr val="0070C0"/>
            </a:solidFill>
            <a:ln>
              <a:noFill/>
            </a:ln>
            <a:effectLst/>
          </c:spPr>
          <c:invertIfNegative val="0"/>
          <c:dLbls>
            <c:spPr>
              <a:solidFill>
                <a:schemeClr val="accent2">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'O6'!$H$38:$H$47</c:f>
              <c:strCache>
                <c:ptCount val="10"/>
                <c:pt idx="0">
                  <c:v>China</c:v>
                </c:pt>
                <c:pt idx="1">
                  <c:v>India</c:v>
                </c:pt>
                <c:pt idx="2">
                  <c:v>United States</c:v>
                </c:pt>
                <c:pt idx="3">
                  <c:v>Indonesia</c:v>
                </c:pt>
                <c:pt idx="4">
                  <c:v>Brazil</c:v>
                </c:pt>
                <c:pt idx="5">
                  <c:v>Japan</c:v>
                </c:pt>
                <c:pt idx="6">
                  <c:v>Russia</c:v>
                </c:pt>
                <c:pt idx="7">
                  <c:v>Nigeria</c:v>
                </c:pt>
                <c:pt idx="8">
                  <c:v>Vietnam</c:v>
                </c:pt>
                <c:pt idx="9">
                  <c:v>Thailand</c:v>
                </c:pt>
              </c:strCache>
            </c:strRef>
          </c:cat>
          <c:val>
            <c:numRef>
              <c:f>'O6'!$I$38:$I$47</c:f>
              <c:numCache>
                <c:formatCode>0</c:formatCode>
                <c:ptCount val="10"/>
                <c:pt idx="0">
                  <c:v>632781246.42400002</c:v>
                </c:pt>
                <c:pt idx="1">
                  <c:v>382815676.30400002</c:v>
                </c:pt>
                <c:pt idx="2">
                  <c:v>131134622.63</c:v>
                </c:pt>
                <c:pt idx="3">
                  <c:v>89238403.131999999</c:v>
                </c:pt>
                <c:pt idx="4">
                  <c:v>67597028.689999998</c:v>
                </c:pt>
                <c:pt idx="5">
                  <c:v>60981389.531999998</c:v>
                </c:pt>
                <c:pt idx="6">
                  <c:v>59926114.353</c:v>
                </c:pt>
                <c:pt idx="7">
                  <c:v>52450700.299999997</c:v>
                </c:pt>
                <c:pt idx="8">
                  <c:v>41392824.056000002</c:v>
                </c:pt>
                <c:pt idx="9">
                  <c:v>35448334.435000002</c:v>
                </c:pt>
              </c:numCache>
            </c:numRef>
          </c:val>
          <c:extLst>
            <c:ext xmlns:c16="http://schemas.microsoft.com/office/drawing/2014/chart" uri="{C3380CC4-5D6E-409C-BE32-E72D297353CC}">
              <c16:uniqueId val="{00000000-D624-4D17-91C3-3C89777354E1}"/>
            </c:ext>
          </c:extLst>
        </c:ser>
        <c:dLbls>
          <c:dLblPos val="outEnd"/>
          <c:showLegendKey val="0"/>
          <c:showVal val="1"/>
          <c:showCatName val="0"/>
          <c:showSerName val="0"/>
          <c:showPercent val="0"/>
          <c:showBubbleSize val="0"/>
        </c:dLbls>
        <c:gapWidth val="269"/>
        <c:overlap val="-20"/>
        <c:axId val="1200922592"/>
        <c:axId val="1200915520"/>
      </c:barChart>
      <c:catAx>
        <c:axId val="1200922592"/>
        <c:scaling>
          <c:orientation val="minMax"/>
        </c:scaling>
        <c:delete val="1"/>
        <c:axPos val="b"/>
        <c:numFmt formatCode="General" sourceLinked="1"/>
        <c:majorTickMark val="none"/>
        <c:minorTickMark val="none"/>
        <c:tickLblPos val="nextTo"/>
        <c:crossAx val="1200915520"/>
        <c:crosses val="autoZero"/>
        <c:auto val="1"/>
        <c:lblAlgn val="ctr"/>
        <c:lblOffset val="100"/>
        <c:noMultiLvlLbl val="0"/>
      </c:catAx>
      <c:valAx>
        <c:axId val="1200915520"/>
        <c:scaling>
          <c:orientation val="minMax"/>
        </c:scaling>
        <c:delete val="1"/>
        <c:axPos val="l"/>
        <c:numFmt formatCode="0" sourceLinked="1"/>
        <c:majorTickMark val="none"/>
        <c:minorTickMark val="none"/>
        <c:tickLblPos val="nextTo"/>
        <c:crossAx val="1200922592"/>
        <c:crosses val="autoZero"/>
        <c:crossBetween val="between"/>
      </c:valAx>
      <c:dTable>
        <c:showHorzBorder val="1"/>
        <c:showVertBorder val="1"/>
        <c:showOutline val="1"/>
        <c:showKeys val="0"/>
        <c:spPr>
          <a:noFill/>
          <a:ln w="9525">
            <a:solidFill>
              <a:srgbClr val="FFFFFF"/>
            </a:solidFill>
            <a:prstDash val="solid"/>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EXCEL.xlsx]O7!PivotTable6</c:name>
    <c:fmtId val="2"/>
  </c:pivotSource>
  <c:chart>
    <c:autoTitleDeleted val="1"/>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layout/>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'O7'!$K$33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2">
                          <a:lumMod val="60000"/>
                          <a:lumOff val="40000"/>
                        </a:schemeClr>
                      </a:solidFill>
                    </a:ln>
                    <a:effectLst/>
                  </c:spPr>
                </c15:leaderLines>
              </c:ext>
            </c:extLst>
          </c:dLbls>
          <c:cat>
            <c:strRef>
              <c:f>'O7'!$J$34:$J$43</c:f>
              <c:strCache>
                <c:ptCount val="10"/>
                <c:pt idx="0">
                  <c:v>United States</c:v>
                </c:pt>
                <c:pt idx="1">
                  <c:v>India</c:v>
                </c:pt>
                <c:pt idx="2">
                  <c:v>China</c:v>
                </c:pt>
                <c:pt idx="3">
                  <c:v>Brazil</c:v>
                </c:pt>
                <c:pt idx="4">
                  <c:v>Canada</c:v>
                </c:pt>
                <c:pt idx="5">
                  <c:v>Japan</c:v>
                </c:pt>
                <c:pt idx="6">
                  <c:v>France</c:v>
                </c:pt>
                <c:pt idx="7">
                  <c:v>Australia</c:v>
                </c:pt>
                <c:pt idx="8">
                  <c:v>Spain</c:v>
                </c:pt>
                <c:pt idx="9">
                  <c:v>Russia</c:v>
                </c:pt>
              </c:strCache>
            </c:strRef>
          </c:cat>
          <c:val>
            <c:numRef>
              <c:f>'O7'!$K$34:$K$43</c:f>
              <c:numCache>
                <c:formatCode>General</c:formatCode>
                <c:ptCount val="10"/>
                <c:pt idx="0">
                  <c:v>6393603</c:v>
                </c:pt>
                <c:pt idx="1">
                  <c:v>2525989</c:v>
                </c:pt>
                <c:pt idx="2">
                  <c:v>1765222</c:v>
                </c:pt>
                <c:pt idx="3">
                  <c:v>1724929</c:v>
                </c:pt>
                <c:pt idx="4">
                  <c:v>1408800</c:v>
                </c:pt>
                <c:pt idx="5">
                  <c:v>1171647</c:v>
                </c:pt>
                <c:pt idx="6">
                  <c:v>893100</c:v>
                </c:pt>
                <c:pt idx="7">
                  <c:v>811603</c:v>
                </c:pt>
                <c:pt idx="8">
                  <c:v>664852</c:v>
                </c:pt>
                <c:pt idx="9">
                  <c:v>537289</c:v>
                </c:pt>
              </c:numCache>
            </c:numRef>
          </c:val>
          <c:smooth val="0"/>
          <c:extLst>
            <c:ext xmlns:c16="http://schemas.microsoft.com/office/drawing/2014/chart" uri="{C3380CC4-5D6E-409C-BE32-E72D297353CC}">
              <c16:uniqueId val="{00000000-0BE6-423B-B99E-851E388324B4}"/>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22521823"/>
        <c:axId val="722526399"/>
      </c:lineChart>
      <c:catAx>
        <c:axId val="7225218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722526399"/>
        <c:crosses val="autoZero"/>
        <c:auto val="1"/>
        <c:lblAlgn val="ctr"/>
        <c:lblOffset val="100"/>
        <c:noMultiLvlLbl val="0"/>
      </c:catAx>
      <c:valAx>
        <c:axId val="722526399"/>
        <c:scaling>
          <c:orientation val="minMax"/>
        </c:scaling>
        <c:delete val="1"/>
        <c:axPos val="l"/>
        <c:numFmt formatCode="General" sourceLinked="1"/>
        <c:majorTickMark val="none"/>
        <c:minorTickMark val="none"/>
        <c:tickLblPos val="nextTo"/>
        <c:crossAx val="722521823"/>
        <c:crosses val="autoZero"/>
        <c:crossBetween val="between"/>
      </c:valAx>
      <c:dTable>
        <c:showHorzBorder val="0"/>
        <c:showVertBorder val="0"/>
        <c:showOutline val="1"/>
        <c:showKeys val="0"/>
        <c:spPr>
          <a:noFill/>
          <a:ln w="9525">
            <a:solidFill>
              <a:schemeClr val="bg1"/>
            </a:solidFill>
          </a:ln>
          <a:effectLst/>
        </c:spPr>
        <c:txPr>
          <a:bodyPr rot="0" spcFirstLastPara="1" vertOverflow="ellipsis" vert="horz" wrap="square" anchor="ctr" anchorCtr="1"/>
          <a:lstStyle/>
          <a:p>
            <a:pPr rtl="0">
              <a:defRPr sz="1050" b="1"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EXCEL.xlsx]O8!PivotTable1</c:name>
    <c:fmtId val="5"/>
  </c:pivotSource>
  <c:chart>
    <c:autoTitleDeleted val="0"/>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195243764904104"/>
          <c:y val="3.8342464049849131E-3"/>
          <c:w val="0.82393270643451588"/>
          <c:h val="0.7837421841257185"/>
        </c:manualLayout>
      </c:layout>
      <c:barChart>
        <c:barDir val="col"/>
        <c:grouping val="clustered"/>
        <c:varyColors val="0"/>
        <c:ser>
          <c:idx val="0"/>
          <c:order val="0"/>
          <c:tx>
            <c:strRef>
              <c:f>'O8'!$K$5</c:f>
              <c:strCache>
                <c:ptCount val="1"/>
                <c:pt idx="0">
                  <c:v> People born in a year</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'O8'!$J$6:$J$15</c:f>
              <c:strCache>
                <c:ptCount val="10"/>
                <c:pt idx="0">
                  <c:v>India</c:v>
                </c:pt>
                <c:pt idx="1">
                  <c:v>China</c:v>
                </c:pt>
                <c:pt idx="2">
                  <c:v>Nigeria</c:v>
                </c:pt>
                <c:pt idx="3">
                  <c:v>Indonesia</c:v>
                </c:pt>
                <c:pt idx="4">
                  <c:v>Pakistan</c:v>
                </c:pt>
                <c:pt idx="5">
                  <c:v>Bangladesh</c:v>
                </c:pt>
                <c:pt idx="6">
                  <c:v>United States</c:v>
                </c:pt>
                <c:pt idx="7">
                  <c:v>Brazil</c:v>
                </c:pt>
                <c:pt idx="8">
                  <c:v>Mexico</c:v>
                </c:pt>
                <c:pt idx="9">
                  <c:v>Philippines</c:v>
                </c:pt>
              </c:strCache>
            </c:strRef>
          </c:cat>
          <c:val>
            <c:numRef>
              <c:f>'O8'!$K$6:$K$15</c:f>
              <c:numCache>
                <c:formatCode>0</c:formatCode>
                <c:ptCount val="10"/>
                <c:pt idx="0">
                  <c:v>24111501.140160002</c:v>
                </c:pt>
                <c:pt idx="1">
                  <c:v>17164963.48968</c:v>
                </c:pt>
                <c:pt idx="2">
                  <c:v>5234581.3121999996</c:v>
                </c:pt>
                <c:pt idx="3">
                  <c:v>5011279.0340900002</c:v>
                </c:pt>
                <c:pt idx="4">
                  <c:v>4940814.7573199999</c:v>
                </c:pt>
                <c:pt idx="5">
                  <c:v>4331032.0362800006</c:v>
                </c:pt>
                <c:pt idx="6">
                  <c:v>4181680.6547600003</c:v>
                </c:pt>
                <c:pt idx="7">
                  <c:v>3132278.3230199995</c:v>
                </c:pt>
                <c:pt idx="8">
                  <c:v>2231322.9920300003</c:v>
                </c:pt>
                <c:pt idx="9">
                  <c:v>2223672.64163</c:v>
                </c:pt>
              </c:numCache>
            </c:numRef>
          </c:val>
          <c:extLst>
            <c:ext xmlns:c16="http://schemas.microsoft.com/office/drawing/2014/chart" uri="{C3380CC4-5D6E-409C-BE32-E72D297353CC}">
              <c16:uniqueId val="{00000000-52DC-429B-ADA0-B08CED75F1C4}"/>
            </c:ext>
          </c:extLst>
        </c:ser>
        <c:ser>
          <c:idx val="1"/>
          <c:order val="1"/>
          <c:tx>
            <c:strRef>
              <c:f>'O8'!$L$5</c:f>
              <c:strCache>
                <c:ptCount val="1"/>
                <c:pt idx="0">
                  <c:v> People dead in a year</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'O8'!$J$6:$J$15</c:f>
              <c:strCache>
                <c:ptCount val="10"/>
                <c:pt idx="0">
                  <c:v>India</c:v>
                </c:pt>
                <c:pt idx="1">
                  <c:v>China</c:v>
                </c:pt>
                <c:pt idx="2">
                  <c:v>Nigeria</c:v>
                </c:pt>
                <c:pt idx="3">
                  <c:v>Indonesia</c:v>
                </c:pt>
                <c:pt idx="4">
                  <c:v>Pakistan</c:v>
                </c:pt>
                <c:pt idx="5">
                  <c:v>Bangladesh</c:v>
                </c:pt>
                <c:pt idx="6">
                  <c:v>United States</c:v>
                </c:pt>
                <c:pt idx="7">
                  <c:v>Brazil</c:v>
                </c:pt>
                <c:pt idx="8">
                  <c:v>Mexico</c:v>
                </c:pt>
                <c:pt idx="9">
                  <c:v>Philippines</c:v>
                </c:pt>
              </c:strCache>
            </c:strRef>
          </c:cat>
          <c:val>
            <c:numRef>
              <c:f>'O8'!$L$6:$L$15</c:f>
              <c:numCache>
                <c:formatCode>0</c:formatCode>
                <c:ptCount val="10"/>
                <c:pt idx="0">
                  <c:v>8944589.1326400004</c:v>
                </c:pt>
                <c:pt idx="1">
                  <c:v>9065817.8552800007</c:v>
                </c:pt>
                <c:pt idx="2">
                  <c:v>2212302.7538399999</c:v>
                </c:pt>
                <c:pt idx="3">
                  <c:v>1512336.7437499999</c:v>
                </c:pt>
                <c:pt idx="4">
                  <c:v>1372448.5436999998</c:v>
                </c:pt>
                <c:pt idx="5">
                  <c:v>1212284.8752000001</c:v>
                </c:pt>
                <c:pt idx="6">
                  <c:v>2439806.6055000001</c:v>
                </c:pt>
                <c:pt idx="7">
                  <c:v>1144593.6831</c:v>
                </c:pt>
                <c:pt idx="8">
                  <c:v>502339.73119000008</c:v>
                </c:pt>
                <c:pt idx="9">
                  <c:v>480580.37730999995</c:v>
                </c:pt>
              </c:numCache>
            </c:numRef>
          </c:val>
          <c:extLst>
            <c:ext xmlns:c16="http://schemas.microsoft.com/office/drawing/2014/chart" uri="{C3380CC4-5D6E-409C-BE32-E72D297353CC}">
              <c16:uniqueId val="{00000001-52DC-429B-ADA0-B08CED75F1C4}"/>
            </c:ext>
          </c:extLst>
        </c:ser>
        <c:dLbls>
          <c:dLblPos val="outEnd"/>
          <c:showLegendKey val="0"/>
          <c:showVal val="1"/>
          <c:showCatName val="0"/>
          <c:showSerName val="0"/>
          <c:showPercent val="0"/>
          <c:showBubbleSize val="0"/>
        </c:dLbls>
        <c:gapWidth val="444"/>
        <c:overlap val="-90"/>
        <c:axId val="695994447"/>
        <c:axId val="695998191"/>
      </c:barChart>
      <c:catAx>
        <c:axId val="69599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bg1"/>
                </a:solidFill>
                <a:latin typeface="+mn-lt"/>
                <a:ea typeface="+mn-ea"/>
                <a:cs typeface="+mn-cs"/>
              </a:defRPr>
            </a:pPr>
            <a:endParaRPr lang="en-US"/>
          </a:p>
        </c:txPr>
        <c:crossAx val="695998191"/>
        <c:crosses val="autoZero"/>
        <c:auto val="1"/>
        <c:lblAlgn val="ctr"/>
        <c:lblOffset val="100"/>
        <c:noMultiLvlLbl val="0"/>
      </c:catAx>
      <c:valAx>
        <c:axId val="695998191"/>
        <c:scaling>
          <c:orientation val="minMax"/>
        </c:scaling>
        <c:delete val="1"/>
        <c:axPos val="l"/>
        <c:numFmt formatCode="0" sourceLinked="1"/>
        <c:majorTickMark val="none"/>
        <c:minorTickMark val="none"/>
        <c:tickLblPos val="nextTo"/>
        <c:crossAx val="695994447"/>
        <c:crosses val="autoZero"/>
        <c:crossBetween val="between"/>
      </c:val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105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EXCEL.xlsx]O8!PivotTable2</c:name>
    <c:fmtId val="2"/>
  </c:pivotSource>
  <c:chart>
    <c:autoTitleDeleted val="1"/>
    <c:pivotFmts>
      <c:pivotFmt>
        <c:idx val="0"/>
      </c:pivotFmt>
      <c:pivotFmt>
        <c:idx val="1"/>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0.1388888888888889"/>
              <c:y val="-4.2437781360066642E-17"/>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dLbl>
          <c:idx val="0"/>
          <c:layout>
            <c:manualLayout>
              <c:x val="-0.20198346607825654"/>
              <c:y val="-8.8583488919555156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dLbl>
          <c:idx val="0"/>
          <c:layout>
            <c:manualLayout>
              <c:x val="0.24824056301983355"/>
              <c:y val="5.1546391752577317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dLbl>
          <c:idx val="0"/>
          <c:layout>
            <c:manualLayout>
              <c:x val="-0.11516314779270628"/>
              <c:y val="9.2783505154639179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dLbl>
          <c:idx val="0"/>
          <c:layout>
            <c:manualLayout>
              <c:x val="-0.14331413947536789"/>
              <c:y val="3.7800687285223365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dLbl>
          <c:idx val="0"/>
          <c:layout>
            <c:manualLayout>
              <c:x val="-0.14075495841330776"/>
              <c:y val="-3.0927835051546455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dLbl>
          <c:idx val="0"/>
          <c:layout>
            <c:manualLayout>
              <c:x val="-0.13051823416506717"/>
              <c:y val="-7.903780068728522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dLbl>
          <c:idx val="0"/>
          <c:layout>
            <c:manualLayout>
              <c:x val="-0.13307741522712732"/>
              <c:y val="-9.2783505154639179E-2"/>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dLbl>
          <c:idx val="0"/>
          <c:layout>
            <c:manualLayout>
              <c:x val="-5.3742802303262956E-2"/>
              <c:y val="-0.10309278350515463"/>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dLbl>
          <c:idx val="0"/>
          <c:layout>
            <c:manualLayout>
              <c:x val="2.3032629558541268E-2"/>
              <c:y val="-0.10309278350515466"/>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tint val="94000"/>
            </a:schemeClr>
          </a:solidFill>
          <a:ln w="19050">
            <a:solidFill>
              <a:schemeClr val="lt1"/>
            </a:solidFill>
          </a:ln>
          <a:effectLst/>
        </c:spPr>
        <c:dLbl>
          <c:idx val="0"/>
          <c:layout>
            <c:manualLayout>
              <c:x val="-0.13819577735124761"/>
              <c:y val="-2.26950354609928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tint val="43000"/>
            </a:schemeClr>
          </a:solidFill>
          <a:ln w="19050">
            <a:solidFill>
              <a:schemeClr val="lt1"/>
            </a:solidFill>
          </a:ln>
          <a:effectLst/>
        </c:spPr>
        <c:dLbl>
          <c:idx val="0"/>
          <c:layout>
            <c:manualLayout>
              <c:x val="2.559181062060047E-3"/>
              <c:y val="-0.127659574468085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tint val="56000"/>
            </a:schemeClr>
          </a:solidFill>
          <a:ln w="19050">
            <a:solidFill>
              <a:schemeClr val="lt1"/>
            </a:solidFill>
          </a:ln>
          <a:effectLst/>
        </c:spPr>
        <c:dLbl>
          <c:idx val="0"/>
          <c:layout>
            <c:manualLayout>
              <c:x val="-9.2130518234165085E-2"/>
              <c:y val="-0.11063829787234042"/>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5138311645782"/>
                  <c:h val="8.9865639135533595E-2"/>
                </c:manualLayout>
              </c15:layout>
            </c:ext>
          </c:extLst>
        </c:dLbl>
      </c:pivotFmt>
      <c:pivotFmt>
        <c:idx val="16"/>
        <c:spPr>
          <a:solidFill>
            <a:schemeClr val="accent1">
              <a:tint val="69000"/>
            </a:schemeClr>
          </a:solidFill>
          <a:ln w="19050">
            <a:solidFill>
              <a:schemeClr val="lt1"/>
            </a:solidFill>
          </a:ln>
          <a:effectLst/>
        </c:spPr>
        <c:dLbl>
          <c:idx val="0"/>
          <c:layout>
            <c:manualLayout>
              <c:x val="-0.13563659628918748"/>
              <c:y val="-5.39007092198581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tint val="81000"/>
            </a:schemeClr>
          </a:solidFill>
          <a:ln w="19050">
            <a:solidFill>
              <a:schemeClr val="lt1"/>
            </a:solidFill>
          </a:ln>
          <a:effectLst/>
        </c:spPr>
        <c:dLbl>
          <c:idx val="0"/>
          <c:layout>
            <c:manualLayout>
              <c:x val="-0.17402431222008957"/>
              <c:y val="-3.687943262411350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8932"/>
                    <a:gd name="adj2" fmla="val 5419"/>
                  </a:avLst>
                </a:prstGeom>
                <a:noFill/>
                <a:ln>
                  <a:noFill/>
                </a:ln>
              </c15:spPr>
            </c:ext>
          </c:extLst>
        </c:dLbl>
      </c:pivotFmt>
      <c:pivotFmt>
        <c:idx val="18"/>
        <c:spPr>
          <a:solidFill>
            <a:schemeClr val="accent1">
              <a:shade val="42000"/>
            </a:schemeClr>
          </a:solidFill>
          <a:ln w="19050">
            <a:solidFill>
              <a:schemeClr val="lt1"/>
            </a:solidFill>
          </a:ln>
          <a:effectLst/>
        </c:spPr>
        <c:dLbl>
          <c:idx val="0"/>
          <c:layout>
            <c:manualLayout>
              <c:x val="9.9808061420345401E-2"/>
              <c:y val="-0.1212121212121212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hade val="93000"/>
            </a:schemeClr>
          </a:solidFill>
          <a:ln w="19050">
            <a:solidFill>
              <a:schemeClr val="lt1"/>
            </a:solidFill>
          </a:ln>
          <a:effectLst/>
        </c:spPr>
        <c:dLbl>
          <c:idx val="0"/>
          <c:layout>
            <c:manualLayout>
              <c:x val="-0.12284069097888675"/>
              <c:y val="1.7021276595744577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6697951143823"/>
                  <c:h val="7.8518121405037139E-2"/>
                </c:manualLayout>
              </c15:layout>
            </c:ext>
          </c:extLst>
        </c:dLbl>
      </c:pivotFmt>
      <c:pivotFmt>
        <c:idx val="20"/>
        <c:spPr>
          <a:solidFill>
            <a:schemeClr val="accent1">
              <a:shade val="80000"/>
            </a:schemeClr>
          </a:solidFill>
          <a:ln w="19050">
            <a:solidFill>
              <a:schemeClr val="lt1"/>
            </a:solidFill>
          </a:ln>
          <a:effectLst/>
        </c:spPr>
        <c:dLbl>
          <c:idx val="0"/>
          <c:layout>
            <c:manualLayout>
              <c:x val="-0.12284069097888675"/>
              <c:y val="6.2411347517730392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hade val="68000"/>
            </a:schemeClr>
          </a:solidFill>
          <a:ln w="19050">
            <a:solidFill>
              <a:schemeClr val="lt1"/>
            </a:solidFill>
          </a:ln>
          <a:effectLst/>
        </c:spPr>
        <c:dLbl>
          <c:idx val="0"/>
          <c:layout>
            <c:manualLayout>
              <c:x val="-9.9808061420345484E-2"/>
              <c:y val="9.3617021276595741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hade val="55000"/>
            </a:schemeClr>
          </a:solidFill>
          <a:ln w="19050">
            <a:solidFill>
              <a:schemeClr val="lt1"/>
            </a:solidFill>
          </a:ln>
          <a:effectLst/>
        </c:spPr>
        <c:dLbl>
          <c:idx val="0"/>
          <c:layout>
            <c:manualLayout>
              <c:x val="0.18426103646833014"/>
              <c:y val="4.8226950354609825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hade val="42000"/>
            </a:schemeClr>
          </a:solidFill>
          <a:ln w="19050">
            <a:solidFill>
              <a:schemeClr val="lt1"/>
            </a:solidFill>
          </a:ln>
          <a:effectLst/>
        </c:spPr>
        <c:dLbl>
          <c:idx val="0"/>
          <c:layout>
            <c:manualLayout>
              <c:x val="9.9808061420345401E-2"/>
              <c:y val="-0.1212121212121212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hade val="55000"/>
            </a:schemeClr>
          </a:solidFill>
          <a:ln w="19050">
            <a:solidFill>
              <a:schemeClr val="lt1"/>
            </a:solidFill>
          </a:ln>
          <a:effectLst/>
        </c:spPr>
        <c:dLbl>
          <c:idx val="0"/>
          <c:layout>
            <c:manualLayout>
              <c:x val="0.18426103646833014"/>
              <c:y val="4.8226950354609825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hade val="68000"/>
            </a:schemeClr>
          </a:solidFill>
          <a:ln w="19050">
            <a:solidFill>
              <a:schemeClr val="lt1"/>
            </a:solidFill>
          </a:ln>
          <a:effectLst/>
        </c:spPr>
        <c:dLbl>
          <c:idx val="0"/>
          <c:layout>
            <c:manualLayout>
              <c:x val="-9.9808061420345484E-2"/>
              <c:y val="9.3617021276595741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hade val="80000"/>
            </a:schemeClr>
          </a:solidFill>
          <a:ln w="19050">
            <a:solidFill>
              <a:schemeClr val="lt1"/>
            </a:solidFill>
          </a:ln>
          <a:effectLst/>
        </c:spPr>
        <c:dLbl>
          <c:idx val="0"/>
          <c:layout>
            <c:manualLayout>
              <c:x val="-0.12284069097888675"/>
              <c:y val="6.2411347517730392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hade val="93000"/>
            </a:schemeClr>
          </a:solidFill>
          <a:ln w="19050">
            <a:solidFill>
              <a:schemeClr val="lt1"/>
            </a:solidFill>
          </a:ln>
          <a:effectLst/>
        </c:spPr>
        <c:dLbl>
          <c:idx val="0"/>
          <c:layout>
            <c:manualLayout>
              <c:x val="-0.12284069097888675"/>
              <c:y val="1.7021276595744577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6697951143823"/>
                  <c:h val="7.8518121405037139E-2"/>
                </c:manualLayout>
              </c15:layout>
            </c:ext>
          </c:extLst>
        </c:dLbl>
      </c:pivotFmt>
      <c:pivotFmt>
        <c:idx val="29"/>
        <c:spPr>
          <a:solidFill>
            <a:schemeClr val="accent1">
              <a:tint val="94000"/>
            </a:schemeClr>
          </a:solidFill>
          <a:ln w="19050">
            <a:solidFill>
              <a:schemeClr val="lt1"/>
            </a:solidFill>
          </a:ln>
          <a:effectLst/>
        </c:spPr>
        <c:dLbl>
          <c:idx val="0"/>
          <c:layout>
            <c:manualLayout>
              <c:x val="-0.13819577735124761"/>
              <c:y val="-2.26950354609928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tint val="81000"/>
            </a:schemeClr>
          </a:solidFill>
          <a:ln w="19050">
            <a:solidFill>
              <a:schemeClr val="lt1"/>
            </a:solidFill>
          </a:ln>
          <a:effectLst/>
        </c:spPr>
        <c:dLbl>
          <c:idx val="0"/>
          <c:layout>
            <c:manualLayout>
              <c:x val="-0.17402431222008957"/>
              <c:y val="-3.687943262411350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8932"/>
                    <a:gd name="adj2" fmla="val 5419"/>
                  </a:avLst>
                </a:prstGeom>
                <a:noFill/>
                <a:ln>
                  <a:noFill/>
                </a:ln>
              </c15:spPr>
            </c:ext>
          </c:extLst>
        </c:dLbl>
      </c:pivotFmt>
      <c:pivotFmt>
        <c:idx val="31"/>
        <c:spPr>
          <a:solidFill>
            <a:schemeClr val="accent1">
              <a:tint val="69000"/>
            </a:schemeClr>
          </a:solidFill>
          <a:ln w="19050">
            <a:solidFill>
              <a:schemeClr val="lt1"/>
            </a:solidFill>
          </a:ln>
          <a:effectLst/>
        </c:spPr>
        <c:dLbl>
          <c:idx val="0"/>
          <c:layout>
            <c:manualLayout>
              <c:x val="-0.13563659628918748"/>
              <c:y val="-5.39007092198581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tint val="56000"/>
            </a:schemeClr>
          </a:solidFill>
          <a:ln w="19050">
            <a:solidFill>
              <a:schemeClr val="lt1"/>
            </a:solidFill>
          </a:ln>
          <a:effectLst/>
        </c:spPr>
        <c:dLbl>
          <c:idx val="0"/>
          <c:layout>
            <c:manualLayout>
              <c:x val="-9.2130518234165085E-2"/>
              <c:y val="-0.11063829787234042"/>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5138311645782"/>
                  <c:h val="8.9865639135533595E-2"/>
                </c:manualLayout>
              </c15:layout>
            </c:ext>
          </c:extLst>
        </c:dLbl>
      </c:pivotFmt>
      <c:pivotFmt>
        <c:idx val="33"/>
        <c:spPr>
          <a:solidFill>
            <a:schemeClr val="accent1">
              <a:tint val="43000"/>
            </a:schemeClr>
          </a:solidFill>
          <a:ln w="19050">
            <a:solidFill>
              <a:schemeClr val="lt1"/>
            </a:solidFill>
          </a:ln>
          <a:effectLst/>
        </c:spPr>
        <c:dLbl>
          <c:idx val="0"/>
          <c:layout>
            <c:manualLayout>
              <c:x val="2.559181062060047E-3"/>
              <c:y val="-0.127659574468085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hade val="42000"/>
            </a:schemeClr>
          </a:solidFill>
          <a:ln w="19050">
            <a:solidFill>
              <a:schemeClr val="lt1"/>
            </a:solidFill>
          </a:ln>
          <a:effectLst/>
        </c:spPr>
        <c:dLbl>
          <c:idx val="0"/>
          <c:layout>
            <c:manualLayout>
              <c:x val="9.9808061420345401E-2"/>
              <c:y val="-0.1212121212121212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6"/>
        <c:spPr>
          <a:solidFill>
            <a:schemeClr val="accent1">
              <a:shade val="55000"/>
            </a:schemeClr>
          </a:solidFill>
          <a:ln w="19050">
            <a:solidFill>
              <a:schemeClr val="lt1"/>
            </a:solidFill>
          </a:ln>
          <a:effectLst/>
        </c:spPr>
        <c:dLbl>
          <c:idx val="0"/>
          <c:layout>
            <c:manualLayout>
              <c:x val="0.18426103646833014"/>
              <c:y val="4.8226950354609825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7"/>
        <c:spPr>
          <a:solidFill>
            <a:schemeClr val="accent1">
              <a:shade val="68000"/>
            </a:schemeClr>
          </a:solidFill>
          <a:ln w="19050">
            <a:solidFill>
              <a:schemeClr val="lt1"/>
            </a:solidFill>
          </a:ln>
          <a:effectLst/>
        </c:spPr>
        <c:dLbl>
          <c:idx val="0"/>
          <c:layout>
            <c:manualLayout>
              <c:x val="-9.9808061420345484E-2"/>
              <c:y val="9.3617021276595741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8"/>
        <c:spPr>
          <a:solidFill>
            <a:schemeClr val="accent1">
              <a:shade val="80000"/>
            </a:schemeClr>
          </a:solidFill>
          <a:ln w="19050">
            <a:solidFill>
              <a:schemeClr val="lt1"/>
            </a:solidFill>
          </a:ln>
          <a:effectLst/>
        </c:spPr>
        <c:dLbl>
          <c:idx val="0"/>
          <c:layout>
            <c:manualLayout>
              <c:x val="-0.12284069097888675"/>
              <c:y val="6.2411347517730392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9"/>
        <c:spPr>
          <a:solidFill>
            <a:schemeClr val="accent1">
              <a:shade val="93000"/>
            </a:schemeClr>
          </a:solidFill>
          <a:ln w="19050">
            <a:solidFill>
              <a:schemeClr val="lt1"/>
            </a:solidFill>
          </a:ln>
          <a:effectLst/>
        </c:spPr>
        <c:dLbl>
          <c:idx val="0"/>
          <c:layout>
            <c:manualLayout>
              <c:x val="-0.12284069097888675"/>
              <c:y val="1.7021276595744577E-2"/>
            </c:manualLayout>
          </c:layout>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6697951143823"/>
                  <c:h val="7.8518121405037139E-2"/>
                </c:manualLayout>
              </c15:layout>
            </c:ext>
          </c:extLst>
        </c:dLbl>
      </c:pivotFmt>
      <c:pivotFmt>
        <c:idx val="40"/>
        <c:spPr>
          <a:solidFill>
            <a:schemeClr val="accent1">
              <a:tint val="94000"/>
            </a:schemeClr>
          </a:solidFill>
          <a:ln w="19050">
            <a:solidFill>
              <a:schemeClr val="lt1"/>
            </a:solidFill>
          </a:ln>
          <a:effectLst/>
        </c:spPr>
        <c:dLbl>
          <c:idx val="0"/>
          <c:layout>
            <c:manualLayout>
              <c:x val="-0.13819577735124761"/>
              <c:y val="-2.26950354609928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1"/>
        <c:spPr>
          <a:solidFill>
            <a:schemeClr val="accent1">
              <a:tint val="81000"/>
            </a:schemeClr>
          </a:solidFill>
          <a:ln w="19050">
            <a:solidFill>
              <a:schemeClr val="lt1"/>
            </a:solidFill>
          </a:ln>
          <a:effectLst/>
        </c:spPr>
        <c:dLbl>
          <c:idx val="0"/>
          <c:layout>
            <c:manualLayout>
              <c:x val="-0.17402431222008957"/>
              <c:y val="-3.687943262411350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8932"/>
                    <a:gd name="adj2" fmla="val 5419"/>
                  </a:avLst>
                </a:prstGeom>
                <a:noFill/>
                <a:ln>
                  <a:noFill/>
                </a:ln>
              </c15:spPr>
              <c15:layout/>
            </c:ext>
          </c:extLst>
        </c:dLbl>
      </c:pivotFmt>
      <c:pivotFmt>
        <c:idx val="42"/>
        <c:spPr>
          <a:solidFill>
            <a:schemeClr val="accent1">
              <a:tint val="69000"/>
            </a:schemeClr>
          </a:solidFill>
          <a:ln w="19050">
            <a:solidFill>
              <a:schemeClr val="lt1"/>
            </a:solidFill>
          </a:ln>
          <a:effectLst/>
        </c:spPr>
        <c:dLbl>
          <c:idx val="0"/>
          <c:layout>
            <c:manualLayout>
              <c:x val="-0.13563659628918748"/>
              <c:y val="-5.39007092198581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3"/>
        <c:spPr>
          <a:solidFill>
            <a:schemeClr val="accent1">
              <a:tint val="56000"/>
            </a:schemeClr>
          </a:solidFill>
          <a:ln w="19050">
            <a:solidFill>
              <a:schemeClr val="lt1"/>
            </a:solidFill>
          </a:ln>
          <a:effectLst/>
        </c:spPr>
        <c:dLbl>
          <c:idx val="0"/>
          <c:layout>
            <c:manualLayout>
              <c:x val="-9.2130518234165085E-2"/>
              <c:y val="-0.11063829787234042"/>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5138311645782"/>
                  <c:h val="8.9865639135533595E-2"/>
                </c:manualLayout>
              </c15:layout>
            </c:ext>
          </c:extLst>
        </c:dLbl>
      </c:pivotFmt>
      <c:pivotFmt>
        <c:idx val="44"/>
        <c:spPr>
          <a:solidFill>
            <a:schemeClr val="accent1">
              <a:tint val="43000"/>
            </a:schemeClr>
          </a:solidFill>
          <a:ln w="19050">
            <a:solidFill>
              <a:schemeClr val="lt1"/>
            </a:solidFill>
          </a:ln>
          <a:effectLst/>
        </c:spPr>
        <c:dLbl>
          <c:idx val="0"/>
          <c:layout>
            <c:manualLayout>
              <c:x val="2.559181062060047E-3"/>
              <c:y val="-0.127659574468085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0.16870585034836097"/>
          <c:y val="0.1289267884067683"/>
          <c:w val="0.7086535584203606"/>
          <c:h val="0.78555000837661249"/>
        </c:manualLayout>
      </c:layout>
      <c:doughnutChart>
        <c:varyColors val="1"/>
        <c:ser>
          <c:idx val="0"/>
          <c:order val="0"/>
          <c:tx>
            <c:strRef>
              <c:f>'O8'!$H$36</c:f>
              <c:strCache>
                <c:ptCount val="1"/>
                <c:pt idx="0">
                  <c:v>Total</c:v>
                </c:pt>
              </c:strCache>
            </c:strRef>
          </c:tx>
          <c:dPt>
            <c:idx val="0"/>
            <c:bubble3D val="0"/>
            <c:spPr>
              <a:solidFill>
                <a:schemeClr val="accent1">
                  <a:shade val="42000"/>
                </a:schemeClr>
              </a:solidFill>
              <a:ln w="19050">
                <a:solidFill>
                  <a:schemeClr val="lt1"/>
                </a:solidFill>
              </a:ln>
              <a:effectLst/>
            </c:spPr>
            <c:extLst>
              <c:ext xmlns:c16="http://schemas.microsoft.com/office/drawing/2014/chart" uri="{C3380CC4-5D6E-409C-BE32-E72D297353CC}">
                <c16:uniqueId val="{00000001-6B91-4128-83F1-7F37658811E7}"/>
              </c:ext>
            </c:extLst>
          </c:dPt>
          <c:dPt>
            <c:idx val="1"/>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03-6B91-4128-83F1-7F37658811E7}"/>
              </c:ext>
            </c:extLst>
          </c:dPt>
          <c:dPt>
            <c:idx val="2"/>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5-6B91-4128-83F1-7F37658811E7}"/>
              </c:ext>
            </c:extLst>
          </c:dPt>
          <c:dPt>
            <c:idx val="3"/>
            <c:bubble3D val="0"/>
            <c:spPr>
              <a:solidFill>
                <a:schemeClr val="accent1">
                  <a:shade val="80000"/>
                </a:schemeClr>
              </a:solidFill>
              <a:ln w="19050">
                <a:solidFill>
                  <a:schemeClr val="lt1"/>
                </a:solidFill>
              </a:ln>
              <a:effectLst/>
            </c:spPr>
            <c:extLst>
              <c:ext xmlns:c16="http://schemas.microsoft.com/office/drawing/2014/chart" uri="{C3380CC4-5D6E-409C-BE32-E72D297353CC}">
                <c16:uniqueId val="{00000007-6B91-4128-83F1-7F37658811E7}"/>
              </c:ext>
            </c:extLst>
          </c:dPt>
          <c:dPt>
            <c:idx val="4"/>
            <c:bubble3D val="0"/>
            <c:spPr>
              <a:solidFill>
                <a:schemeClr val="accent1">
                  <a:shade val="93000"/>
                </a:schemeClr>
              </a:solidFill>
              <a:ln w="19050">
                <a:solidFill>
                  <a:schemeClr val="lt1"/>
                </a:solidFill>
              </a:ln>
              <a:effectLst/>
            </c:spPr>
            <c:extLst>
              <c:ext xmlns:c16="http://schemas.microsoft.com/office/drawing/2014/chart" uri="{C3380CC4-5D6E-409C-BE32-E72D297353CC}">
                <c16:uniqueId val="{00000009-6B91-4128-83F1-7F37658811E7}"/>
              </c:ext>
            </c:extLst>
          </c:dPt>
          <c:dPt>
            <c:idx val="5"/>
            <c:bubble3D val="0"/>
            <c:spPr>
              <a:solidFill>
                <a:schemeClr val="accent1">
                  <a:tint val="94000"/>
                </a:schemeClr>
              </a:solidFill>
              <a:ln w="19050">
                <a:solidFill>
                  <a:schemeClr val="lt1"/>
                </a:solidFill>
              </a:ln>
              <a:effectLst/>
            </c:spPr>
            <c:extLst>
              <c:ext xmlns:c16="http://schemas.microsoft.com/office/drawing/2014/chart" uri="{C3380CC4-5D6E-409C-BE32-E72D297353CC}">
                <c16:uniqueId val="{0000000B-6B91-4128-83F1-7F37658811E7}"/>
              </c:ext>
            </c:extLst>
          </c:dPt>
          <c:dPt>
            <c:idx val="6"/>
            <c:bubble3D val="0"/>
            <c:spPr>
              <a:solidFill>
                <a:schemeClr val="accent1">
                  <a:tint val="81000"/>
                </a:schemeClr>
              </a:solidFill>
              <a:ln w="19050">
                <a:solidFill>
                  <a:schemeClr val="lt1"/>
                </a:solidFill>
              </a:ln>
              <a:effectLst/>
            </c:spPr>
            <c:extLst>
              <c:ext xmlns:c16="http://schemas.microsoft.com/office/drawing/2014/chart" uri="{C3380CC4-5D6E-409C-BE32-E72D297353CC}">
                <c16:uniqueId val="{0000000D-6B91-4128-83F1-7F37658811E7}"/>
              </c:ext>
            </c:extLst>
          </c:dPt>
          <c:dPt>
            <c:idx val="7"/>
            <c:bubble3D val="0"/>
            <c:spPr>
              <a:solidFill>
                <a:schemeClr val="accent1">
                  <a:tint val="69000"/>
                </a:schemeClr>
              </a:solidFill>
              <a:ln w="19050">
                <a:solidFill>
                  <a:schemeClr val="lt1"/>
                </a:solidFill>
              </a:ln>
              <a:effectLst/>
            </c:spPr>
            <c:extLst>
              <c:ext xmlns:c16="http://schemas.microsoft.com/office/drawing/2014/chart" uri="{C3380CC4-5D6E-409C-BE32-E72D297353CC}">
                <c16:uniqueId val="{0000000F-6B91-4128-83F1-7F37658811E7}"/>
              </c:ext>
            </c:extLst>
          </c:dPt>
          <c:dPt>
            <c:idx val="8"/>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1-6B91-4128-83F1-7F37658811E7}"/>
              </c:ext>
            </c:extLst>
          </c:dPt>
          <c:dPt>
            <c:idx val="9"/>
            <c:bubble3D val="0"/>
            <c:spPr>
              <a:solidFill>
                <a:schemeClr val="accent1">
                  <a:tint val="43000"/>
                </a:schemeClr>
              </a:solidFill>
              <a:ln w="19050">
                <a:solidFill>
                  <a:schemeClr val="lt1"/>
                </a:solidFill>
              </a:ln>
              <a:effectLst/>
            </c:spPr>
            <c:extLst>
              <c:ext xmlns:c16="http://schemas.microsoft.com/office/drawing/2014/chart" uri="{C3380CC4-5D6E-409C-BE32-E72D297353CC}">
                <c16:uniqueId val="{00000013-6B91-4128-83F1-7F37658811E7}"/>
              </c:ext>
            </c:extLst>
          </c:dPt>
          <c:dLbls>
            <c:dLbl>
              <c:idx val="0"/>
              <c:layout>
                <c:manualLayout>
                  <c:x val="9.9808061420345401E-2"/>
                  <c:y val="-0.1212121212121212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1-6B91-4128-83F1-7F37658811E7}"/>
                </c:ext>
              </c:extLst>
            </c:dLbl>
            <c:dLbl>
              <c:idx val="1"/>
              <c:layout>
                <c:manualLayout>
                  <c:x val="0.18426103646833014"/>
                  <c:y val="4.8226950354609825E-2"/>
                </c:manualLayout>
              </c:layou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3-6B91-4128-83F1-7F37658811E7}"/>
                </c:ext>
              </c:extLst>
            </c:dLbl>
            <c:dLbl>
              <c:idx val="2"/>
              <c:layout>
                <c:manualLayout>
                  <c:x val="-9.9808061420345484E-2"/>
                  <c:y val="9.3617021276595741E-2"/>
                </c:manualLayout>
              </c:layou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5-6B91-4128-83F1-7F37658811E7}"/>
                </c:ext>
              </c:extLst>
            </c:dLbl>
            <c:dLbl>
              <c:idx val="3"/>
              <c:layout>
                <c:manualLayout>
                  <c:x val="-0.12284069097888675"/>
                  <c:y val="6.2411347517730392E-2"/>
                </c:manualLayout>
              </c:layout>
              <c:showLegendKey val="0"/>
              <c:showVal val="1"/>
              <c:showCatName val="1"/>
              <c:showSerName val="0"/>
              <c:showPercent val="0"/>
              <c:showBubbleSize val="0"/>
              <c:separator>
</c:separator>
              <c:extLst>
                <c:ext xmlns:c15="http://schemas.microsoft.com/office/drawing/2012/chart" uri="{CE6537A1-D6FC-4f65-9D91-7224C49458BB}">
                  <c15:layout/>
                </c:ext>
                <c:ext xmlns:c16="http://schemas.microsoft.com/office/drawing/2014/chart" uri="{C3380CC4-5D6E-409C-BE32-E72D297353CC}">
                  <c16:uniqueId val="{00000007-6B91-4128-83F1-7F37658811E7}"/>
                </c:ext>
              </c:extLst>
            </c:dLbl>
            <c:dLbl>
              <c:idx val="4"/>
              <c:layout>
                <c:manualLayout>
                  <c:x val="-0.12284069097888675"/>
                  <c:y val="1.7021276595744577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456697951143823"/>
                      <c:h val="7.8518121405037139E-2"/>
                    </c:manualLayout>
                  </c15:layout>
                </c:ext>
                <c:ext xmlns:c16="http://schemas.microsoft.com/office/drawing/2014/chart" uri="{C3380CC4-5D6E-409C-BE32-E72D297353CC}">
                  <c16:uniqueId val="{00000009-6B91-4128-83F1-7F37658811E7}"/>
                </c:ext>
              </c:extLst>
            </c:dLbl>
            <c:dLbl>
              <c:idx val="5"/>
              <c:layout>
                <c:manualLayout>
                  <c:x val="-0.13819577735124761"/>
                  <c:y val="-2.26950354609928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B-6B91-4128-83F1-7F37658811E7}"/>
                </c:ext>
              </c:extLst>
            </c:dLbl>
            <c:dLbl>
              <c:idx val="6"/>
              <c:layout>
                <c:manualLayout>
                  <c:x val="-0.17402431222008957"/>
                  <c:y val="-3.687943262411350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8932"/>
                        <a:gd name="adj2" fmla="val 5419"/>
                      </a:avLst>
                    </a:prstGeom>
                    <a:noFill/>
                    <a:ln>
                      <a:noFill/>
                    </a:ln>
                  </c15:spPr>
                  <c15:layout/>
                </c:ext>
                <c:ext xmlns:c16="http://schemas.microsoft.com/office/drawing/2014/chart" uri="{C3380CC4-5D6E-409C-BE32-E72D297353CC}">
                  <c16:uniqueId val="{0000000D-6B91-4128-83F1-7F37658811E7}"/>
                </c:ext>
              </c:extLst>
            </c:dLbl>
            <c:dLbl>
              <c:idx val="7"/>
              <c:layout>
                <c:manualLayout>
                  <c:x val="-0.13563659628918748"/>
                  <c:y val="-5.39007092198581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F-6B91-4128-83F1-7F37658811E7}"/>
                </c:ext>
              </c:extLst>
            </c:dLbl>
            <c:dLbl>
              <c:idx val="8"/>
              <c:layout>
                <c:manualLayout>
                  <c:x val="-9.2130518234165085E-2"/>
                  <c:y val="-0.11063829787234042"/>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5138311645782"/>
                      <c:h val="8.9865639135533595E-2"/>
                    </c:manualLayout>
                  </c15:layout>
                </c:ext>
                <c:ext xmlns:c16="http://schemas.microsoft.com/office/drawing/2014/chart" uri="{C3380CC4-5D6E-409C-BE32-E72D297353CC}">
                  <c16:uniqueId val="{00000011-6B91-4128-83F1-7F37658811E7}"/>
                </c:ext>
              </c:extLst>
            </c:dLbl>
            <c:dLbl>
              <c:idx val="9"/>
              <c:layout>
                <c:manualLayout>
                  <c:x val="2.559181062060047E-3"/>
                  <c:y val="-0.1276595744680851"/>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13-6B91-4128-83F1-7F37658811E7}"/>
                </c:ext>
              </c:extLst>
            </c:dLbl>
            <c:spPr>
              <a:noFill/>
              <a:ln w="6350">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6350" cap="flat" cmpd="sng" algn="ctr">
                  <a:solidFill>
                    <a:schemeClr val="accent2"/>
                  </a:solidFill>
                  <a:prstDash val="solid"/>
                  <a:miter lim="800000"/>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'O8'!$G$37:$G$46</c:f>
              <c:strCache>
                <c:ptCount val="10"/>
                <c:pt idx="0">
                  <c:v>India</c:v>
                </c:pt>
                <c:pt idx="1">
                  <c:v>China</c:v>
                </c:pt>
                <c:pt idx="2">
                  <c:v>Pakistan</c:v>
                </c:pt>
                <c:pt idx="3">
                  <c:v>Indonesia</c:v>
                </c:pt>
                <c:pt idx="4">
                  <c:v>Bangladesh</c:v>
                </c:pt>
                <c:pt idx="5">
                  <c:v>Nigeria</c:v>
                </c:pt>
                <c:pt idx="6">
                  <c:v>Brazil</c:v>
                </c:pt>
                <c:pt idx="7">
                  <c:v>Philippines</c:v>
                </c:pt>
                <c:pt idx="8">
                  <c:v>United States</c:v>
                </c:pt>
                <c:pt idx="9">
                  <c:v>Mexico</c:v>
                </c:pt>
              </c:strCache>
            </c:strRef>
          </c:cat>
          <c:val>
            <c:numRef>
              <c:f>'O8'!$H$37:$H$46</c:f>
              <c:numCache>
                <c:formatCode>0</c:formatCode>
                <c:ptCount val="10"/>
                <c:pt idx="0">
                  <c:v>15166912.007520001</c:v>
                </c:pt>
                <c:pt idx="1">
                  <c:v>8099145.6343999989</c:v>
                </c:pt>
                <c:pt idx="2">
                  <c:v>3568366.2136200001</c:v>
                </c:pt>
                <c:pt idx="3">
                  <c:v>3498942.2903400003</c:v>
                </c:pt>
                <c:pt idx="4">
                  <c:v>3118747.1610800005</c:v>
                </c:pt>
                <c:pt idx="5">
                  <c:v>3022278.5583599997</c:v>
                </c:pt>
                <c:pt idx="6">
                  <c:v>1987684.6399199995</c:v>
                </c:pt>
                <c:pt idx="7">
                  <c:v>1743092.2643200001</c:v>
                </c:pt>
                <c:pt idx="8">
                  <c:v>1741874.0492600002</c:v>
                </c:pt>
                <c:pt idx="9">
                  <c:v>1728983.2608400001</c:v>
                </c:pt>
              </c:numCache>
            </c:numRef>
          </c:val>
          <c:extLst>
            <c:ext xmlns:c16="http://schemas.microsoft.com/office/drawing/2014/chart" uri="{C3380CC4-5D6E-409C-BE32-E72D297353CC}">
              <c16:uniqueId val="{00000014-6B91-4128-83F1-7F37658811E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EXCEL.xlsx]ADDITIONAL OBJ!PivotTable1</c:name>
    <c:fmtId val="0"/>
  </c:pivotSource>
  <c:chart>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manualLayout>
          <c:layoutTarget val="inner"/>
          <c:xMode val="edge"/>
          <c:yMode val="edge"/>
          <c:x val="7.5742065601085928E-2"/>
          <c:y val="2.2325919870664603E-2"/>
          <c:w val="0.91000600152260025"/>
          <c:h val="0.73929221681065704"/>
        </c:manualLayout>
      </c:layout>
      <c:barChart>
        <c:barDir val="col"/>
        <c:grouping val="clustered"/>
        <c:varyColors val="0"/>
        <c:ser>
          <c:idx val="0"/>
          <c:order val="0"/>
          <c:tx>
            <c:strRef>
              <c:f>'ADDITIONAL OBJ'!$J$28</c:f>
              <c:strCache>
                <c:ptCount val="1"/>
                <c:pt idx="0">
                  <c:v> Exports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'ADDITIONAL OBJ'!$I$29</c:f>
              <c:strCache>
                <c:ptCount val="1"/>
                <c:pt idx="0">
                  <c:v>Venezuela</c:v>
                </c:pt>
              </c:strCache>
            </c:strRef>
          </c:cat>
          <c:val>
            <c:numRef>
              <c:f>'ADDITIONAL OBJ'!$J$29</c:f>
              <c:numCache>
                <c:formatCode>0</c:formatCode>
                <c:ptCount val="1"/>
                <c:pt idx="0">
                  <c:v>35840000000</c:v>
                </c:pt>
              </c:numCache>
            </c:numRef>
          </c:val>
          <c:extLst>
            <c:ext xmlns:c16="http://schemas.microsoft.com/office/drawing/2014/chart" uri="{C3380CC4-5D6E-409C-BE32-E72D297353CC}">
              <c16:uniqueId val="{00000000-E821-408F-A6A0-6D59E87BCC7D}"/>
            </c:ext>
          </c:extLst>
        </c:ser>
        <c:ser>
          <c:idx val="1"/>
          <c:order val="1"/>
          <c:tx>
            <c:strRef>
              <c:f>'ADDITIONAL OBJ'!$K$28</c:f>
              <c:strCache>
                <c:ptCount val="1"/>
                <c:pt idx="0">
                  <c:v> Imports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'ADDITIONAL OBJ'!$I$29</c:f>
              <c:strCache>
                <c:ptCount val="1"/>
                <c:pt idx="0">
                  <c:v>Venezuela</c:v>
                </c:pt>
              </c:strCache>
            </c:strRef>
          </c:cat>
          <c:val>
            <c:numRef>
              <c:f>'ADDITIONAL OBJ'!$K$29</c:f>
              <c:numCache>
                <c:formatCode>0</c:formatCode>
                <c:ptCount val="1"/>
                <c:pt idx="0">
                  <c:v>14980000000</c:v>
                </c:pt>
              </c:numCache>
            </c:numRef>
          </c:val>
          <c:extLst>
            <c:ext xmlns:c16="http://schemas.microsoft.com/office/drawing/2014/chart" uri="{C3380CC4-5D6E-409C-BE32-E72D297353CC}">
              <c16:uniqueId val="{00000001-E821-408F-A6A0-6D59E87BCC7D}"/>
            </c:ext>
          </c:extLst>
        </c:ser>
        <c:dLbls>
          <c:showLegendKey val="0"/>
          <c:showVal val="0"/>
          <c:showCatName val="0"/>
          <c:showSerName val="0"/>
          <c:showPercent val="0"/>
          <c:showBubbleSize val="0"/>
        </c:dLbls>
        <c:gapWidth val="164"/>
        <c:overlap val="-22"/>
        <c:axId val="947565680"/>
        <c:axId val="947558192"/>
      </c:barChart>
      <c:catAx>
        <c:axId val="947565680"/>
        <c:scaling>
          <c:orientation val="minMax"/>
        </c:scaling>
        <c:delete val="1"/>
        <c:axPos val="b"/>
        <c:numFmt formatCode="General" sourceLinked="1"/>
        <c:majorTickMark val="none"/>
        <c:minorTickMark val="none"/>
        <c:tickLblPos val="nextTo"/>
        <c:crossAx val="947558192"/>
        <c:crosses val="autoZero"/>
        <c:auto val="1"/>
        <c:lblAlgn val="ctr"/>
        <c:lblOffset val="100"/>
        <c:noMultiLvlLbl val="0"/>
      </c:catAx>
      <c:valAx>
        <c:axId val="947558192"/>
        <c:scaling>
          <c:orientation val="minMax"/>
        </c:scaling>
        <c:delete val="1"/>
        <c:axPos val="l"/>
        <c:numFmt formatCode="0" sourceLinked="1"/>
        <c:majorTickMark val="none"/>
        <c:minorTickMark val="none"/>
        <c:tickLblPos val="nextTo"/>
        <c:crossAx val="947565680"/>
        <c:crosses val="autoZero"/>
        <c:crossBetween val="between"/>
      </c:val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'ADDITIONAL OBJ'!$J$48</c:f>
              <c:strCache>
                <c:ptCount val="1"/>
                <c:pt idx="0">
                  <c:v>GDP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35-40D7-9A52-163808A9E5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35-40D7-9A52-163808A9E5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35-40D7-9A52-163808A9E5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35-40D7-9A52-163808A9E5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535-40D7-9A52-163808A9E5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535-40D7-9A52-163808A9E5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535-40D7-9A52-163808A9E5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535-40D7-9A52-163808A9E5A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535-40D7-9A52-163808A9E5A9}"/>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'ADDITIONAL OBJ'!$I$49:$I$57</c:f>
              <c:strCache>
                <c:ptCount val="9"/>
                <c:pt idx="0">
                  <c:v>Iraq</c:v>
                </c:pt>
                <c:pt idx="1">
                  <c:v>Liberia</c:v>
                </c:pt>
                <c:pt idx="2">
                  <c:v>Equatorial Guinea</c:v>
                </c:pt>
                <c:pt idx="3">
                  <c:v>Venezuela</c:v>
                </c:pt>
                <c:pt idx="4">
                  <c:v>Macau</c:v>
                </c:pt>
                <c:pt idx="5">
                  <c:v>Ukraine</c:v>
                </c:pt>
                <c:pt idx="6">
                  <c:v>Mongolia</c:v>
                </c:pt>
                <c:pt idx="7">
                  <c:v>Tajikistan</c:v>
                </c:pt>
                <c:pt idx="8">
                  <c:v>Uruguay</c:v>
                </c:pt>
              </c:strCache>
            </c:strRef>
          </c:cat>
          <c:val>
            <c:numRef>
              <c:f>'ADDITIONAL OBJ'!$J$49:$J$57</c:f>
              <c:numCache>
                <c:formatCode>0</c:formatCode>
                <c:ptCount val="9"/>
                <c:pt idx="0">
                  <c:v>52.3</c:v>
                </c:pt>
                <c:pt idx="1">
                  <c:v>21.8</c:v>
                </c:pt>
                <c:pt idx="2">
                  <c:v>20</c:v>
                </c:pt>
                <c:pt idx="3">
                  <c:v>16.8</c:v>
                </c:pt>
                <c:pt idx="4">
                  <c:v>15.6</c:v>
                </c:pt>
                <c:pt idx="5">
                  <c:v>12</c:v>
                </c:pt>
                <c:pt idx="6">
                  <c:v>10.6</c:v>
                </c:pt>
                <c:pt idx="7">
                  <c:v>10.5</c:v>
                </c:pt>
                <c:pt idx="8">
                  <c:v>10.199999999999999</c:v>
                </c:pt>
              </c:numCache>
            </c:numRef>
          </c:val>
          <c:extLst>
            <c:ext xmlns:c16="http://schemas.microsoft.com/office/drawing/2014/chart" uri="{C3380CC4-5D6E-409C-BE32-E72D297353CC}">
              <c16:uniqueId val="{00000000-A9D3-4A77-9B9A-AE11E26A70C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EXCEL.xlsx]ADDITIONAL OBJ!PivotTable6</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'ADDITIONAL OBJ'!$J$81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'ADDITIONAL OBJ'!$I$82:$I$91</c:f>
              <c:strCache>
                <c:ptCount val="10"/>
                <c:pt idx="0">
                  <c:v>Macau</c:v>
                </c:pt>
                <c:pt idx="1">
                  <c:v>Singapore</c:v>
                </c:pt>
                <c:pt idx="2">
                  <c:v>Hong Kong</c:v>
                </c:pt>
                <c:pt idx="3">
                  <c:v>Japan</c:v>
                </c:pt>
                <c:pt idx="4">
                  <c:v>Sweden</c:v>
                </c:pt>
                <c:pt idx="5">
                  <c:v>Australia</c:v>
                </c:pt>
                <c:pt idx="6">
                  <c:v>Switzerland</c:v>
                </c:pt>
                <c:pt idx="7">
                  <c:v>Iceland</c:v>
                </c:pt>
                <c:pt idx="8">
                  <c:v>Canada</c:v>
                </c:pt>
                <c:pt idx="9">
                  <c:v>Cayman Islands</c:v>
                </c:pt>
              </c:strCache>
            </c:strRef>
          </c:cat>
          <c:val>
            <c:numRef>
              <c:f>'ADDITIONAL OBJ'!$J$82:$J$91</c:f>
              <c:numCache>
                <c:formatCode>General</c:formatCode>
                <c:ptCount val="10"/>
                <c:pt idx="0">
                  <c:v>82.03</c:v>
                </c:pt>
                <c:pt idx="1">
                  <c:v>81.62</c:v>
                </c:pt>
                <c:pt idx="2">
                  <c:v>81.39</c:v>
                </c:pt>
                <c:pt idx="3">
                  <c:v>81.150000000000006</c:v>
                </c:pt>
                <c:pt idx="4">
                  <c:v>80.400000000000006</c:v>
                </c:pt>
                <c:pt idx="5">
                  <c:v>80.39</c:v>
                </c:pt>
                <c:pt idx="6">
                  <c:v>80.39</c:v>
                </c:pt>
                <c:pt idx="7">
                  <c:v>80.19</c:v>
                </c:pt>
                <c:pt idx="8">
                  <c:v>80.099999999999994</c:v>
                </c:pt>
                <c:pt idx="9">
                  <c:v>79.95</c:v>
                </c:pt>
              </c:numCache>
            </c:numRef>
          </c:val>
          <c:smooth val="0"/>
          <c:extLst>
            <c:ext xmlns:c16="http://schemas.microsoft.com/office/drawing/2014/chart" uri="{C3380CC4-5D6E-409C-BE32-E72D297353CC}">
              <c16:uniqueId val="{00000000-15C3-43A1-9801-FF46799D3958}"/>
            </c:ext>
          </c:extLst>
        </c:ser>
        <c:dLbls>
          <c:dLblPos val="t"/>
          <c:showLegendKey val="0"/>
          <c:showVal val="1"/>
          <c:showCatName val="0"/>
          <c:showSerName val="0"/>
          <c:showPercent val="0"/>
          <c:showBubbleSize val="0"/>
        </c:dLbls>
        <c:smooth val="0"/>
        <c:axId val="1027134656"/>
        <c:axId val="1027135072"/>
      </c:lineChart>
      <c:catAx>
        <c:axId val="1027134656"/>
        <c:scaling>
          <c:orientation val="minMax"/>
        </c:scaling>
        <c:delete val="1"/>
        <c:axPos val="b"/>
        <c:numFmt formatCode="General" sourceLinked="1"/>
        <c:majorTickMark val="none"/>
        <c:minorTickMark val="none"/>
        <c:tickLblPos val="nextTo"/>
        <c:crossAx val="1027135072"/>
        <c:crosses val="autoZero"/>
        <c:auto val="1"/>
        <c:lblAlgn val="ctr"/>
        <c:lblOffset val="100"/>
        <c:noMultiLvlLbl val="0"/>
      </c:catAx>
      <c:valAx>
        <c:axId val="1027135072"/>
        <c:scaling>
          <c:orientation val="minMax"/>
        </c:scaling>
        <c:delete val="1"/>
        <c:axPos val="l"/>
        <c:numFmt formatCode="General" sourceLinked="1"/>
        <c:majorTickMark val="none"/>
        <c:minorTickMark val="none"/>
        <c:tickLblPos val="nextTo"/>
        <c:crossAx val="102713465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1">
  <a:schemeClr val="accent1"/>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withinLinearReversed" id="22">
  <a:schemeClr val="accent2"/>
</cs:colorStyle>
</file>

<file path=xl/charts/colors22.xml><?xml version="1.0" encoding="utf-8"?>
<cs:colorStyle xmlns:cs="http://schemas.microsoft.com/office/drawing/2012/chartStyle" xmlns:a="http://schemas.openxmlformats.org/drawingml/2006/main" meth="withinLinearReversed" id="23">
  <a:schemeClr val="accent3"/>
</cs:colorStyle>
</file>

<file path=xl/charts/colors23.xml><?xml version="1.0" encoding="utf-8"?>
<cs:colorStyle xmlns:cs="http://schemas.microsoft.com/office/drawing/2012/chartStyle" xmlns:a="http://schemas.openxmlformats.org/drawingml/2006/main" meth="withinLinearReversed" id="23">
  <a:schemeClr val="accent3"/>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withinLinear" id="15">
  <a:schemeClr val="accent2"/>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4">
  <a:schemeClr val="accent1"/>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microsoft.com/office/2007/relationships/hdphoto" Target="../media/hdphoto1.wdp"/><Relationship Id="rId7" Type="http://schemas.openxmlformats.org/officeDocument/2006/relationships/hyperlink" Target="#DASHBOARD!A1"/><Relationship Id="rId2" Type="http://schemas.openxmlformats.org/officeDocument/2006/relationships/image" Target="../media/image2.png"/><Relationship Id="rId1" Type="http://schemas.openxmlformats.org/officeDocument/2006/relationships/hyperlink" Target="#DATA1!A1"/><Relationship Id="rId6" Type="http://schemas.microsoft.com/office/2007/relationships/hdphoto" Target="../media/hdphoto2.wdp"/><Relationship Id="rId5" Type="http://schemas.openxmlformats.org/officeDocument/2006/relationships/image" Target="../media/image3.png"/><Relationship Id="rId4" Type="http://schemas.openxmlformats.org/officeDocument/2006/relationships/hyperlink" Target="#OBJECTIVES!A1"/><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hyperlink" Target="#OBJECTIVES!A1"/><Relationship Id="rId2" Type="http://schemas.openxmlformats.org/officeDocument/2006/relationships/image" Target="../media/image5.png"/><Relationship Id="rId1" Type="http://schemas.openxmlformats.org/officeDocument/2006/relationships/hyperlink" Target="#HOME!A1"/><Relationship Id="rId5" Type="http://schemas.openxmlformats.org/officeDocument/2006/relationships/hyperlink" Target="#DATA2!A1"/><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hyperlink" Target="#DATA1!A1"/><Relationship Id="rId1" Type="http://schemas.openxmlformats.org/officeDocument/2006/relationships/hyperlink" Target="#'O2'!A1"/><Relationship Id="rId6" Type="http://schemas.openxmlformats.org/officeDocument/2006/relationships/image" Target="../media/image6.png"/><Relationship Id="rId5" Type="http://schemas.openxmlformats.org/officeDocument/2006/relationships/hyperlink" Target="#OBJECTIVES!A1"/><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hyperlink" Target="#DATASET!A1"/><Relationship Id="rId2" Type="http://schemas.openxmlformats.org/officeDocument/2006/relationships/image" Target="../media/image5.png"/><Relationship Id="rId1" Type="http://schemas.openxmlformats.org/officeDocument/2006/relationships/hyperlink" Target="#HOME!A1"/><Relationship Id="rId6" Type="http://schemas.openxmlformats.org/officeDocument/2006/relationships/hyperlink" Target="#'Extracted Tables'!A1"/><Relationship Id="rId5" Type="http://schemas.microsoft.com/office/2007/relationships/hdphoto" Target="../media/hdphoto3.wdp"/><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hyperlink" Target="#'O2'!A125"/><Relationship Id="rId7" Type="http://schemas.openxmlformats.org/officeDocument/2006/relationships/hyperlink" Target="#OBJECTIVE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O3'!A1"/><Relationship Id="rId5" Type="http://schemas.openxmlformats.org/officeDocument/2006/relationships/hyperlink" Target="#'O2'!A1"/><Relationship Id="rId4" Type="http://schemas.openxmlformats.org/officeDocument/2006/relationships/hyperlink" Target="#'O2'!A287"/><Relationship Id="rId9" Type="http://schemas.openxmlformats.org/officeDocument/2006/relationships/hyperlink" Target="#'O2'!N20"/></Relationships>
</file>

<file path=xl/drawings/_rels/drawing7.xml.rels><?xml version="1.0" encoding="UTF-8" standalone="yes"?>
<Relationships xmlns="http://schemas.openxmlformats.org/package/2006/relationships"><Relationship Id="rId8" Type="http://schemas.openxmlformats.org/officeDocument/2006/relationships/hyperlink" Target="#'O3'!A287"/><Relationship Id="rId3" Type="http://schemas.openxmlformats.org/officeDocument/2006/relationships/chart" Target="../charts/chart3.xml"/><Relationship Id="rId7" Type="http://schemas.openxmlformats.org/officeDocument/2006/relationships/hyperlink" Target="#'O3'!A1"/><Relationship Id="rId2" Type="http://schemas.openxmlformats.org/officeDocument/2006/relationships/hyperlink" Target="#'O3'!A59"/><Relationship Id="rId1" Type="http://schemas.openxmlformats.org/officeDocument/2006/relationships/hyperlink" Target="#'O3'!A125"/><Relationship Id="rId6" Type="http://schemas.openxmlformats.org/officeDocument/2006/relationships/hyperlink" Target="#'O3'!A89"/><Relationship Id="rId11" Type="http://schemas.openxmlformats.org/officeDocument/2006/relationships/hyperlink" Target="#'O3'!N28"/><Relationship Id="rId5" Type="http://schemas.openxmlformats.org/officeDocument/2006/relationships/chart" Target="../charts/chart5.xml"/><Relationship Id="rId10" Type="http://schemas.openxmlformats.org/officeDocument/2006/relationships/hyperlink" Target="#'O2'!A1"/><Relationship Id="rId4" Type="http://schemas.openxmlformats.org/officeDocument/2006/relationships/chart" Target="../charts/chart4.xml"/><Relationship Id="rId9" Type="http://schemas.openxmlformats.org/officeDocument/2006/relationships/hyperlink" Target="#'O4'!A1"/></Relationships>
</file>

<file path=xl/drawings/_rels/drawing8.xml.rels><?xml version="1.0" encoding="UTF-8" standalone="yes"?>
<Relationships xmlns="http://schemas.openxmlformats.org/package/2006/relationships"><Relationship Id="rId3" Type="http://schemas.openxmlformats.org/officeDocument/2006/relationships/hyperlink" Target="#'O4'!A378"/><Relationship Id="rId7" Type="http://schemas.openxmlformats.org/officeDocument/2006/relationships/hyperlink" Target="#'O4'!S20"/><Relationship Id="rId2" Type="http://schemas.openxmlformats.org/officeDocument/2006/relationships/hyperlink" Target="#'O4'!A215"/><Relationship Id="rId1" Type="http://schemas.openxmlformats.org/officeDocument/2006/relationships/chart" Target="../charts/chart6.xml"/><Relationship Id="rId6" Type="http://schemas.openxmlformats.org/officeDocument/2006/relationships/hyperlink" Target="#'O3'!A1"/><Relationship Id="rId5" Type="http://schemas.openxmlformats.org/officeDocument/2006/relationships/hyperlink" Target="#'O5'!A1"/><Relationship Id="rId4" Type="http://schemas.openxmlformats.org/officeDocument/2006/relationships/hyperlink" Target="#'O4'!A1"/></Relationships>
</file>

<file path=xl/drawings/_rels/drawing9.xml.rels><?xml version="1.0" encoding="UTF-8" standalone="yes"?>
<Relationships xmlns="http://schemas.openxmlformats.org/package/2006/relationships"><Relationship Id="rId8" Type="http://schemas.openxmlformats.org/officeDocument/2006/relationships/hyperlink" Target="#'O4'!A1"/><Relationship Id="rId3" Type="http://schemas.openxmlformats.org/officeDocument/2006/relationships/hyperlink" Target="#'O5'!A125"/><Relationship Id="rId7" Type="http://schemas.openxmlformats.org/officeDocument/2006/relationships/hyperlink" Target="#'O6'!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O5'!A100"/><Relationship Id="rId5" Type="http://schemas.openxmlformats.org/officeDocument/2006/relationships/hyperlink" Target="#'O5'!A1"/><Relationship Id="rId4" Type="http://schemas.openxmlformats.org/officeDocument/2006/relationships/hyperlink" Target="#'O5'!A287"/><Relationship Id="rId9" Type="http://schemas.openxmlformats.org/officeDocument/2006/relationships/hyperlink" Target="#'O5'!S20"/></Relationships>
</file>

<file path=xl/drawings/_rels/drawing10.xml.rels><?xml version="1.0" encoding="UTF-8" standalone="yes"?>
<Relationships xmlns="http://schemas.openxmlformats.org/package/2006/relationships"><Relationship Id="rId8" Type="http://schemas.openxmlformats.org/officeDocument/2006/relationships/hyperlink" Target="#'O6'!A335"/><Relationship Id="rId3" Type="http://schemas.openxmlformats.org/officeDocument/2006/relationships/chart" Target="../charts/chart11.xml"/><Relationship Id="rId7" Type="http://schemas.openxmlformats.org/officeDocument/2006/relationships/hyperlink" Target="#'O6'!A1"/><Relationship Id="rId12" Type="http://schemas.openxmlformats.org/officeDocument/2006/relationships/hyperlink" Target="#'O6'!T25"/><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hyperlink" Target="#'O6'!A195"/><Relationship Id="rId11" Type="http://schemas.openxmlformats.org/officeDocument/2006/relationships/hyperlink" Target="#'O5'!A1"/><Relationship Id="rId5" Type="http://schemas.openxmlformats.org/officeDocument/2006/relationships/hyperlink" Target="#'O6'!A93"/><Relationship Id="rId10" Type="http://schemas.openxmlformats.org/officeDocument/2006/relationships/hyperlink" Target="#'O7'!A1"/><Relationship Id="rId4" Type="http://schemas.openxmlformats.org/officeDocument/2006/relationships/hyperlink" Target="#'O6'!A58"/><Relationship Id="rId9" Type="http://schemas.openxmlformats.org/officeDocument/2006/relationships/hyperlink" Target="#'O6'!A170"/></Relationships>
</file>

<file path=xl/drawings/_rels/drawing11.xml.rels><?xml version="1.0" encoding="UTF-8" standalone="yes"?>
<Relationships xmlns="http://schemas.openxmlformats.org/package/2006/relationships"><Relationship Id="rId8" Type="http://schemas.openxmlformats.org/officeDocument/2006/relationships/hyperlink" Target="#'O8'!A1"/><Relationship Id="rId3" Type="http://schemas.openxmlformats.org/officeDocument/2006/relationships/chart" Target="../charts/chart13.xml"/><Relationship Id="rId7" Type="http://schemas.openxmlformats.org/officeDocument/2006/relationships/hyperlink" Target="#'O7'!A199"/><Relationship Id="rId2" Type="http://schemas.openxmlformats.org/officeDocument/2006/relationships/hyperlink" Target="#'O7'!A224"/><Relationship Id="rId1" Type="http://schemas.openxmlformats.org/officeDocument/2006/relationships/chart" Target="../charts/chart12.xml"/><Relationship Id="rId6" Type="http://schemas.openxmlformats.org/officeDocument/2006/relationships/hyperlink" Target="#'O7'!A385"/><Relationship Id="rId5" Type="http://schemas.openxmlformats.org/officeDocument/2006/relationships/hyperlink" Target="#'O7'!A1"/><Relationship Id="rId10" Type="http://schemas.openxmlformats.org/officeDocument/2006/relationships/hyperlink" Target="#'O7'!W20"/><Relationship Id="rId4" Type="http://schemas.openxmlformats.org/officeDocument/2006/relationships/hyperlink" Target="#'O7'!A49"/><Relationship Id="rId9" Type="http://schemas.openxmlformats.org/officeDocument/2006/relationships/hyperlink" Target="#'O6'!A1"/></Relationships>
</file>

<file path=xl/drawings/_rels/drawing12.xml.rels><?xml version="1.0" encoding="UTF-8" standalone="yes"?>
<Relationships xmlns="http://schemas.openxmlformats.org/package/2006/relationships"><Relationship Id="rId8" Type="http://schemas.openxmlformats.org/officeDocument/2006/relationships/hyperlink" Target="#'O8'!A100"/><Relationship Id="rId3" Type="http://schemas.openxmlformats.org/officeDocument/2006/relationships/hyperlink" Target="#'O8'!A56"/><Relationship Id="rId7" Type="http://schemas.openxmlformats.org/officeDocument/2006/relationships/hyperlink" Target="#'O8'!A285"/><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hyperlink" Target="#'O8'!A1"/><Relationship Id="rId11" Type="http://schemas.openxmlformats.org/officeDocument/2006/relationships/hyperlink" Target="#'O8'!Z26"/><Relationship Id="rId5" Type="http://schemas.openxmlformats.org/officeDocument/2006/relationships/hyperlink" Target="#'O8'!A125"/><Relationship Id="rId10" Type="http://schemas.openxmlformats.org/officeDocument/2006/relationships/hyperlink" Target="#'O7'!A1"/><Relationship Id="rId4" Type="http://schemas.openxmlformats.org/officeDocument/2006/relationships/hyperlink" Target="#'O8'!M16"/><Relationship Id="rId9" Type="http://schemas.openxmlformats.org/officeDocument/2006/relationships/hyperlink" Target="#DASHBOARD!A1"/></Relationships>
</file>

<file path=xl/drawings/_rels/drawing13.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6" Type="http://schemas.openxmlformats.org/officeDocument/2006/relationships/hyperlink" Target="#'O8'!A1"/><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hyperlink" Target="#'ADDITIONAL OBJ'!A1"/><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 Id="rId6"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28575</xdr:colOff>
      <xdr:row>29</xdr:row>
      <xdr:rowOff>66674</xdr:rowOff>
    </xdr:to>
    <xdr:pic>
      <xdr:nvPicPr>
        <xdr:cNvPr id="2" name="Picture 1"/>
        <xdr:cNvPicPr>
          <a:picLocks noChangeAspect="1"/>
        </xdr:cNvPicPr>
      </xdr:nvPicPr>
      <xdr:blipFill>
        <a:blip xmlns:r="http://schemas.openxmlformats.org/officeDocument/2006/relationships" r:embed="rId1">
          <a:biLevel thresh="75000"/>
          <a:extLst>
            <a:ext uri="{28A0092B-C50C-407E-A947-70E740481C1C}">
              <a14:useLocalDpi xmlns:a14="http://schemas.microsoft.com/office/drawing/2010/main" val="0"/>
            </a:ext>
          </a:extLst>
        </a:blip>
        <a:stretch>
          <a:fillRect/>
        </a:stretch>
      </xdr:blipFill>
      <xdr:spPr>
        <a:xfrm>
          <a:off x="0" y="0"/>
          <a:ext cx="12830175" cy="5591174"/>
        </a:xfrm>
        <a:prstGeom prst="rect">
          <a:avLst/>
        </a:prstGeom>
        <a:ln>
          <a:noFill/>
        </a:ln>
        <a:effectLst>
          <a:outerShdw blurRad="292100" dist="139700" dir="2700000" algn="tl" rotWithShape="0">
            <a:srgbClr val="333333">
              <a:alpha val="65000"/>
            </a:srgbClr>
          </a:outerShdw>
          <a:softEdge rad="31750"/>
        </a:effectLst>
      </xdr:spPr>
    </xdr:pic>
    <xdr:clientData/>
  </xdr:twoCellAnchor>
  <xdr:oneCellAnchor>
    <xdr:from>
      <xdr:col>0</xdr:col>
      <xdr:colOff>0</xdr:colOff>
      <xdr:row>11</xdr:row>
      <xdr:rowOff>66675</xdr:rowOff>
    </xdr:from>
    <xdr:ext cx="12925425" cy="838200"/>
    <xdr:sp macro="" textlink="">
      <xdr:nvSpPr>
        <xdr:cNvPr id="3" name="TextBox 2">
          <a:hlinkClick xmlns:r="http://schemas.openxmlformats.org/officeDocument/2006/relationships" r:id="rId2"/>
        </xdr:cNvPr>
        <xdr:cNvSpPr txBox="1"/>
      </xdr:nvSpPr>
      <xdr:spPr>
        <a:xfrm>
          <a:off x="0" y="2162175"/>
          <a:ext cx="12925425" cy="83820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noAutofit/>
        </a:bodyPr>
        <a:lstStyle/>
        <a:p>
          <a:pPr algn="ctr"/>
          <a:r>
            <a:rPr lang="en-IN" sz="6600" b="0" i="0" u="none">
              <a:ln>
                <a:noFill/>
              </a:ln>
              <a:latin typeface="Century Gothic" panose="020B0502020202020204" pitchFamily="34" charset="0"/>
            </a:rPr>
            <a:t>WORLD </a:t>
          </a:r>
          <a:r>
            <a:rPr lang="en-IN" sz="6600" b="1" i="0" u="none" baseline="0">
              <a:ln>
                <a:noFill/>
              </a:ln>
              <a:latin typeface="Century Gothic" panose="020B0502020202020204" pitchFamily="34" charset="0"/>
            </a:rPr>
            <a:t>DATA</a:t>
          </a:r>
          <a:r>
            <a:rPr lang="en-IN" sz="6600" b="0" i="0" u="none" baseline="0">
              <a:ln>
                <a:noFill/>
              </a:ln>
              <a:latin typeface="Century Gothic" panose="020B0502020202020204" pitchFamily="34" charset="0"/>
            </a:rPr>
            <a:t> ANALYSIS</a:t>
          </a:r>
          <a:endParaRPr lang="en-IN" sz="6600" b="0" i="0" u="none">
            <a:ln>
              <a:noFill/>
            </a:ln>
            <a:latin typeface="Century Gothic" panose="020B0502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494028</xdr:colOff>
      <xdr:row>11</xdr:row>
      <xdr:rowOff>37352</xdr:rowOff>
    </xdr:from>
    <xdr:to>
      <xdr:col>4</xdr:col>
      <xdr:colOff>280148</xdr:colOff>
      <xdr:row>16</xdr:row>
      <xdr:rowOff>159482</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artisticGlowEdges/>
                  </a14:imgEffect>
                </a14:imgLayer>
              </a14:imgProps>
            </a:ext>
            <a:ext uri="{28A0092B-C50C-407E-A947-70E740481C1C}">
              <a14:useLocalDpi xmlns:a14="http://schemas.microsoft.com/office/drawing/2010/main" val="0"/>
            </a:ext>
          </a:extLst>
        </a:blip>
        <a:stretch>
          <a:fillRect/>
        </a:stretch>
      </xdr:blipFill>
      <xdr:spPr>
        <a:xfrm>
          <a:off x="1707999" y="2091764"/>
          <a:ext cx="1000090" cy="1055953"/>
        </a:xfrm>
        <a:prstGeom prst="rect">
          <a:avLst/>
        </a:prstGeom>
      </xdr:spPr>
    </xdr:pic>
    <xdr:clientData/>
  </xdr:twoCellAnchor>
  <xdr:oneCellAnchor>
    <xdr:from>
      <xdr:col>2</xdr:col>
      <xdr:colOff>220007</xdr:colOff>
      <xdr:row>16</xdr:row>
      <xdr:rowOff>111233</xdr:rowOff>
    </xdr:from>
    <xdr:ext cx="1571625" cy="324863"/>
    <xdr:sp macro="" textlink="">
      <xdr:nvSpPr>
        <xdr:cNvPr id="3" name="TextBox 2"/>
        <xdr:cNvSpPr txBox="1"/>
      </xdr:nvSpPr>
      <xdr:spPr>
        <a:xfrm>
          <a:off x="1433978" y="3099468"/>
          <a:ext cx="1571625" cy="3248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latin typeface="Century Gothic" panose="020B0502020202020204" pitchFamily="34" charset="0"/>
            </a:rPr>
            <a:t>DATASET</a:t>
          </a:r>
        </a:p>
      </xdr:txBody>
    </xdr:sp>
    <xdr:clientData/>
  </xdr:oneCellAnchor>
  <xdr:twoCellAnchor editAs="oneCell">
    <xdr:from>
      <xdr:col>9</xdr:col>
      <xdr:colOff>261471</xdr:colOff>
      <xdr:row>10</xdr:row>
      <xdr:rowOff>140073</xdr:rowOff>
    </xdr:from>
    <xdr:to>
      <xdr:col>11</xdr:col>
      <xdr:colOff>79374</xdr:colOff>
      <xdr:row>16</xdr:row>
      <xdr:rowOff>142374</xdr:rowOff>
    </xdr:to>
    <xdr:pic>
      <xdr:nvPicPr>
        <xdr:cNvPr id="8" name="Picture 7">
          <a:hlinkClick xmlns:r="http://schemas.openxmlformats.org/officeDocument/2006/relationships" r:id="rId4"/>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artisticGlowEdges/>
                  </a14:imgEffect>
                </a14:imgLayer>
              </a14:imgProps>
            </a:ext>
            <a:ext uri="{28A0092B-C50C-407E-A947-70E740481C1C}">
              <a14:useLocalDpi xmlns:a14="http://schemas.microsoft.com/office/drawing/2010/main" val="0"/>
            </a:ext>
          </a:extLst>
        </a:blip>
        <a:stretch>
          <a:fillRect/>
        </a:stretch>
      </xdr:blipFill>
      <xdr:spPr>
        <a:xfrm>
          <a:off x="5724339" y="2007720"/>
          <a:ext cx="1031873" cy="1122889"/>
        </a:xfrm>
        <a:prstGeom prst="rect">
          <a:avLst/>
        </a:prstGeom>
      </xdr:spPr>
    </xdr:pic>
    <xdr:clientData/>
  </xdr:twoCellAnchor>
  <xdr:oneCellAnchor>
    <xdr:from>
      <xdr:col>9</xdr:col>
      <xdr:colOff>84043</xdr:colOff>
      <xdr:row>16</xdr:row>
      <xdr:rowOff>148757</xdr:rowOff>
    </xdr:from>
    <xdr:ext cx="1476375" cy="343940"/>
    <xdr:sp macro="" textlink="">
      <xdr:nvSpPr>
        <xdr:cNvPr id="11" name="TextBox 10"/>
        <xdr:cNvSpPr txBox="1"/>
      </xdr:nvSpPr>
      <xdr:spPr>
        <a:xfrm>
          <a:off x="5546911" y="3136992"/>
          <a:ext cx="1476375" cy="343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latin typeface="Century Gothic" panose="020B0502020202020204" pitchFamily="34" charset="0"/>
            </a:rPr>
            <a:t>OBJECTIVES</a:t>
          </a:r>
          <a:endParaRPr lang="en-IN" sz="1100" b="1">
            <a:latin typeface="Century Gothic" panose="020B0502020202020204" pitchFamily="34" charset="0"/>
          </a:endParaRPr>
        </a:p>
      </xdr:txBody>
    </xdr:sp>
    <xdr:clientData/>
  </xdr:oneCellAnchor>
  <xdr:oneCellAnchor>
    <xdr:from>
      <xdr:col>15</xdr:col>
      <xdr:colOff>243728</xdr:colOff>
      <xdr:row>16</xdr:row>
      <xdr:rowOff>167620</xdr:rowOff>
    </xdr:from>
    <xdr:ext cx="1562100" cy="343940"/>
    <xdr:sp macro="" textlink="">
      <xdr:nvSpPr>
        <xdr:cNvPr id="20" name="TextBox 19"/>
        <xdr:cNvSpPr txBox="1"/>
      </xdr:nvSpPr>
      <xdr:spPr>
        <a:xfrm>
          <a:off x="9357846" y="3155855"/>
          <a:ext cx="1562100" cy="343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latin typeface="Century Gothic" panose="020B0502020202020204" pitchFamily="34" charset="0"/>
            </a:rPr>
            <a:t>ANALYSIS</a:t>
          </a:r>
          <a:endParaRPr lang="en-IN" sz="1100" b="1">
            <a:latin typeface="Century Gothic" panose="020B0502020202020204" pitchFamily="34" charset="0"/>
          </a:endParaRPr>
        </a:p>
      </xdr:txBody>
    </xdr:sp>
    <xdr:clientData/>
  </xdr:oneCellAnchor>
  <xdr:twoCellAnchor editAs="oneCell">
    <xdr:from>
      <xdr:col>15</xdr:col>
      <xdr:colOff>236070</xdr:colOff>
      <xdr:row>10</xdr:row>
      <xdr:rowOff>67657</xdr:rowOff>
    </xdr:from>
    <xdr:to>
      <xdr:col>17</xdr:col>
      <xdr:colOff>485589</xdr:colOff>
      <xdr:row>17</xdr:row>
      <xdr:rowOff>57712</xdr:rowOff>
    </xdr:to>
    <xdr:pic>
      <xdr:nvPicPr>
        <xdr:cNvPr id="23" name="Picture 22">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40849" y="1935304"/>
          <a:ext cx="1463489" cy="1297408"/>
        </a:xfrm>
        <a:prstGeom prst="rect">
          <a:avLst/>
        </a:prstGeom>
      </xdr:spPr>
    </xdr:pic>
    <xdr:clientData/>
  </xdr:twoCellAnchor>
  <xdr:oneCellAnchor>
    <xdr:from>
      <xdr:col>9</xdr:col>
      <xdr:colOff>48745</xdr:colOff>
      <xdr:row>1</xdr:row>
      <xdr:rowOff>140072</xdr:rowOff>
    </xdr:from>
    <xdr:ext cx="1958976" cy="640504"/>
    <xdr:sp macro="" textlink="">
      <xdr:nvSpPr>
        <xdr:cNvPr id="24" name="TextBox 23"/>
        <xdr:cNvSpPr txBox="1"/>
      </xdr:nvSpPr>
      <xdr:spPr>
        <a:xfrm>
          <a:off x="5511613" y="326837"/>
          <a:ext cx="1958976" cy="640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b="1">
              <a:latin typeface="Century Gothic" panose="020B0502020202020204" pitchFamily="34" charset="0"/>
            </a:rPr>
            <a:t>HOME</a:t>
          </a:r>
        </a:p>
      </xdr:txBody>
    </xdr:sp>
    <xdr:clientData/>
  </xdr:oneCellAnchor>
  <xdr:twoCellAnchor editAs="oneCell">
    <xdr:from>
      <xdr:col>7</xdr:col>
      <xdr:colOff>517900</xdr:colOff>
      <xdr:row>1</xdr:row>
      <xdr:rowOff>65367</xdr:rowOff>
    </xdr:from>
    <xdr:to>
      <xdr:col>9</xdr:col>
      <xdr:colOff>102722</xdr:colOff>
      <xdr:row>5</xdr:row>
      <xdr:rowOff>166196</xdr:rowOff>
    </xdr:to>
    <xdr:pic>
      <xdr:nvPicPr>
        <xdr:cNvPr id="25" name="Picture 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66797" y="252132"/>
          <a:ext cx="798793" cy="847888"/>
        </a:xfrm>
        <a:prstGeom prst="rect">
          <a:avLst/>
        </a:prstGeom>
      </xdr:spPr>
    </xdr:pic>
    <xdr:clientData/>
  </xdr:twoCellAnchor>
  <xdr:oneCellAnchor>
    <xdr:from>
      <xdr:col>16</xdr:col>
      <xdr:colOff>28015</xdr:colOff>
      <xdr:row>20</xdr:row>
      <xdr:rowOff>149412</xdr:rowOff>
    </xdr:from>
    <xdr:ext cx="2175809" cy="972830"/>
    <xdr:sp macro="" textlink="">
      <xdr:nvSpPr>
        <xdr:cNvPr id="4" name="TextBox 3"/>
        <xdr:cNvSpPr txBox="1"/>
      </xdr:nvSpPr>
      <xdr:spPr>
        <a:xfrm>
          <a:off x="9749118" y="3884706"/>
          <a:ext cx="2175809" cy="972830"/>
        </a:xfrm>
        <a:prstGeom prst="rect">
          <a:avLst/>
        </a:prstGeom>
        <a:solidFill>
          <a:schemeClr val="bg1">
            <a:lumMod val="6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latin typeface="Century Gothic" panose="020B0502020202020204" pitchFamily="34" charset="0"/>
            </a:rPr>
            <a:t>VEERA</a:t>
          </a:r>
          <a:r>
            <a:rPr lang="en-IN" sz="1400" b="1" baseline="0">
              <a:latin typeface="Century Gothic" panose="020B0502020202020204" pitchFamily="34" charset="0"/>
            </a:rPr>
            <a:t> RAJU MEGHAM</a:t>
          </a:r>
        </a:p>
        <a:p>
          <a:r>
            <a:rPr lang="en-IN" sz="1400" b="1" baseline="0">
              <a:latin typeface="Century Gothic" panose="020B0502020202020204" pitchFamily="34" charset="0"/>
            </a:rPr>
            <a:t>11601861</a:t>
          </a:r>
        </a:p>
        <a:p>
          <a:r>
            <a:rPr lang="en-IN" sz="1400" b="1" baseline="0">
              <a:latin typeface="Century Gothic" panose="020B0502020202020204" pitchFamily="34" charset="0"/>
            </a:rPr>
            <a:t>K1614</a:t>
          </a:r>
        </a:p>
        <a:p>
          <a:r>
            <a:rPr lang="en-IN" sz="1400" b="1" baseline="0">
              <a:latin typeface="Century Gothic" panose="020B0502020202020204" pitchFamily="34" charset="0"/>
            </a:rPr>
            <a:t>A47</a:t>
          </a:r>
          <a:endParaRPr lang="en-IN" sz="1400" b="1">
            <a:latin typeface="Century Gothic" panose="020B0502020202020204" pitchFamily="34" charset="0"/>
          </a:endParaRPr>
        </a:p>
      </xdr:txBody>
    </xdr:sp>
    <xdr:clientData/>
  </xdr:oneCellAnchor>
  <xdr:oneCellAnchor>
    <xdr:from>
      <xdr:col>0</xdr:col>
      <xdr:colOff>130736</xdr:colOff>
      <xdr:row>23</xdr:row>
      <xdr:rowOff>74707</xdr:rowOff>
    </xdr:from>
    <xdr:ext cx="887132" cy="280205"/>
    <xdr:sp macro="" textlink="">
      <xdr:nvSpPr>
        <xdr:cNvPr id="5" name="TextBox 4"/>
        <xdr:cNvSpPr txBox="1"/>
      </xdr:nvSpPr>
      <xdr:spPr>
        <a:xfrm>
          <a:off x="130736" y="4370295"/>
          <a:ext cx="8871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chemeClr val="tx1"/>
              </a:solidFill>
            </a:rPr>
            <a:t>TIME</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57150</xdr:rowOff>
    </xdr:from>
    <xdr:to>
      <xdr:col>0</xdr:col>
      <xdr:colOff>781050</xdr:colOff>
      <xdr:row>3</xdr:row>
      <xdr:rowOff>171450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00" y="57150"/>
          <a:ext cx="628650" cy="685800"/>
        </a:xfrm>
        <a:prstGeom prst="rect">
          <a:avLst/>
        </a:prstGeom>
      </xdr:spPr>
    </xdr:pic>
    <xdr:clientData/>
  </xdr:twoCellAnchor>
  <xdr:oneCellAnchor>
    <xdr:from>
      <xdr:col>2</xdr:col>
      <xdr:colOff>1676400</xdr:colOff>
      <xdr:row>1</xdr:row>
      <xdr:rowOff>47001</xdr:rowOff>
    </xdr:from>
    <xdr:ext cx="3162301" cy="342786"/>
    <xdr:sp macro="" textlink="">
      <xdr:nvSpPr>
        <xdr:cNvPr id="3" name="TextBox 2"/>
        <xdr:cNvSpPr txBox="1"/>
      </xdr:nvSpPr>
      <xdr:spPr>
        <a:xfrm>
          <a:off x="4676775" y="237501"/>
          <a:ext cx="3162301" cy="342786"/>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t>COUNTRIES DATASET</a:t>
          </a:r>
        </a:p>
      </xdr:txBody>
    </xdr:sp>
    <xdr:clientData/>
  </xdr:oneCellAnchor>
  <xdr:twoCellAnchor editAs="oneCell">
    <xdr:from>
      <xdr:col>0</xdr:col>
      <xdr:colOff>1504949</xdr:colOff>
      <xdr:row>0</xdr:row>
      <xdr:rowOff>114300</xdr:rowOff>
    </xdr:from>
    <xdr:to>
      <xdr:col>0</xdr:col>
      <xdr:colOff>2057400</xdr:colOff>
      <xdr:row>3</xdr:row>
      <xdr:rowOff>57150</xdr:rowOff>
    </xdr:to>
    <xdr:pic>
      <xdr:nvPicPr>
        <xdr:cNvPr id="4" name="Pictur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4949" y="114300"/>
          <a:ext cx="552451" cy="514350"/>
        </a:xfrm>
        <a:prstGeom prst="rect">
          <a:avLst/>
        </a:prstGeom>
      </xdr:spPr>
    </xdr:pic>
    <xdr:clientData/>
  </xdr:twoCellAnchor>
  <xdr:oneCellAnchor>
    <xdr:from>
      <xdr:col>0</xdr:col>
      <xdr:colOff>771525</xdr:colOff>
      <xdr:row>1</xdr:row>
      <xdr:rowOff>38100</xdr:rowOff>
    </xdr:from>
    <xdr:ext cx="595419" cy="280205"/>
    <xdr:sp macro="" textlink="">
      <xdr:nvSpPr>
        <xdr:cNvPr id="5" name="TextBox 4"/>
        <xdr:cNvSpPr txBox="1"/>
      </xdr:nvSpPr>
      <xdr:spPr>
        <a:xfrm>
          <a:off x="771525" y="228600"/>
          <a:ext cx="5954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HOME</a:t>
          </a:r>
        </a:p>
      </xdr:txBody>
    </xdr:sp>
    <xdr:clientData/>
  </xdr:oneCellAnchor>
  <xdr:oneCellAnchor>
    <xdr:from>
      <xdr:col>0</xdr:col>
      <xdr:colOff>1981200</xdr:colOff>
      <xdr:row>1</xdr:row>
      <xdr:rowOff>28575</xdr:rowOff>
    </xdr:from>
    <xdr:ext cx="938462" cy="280205"/>
    <xdr:sp macro="" textlink="">
      <xdr:nvSpPr>
        <xdr:cNvPr id="6" name="TextBox 5"/>
        <xdr:cNvSpPr txBox="1"/>
      </xdr:nvSpPr>
      <xdr:spPr>
        <a:xfrm>
          <a:off x="1981200" y="219075"/>
          <a:ext cx="93846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OBJECTIVES</a:t>
          </a:r>
        </a:p>
      </xdr:txBody>
    </xdr:sp>
    <xdr:clientData/>
  </xdr:oneCellAnchor>
  <xdr:twoCellAnchor>
    <xdr:from>
      <xdr:col>5</xdr:col>
      <xdr:colOff>1362075</xdr:colOff>
      <xdr:row>0</xdr:row>
      <xdr:rowOff>161925</xdr:rowOff>
    </xdr:from>
    <xdr:to>
      <xdr:col>5</xdr:col>
      <xdr:colOff>2016632</xdr:colOff>
      <xdr:row>3</xdr:row>
      <xdr:rowOff>0</xdr:rowOff>
    </xdr:to>
    <xdr:sp macro="" textlink="">
      <xdr:nvSpPr>
        <xdr:cNvPr id="7" name="Right Arrow 6">
          <a:hlinkClick xmlns:r="http://schemas.openxmlformats.org/officeDocument/2006/relationships" r:id="rId5"/>
        </xdr:cNvPr>
        <xdr:cNvSpPr/>
      </xdr:nvSpPr>
      <xdr:spPr>
        <a:xfrm>
          <a:off x="11706225" y="161925"/>
          <a:ext cx="654557" cy="409575"/>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9524</xdr:colOff>
      <xdr:row>0</xdr:row>
      <xdr:rowOff>66674</xdr:rowOff>
    </xdr:from>
    <xdr:to>
      <xdr:col>9</xdr:col>
      <xdr:colOff>590549</xdr:colOff>
      <xdr:row>3</xdr:row>
      <xdr:rowOff>28575</xdr:rowOff>
    </xdr:to>
    <xdr:sp macro="" textlink="">
      <xdr:nvSpPr>
        <xdr:cNvPr id="2" name="Right Arrow 1">
          <a:hlinkClick xmlns:r="http://schemas.openxmlformats.org/officeDocument/2006/relationships" r:id="rId1"/>
        </xdr:cNvPr>
        <xdr:cNvSpPr/>
      </xdr:nvSpPr>
      <xdr:spPr>
        <a:xfrm>
          <a:off x="11782424" y="66674"/>
          <a:ext cx="581025" cy="533401"/>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2171700</xdr:colOff>
      <xdr:row>0</xdr:row>
      <xdr:rowOff>57151</xdr:rowOff>
    </xdr:from>
    <xdr:to>
      <xdr:col>8</xdr:col>
      <xdr:colOff>577674</xdr:colOff>
      <xdr:row>3</xdr:row>
      <xdr:rowOff>32907</xdr:rowOff>
    </xdr:to>
    <xdr:sp macro="" textlink="">
      <xdr:nvSpPr>
        <xdr:cNvPr id="3" name="Left Arrow 2">
          <a:hlinkClick xmlns:r="http://schemas.openxmlformats.org/officeDocument/2006/relationships" r:id="rId2"/>
        </xdr:cNvPr>
        <xdr:cNvSpPr/>
      </xdr:nvSpPr>
      <xdr:spPr>
        <a:xfrm>
          <a:off x="11087100" y="57151"/>
          <a:ext cx="634824" cy="547256"/>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628650</xdr:colOff>
      <xdr:row>3</xdr:row>
      <xdr:rowOff>141018</xdr:rowOff>
    </xdr:to>
    <xdr:pic>
      <xdr:nvPicPr>
        <xdr:cNvPr id="7" name="Picture 6">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628650" cy="694083"/>
        </a:xfrm>
        <a:prstGeom prst="rect">
          <a:avLst/>
        </a:prstGeom>
        <a:ln/>
      </xdr:spPr>
      <xdr:style>
        <a:lnRef idx="2">
          <a:schemeClr val="dk1"/>
        </a:lnRef>
        <a:fillRef idx="1">
          <a:schemeClr val="lt1"/>
        </a:fillRef>
        <a:effectRef idx="0">
          <a:schemeClr val="dk1"/>
        </a:effectRef>
        <a:fontRef idx="minor">
          <a:schemeClr val="dk1"/>
        </a:fontRef>
      </xdr:style>
    </xdr:pic>
    <xdr:clientData/>
  </xdr:twoCellAnchor>
  <xdr:twoCellAnchor editAs="oneCell">
    <xdr:from>
      <xdr:col>0</xdr:col>
      <xdr:colOff>738032</xdr:colOff>
      <xdr:row>0</xdr:row>
      <xdr:rowOff>26424</xdr:rowOff>
    </xdr:from>
    <xdr:to>
      <xdr:col>0</xdr:col>
      <xdr:colOff>1392156</xdr:colOff>
      <xdr:row>3</xdr:row>
      <xdr:rowOff>92177</xdr:rowOff>
    </xdr:to>
    <xdr:pic>
      <xdr:nvPicPr>
        <xdr:cNvPr id="8" name="Picture 7">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8032" y="26424"/>
          <a:ext cx="654124" cy="618818"/>
        </a:xfrm>
        <a:prstGeom prst="rect">
          <a:avLst/>
        </a:prstGeom>
        <a:ln/>
      </xdr:spPr>
      <xdr:style>
        <a:lnRef idx="2">
          <a:schemeClr val="dk1"/>
        </a:lnRef>
        <a:fillRef idx="1">
          <a:schemeClr val="lt1"/>
        </a:fillRef>
        <a:effectRef idx="0">
          <a:schemeClr val="dk1"/>
        </a:effectRef>
        <a:fontRef idx="minor">
          <a:schemeClr val="dk1"/>
        </a:fontRef>
      </xdr:style>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123826</xdr:colOff>
      <xdr:row>0</xdr:row>
      <xdr:rowOff>0</xdr:rowOff>
    </xdr:from>
    <xdr:to>
      <xdr:col>1</xdr:col>
      <xdr:colOff>19050</xdr:colOff>
      <xdr:row>2</xdr:row>
      <xdr:rowOff>152400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826" y="0"/>
          <a:ext cx="504824" cy="533400"/>
        </a:xfrm>
        <a:prstGeom prst="rect">
          <a:avLst/>
        </a:prstGeom>
      </xdr:spPr>
    </xdr:pic>
    <xdr:clientData/>
  </xdr:twoCellAnchor>
  <xdr:twoCellAnchor editAs="oneCell">
    <xdr:from>
      <xdr:col>1</xdr:col>
      <xdr:colOff>552451</xdr:colOff>
      <xdr:row>0</xdr:row>
      <xdr:rowOff>47625</xdr:rowOff>
    </xdr:from>
    <xdr:to>
      <xdr:col>2</xdr:col>
      <xdr:colOff>495300</xdr:colOff>
      <xdr:row>2</xdr:row>
      <xdr:rowOff>114300</xdr:rowOff>
    </xdr:to>
    <xdr:pic>
      <xdr:nvPicPr>
        <xdr:cNvPr id="4" name="Pictur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artisticGlowEdges/>
                  </a14:imgEffect>
                </a14:imgLayer>
              </a14:imgProps>
            </a:ext>
            <a:ext uri="{28A0092B-C50C-407E-A947-70E740481C1C}">
              <a14:useLocalDpi xmlns:a14="http://schemas.microsoft.com/office/drawing/2010/main" val="0"/>
            </a:ext>
          </a:extLst>
        </a:blip>
        <a:stretch>
          <a:fillRect/>
        </a:stretch>
      </xdr:blipFill>
      <xdr:spPr>
        <a:xfrm>
          <a:off x="1162051" y="47625"/>
          <a:ext cx="552449" cy="447675"/>
        </a:xfrm>
        <a:prstGeom prst="rect">
          <a:avLst/>
        </a:prstGeom>
      </xdr:spPr>
    </xdr:pic>
    <xdr:clientData/>
  </xdr:twoCellAnchor>
  <xdr:oneCellAnchor>
    <xdr:from>
      <xdr:col>1</xdr:col>
      <xdr:colOff>9525</xdr:colOff>
      <xdr:row>0</xdr:row>
      <xdr:rowOff>133350</xdr:rowOff>
    </xdr:from>
    <xdr:ext cx="595419" cy="280205"/>
    <xdr:sp macro="" textlink="">
      <xdr:nvSpPr>
        <xdr:cNvPr id="3" name="TextBox 2"/>
        <xdr:cNvSpPr txBox="1"/>
      </xdr:nvSpPr>
      <xdr:spPr>
        <a:xfrm>
          <a:off x="619125" y="133350"/>
          <a:ext cx="5954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HOME</a:t>
          </a:r>
        </a:p>
      </xdr:txBody>
    </xdr:sp>
    <xdr:clientData/>
  </xdr:oneCellAnchor>
  <xdr:oneCellAnchor>
    <xdr:from>
      <xdr:col>2</xdr:col>
      <xdr:colOff>390525</xdr:colOff>
      <xdr:row>0</xdr:row>
      <xdr:rowOff>142875</xdr:rowOff>
    </xdr:from>
    <xdr:ext cx="1390649" cy="280205"/>
    <xdr:sp macro="" textlink="">
      <xdr:nvSpPr>
        <xdr:cNvPr id="5" name="TextBox 4"/>
        <xdr:cNvSpPr txBox="1"/>
      </xdr:nvSpPr>
      <xdr:spPr>
        <a:xfrm>
          <a:off x="1609725" y="142875"/>
          <a:ext cx="139064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t>DATASET</a:t>
          </a:r>
          <a:endParaRPr lang="en-IN" sz="1100" b="1"/>
        </a:p>
      </xdr:txBody>
    </xdr:sp>
    <xdr:clientData/>
  </xdr:oneCellAnchor>
  <xdr:oneCellAnchor>
    <xdr:from>
      <xdr:col>0</xdr:col>
      <xdr:colOff>19050</xdr:colOff>
      <xdr:row>6</xdr:row>
      <xdr:rowOff>76199</xdr:rowOff>
    </xdr:from>
    <xdr:ext cx="2371725" cy="1619251"/>
    <xdr:sp macro="" textlink="">
      <xdr:nvSpPr>
        <xdr:cNvPr id="12" name="TextBox 11"/>
        <xdr:cNvSpPr txBox="1"/>
      </xdr:nvSpPr>
      <xdr:spPr>
        <a:xfrm>
          <a:off x="19050" y="1266824"/>
          <a:ext cx="2371725" cy="1619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600" b="0">
              <a:latin typeface="+mn-lt"/>
            </a:rPr>
            <a:t>To calculate</a:t>
          </a:r>
          <a:r>
            <a:rPr lang="en-IN" sz="1600" b="0" baseline="0">
              <a:latin typeface="+mn-lt"/>
            </a:rPr>
            <a:t> the electricity savings and ratio of crisis of countries using :</a:t>
          </a:r>
        </a:p>
        <a:p>
          <a:pPr algn="l"/>
          <a:endParaRPr lang="en-IN" sz="1600" b="0" baseline="0">
            <a:latin typeface="+mn-lt"/>
          </a:endParaRPr>
        </a:p>
        <a:p>
          <a:pPr algn="l"/>
          <a:r>
            <a:rPr lang="en-IN" sz="1600" b="0" baseline="0">
              <a:latin typeface="+mn-lt"/>
            </a:rPr>
            <a:t>1.Electricity production</a:t>
          </a:r>
        </a:p>
        <a:p>
          <a:pPr algn="l"/>
          <a:r>
            <a:rPr lang="en-IN" sz="1600" b="0" baseline="0">
              <a:latin typeface="+mn-lt"/>
            </a:rPr>
            <a:t>2.Electricity consumption</a:t>
          </a:r>
          <a:endParaRPr lang="en-IN" sz="1600" b="0">
            <a:latin typeface="+mn-lt"/>
          </a:endParaRPr>
        </a:p>
      </xdr:txBody>
    </xdr:sp>
    <xdr:clientData/>
  </xdr:oneCellAnchor>
  <xdr:oneCellAnchor>
    <xdr:from>
      <xdr:col>4</xdr:col>
      <xdr:colOff>600075</xdr:colOff>
      <xdr:row>6</xdr:row>
      <xdr:rowOff>76199</xdr:rowOff>
    </xdr:from>
    <xdr:ext cx="1819275" cy="1676401"/>
    <xdr:sp macro="" textlink="">
      <xdr:nvSpPr>
        <xdr:cNvPr id="13" name="TextBox 12"/>
        <xdr:cNvSpPr txBox="1"/>
      </xdr:nvSpPr>
      <xdr:spPr>
        <a:xfrm>
          <a:off x="3038475" y="1266824"/>
          <a:ext cx="1819275" cy="1676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600"/>
            <a:t>To</a:t>
          </a:r>
          <a:r>
            <a:rPr lang="en-IN" sz="1600" baseline="0"/>
            <a:t> calculate the oil consumption per person of one day span using :</a:t>
          </a:r>
        </a:p>
        <a:p>
          <a:pPr algn="l"/>
          <a:endParaRPr lang="en-IN" sz="1600" baseline="0"/>
        </a:p>
        <a:p>
          <a:pPr algn="l"/>
          <a:r>
            <a:rPr lang="en-IN" sz="1600" baseline="0"/>
            <a:t>1.Oil consumption</a:t>
          </a:r>
        </a:p>
        <a:p>
          <a:pPr algn="l"/>
          <a:endParaRPr lang="en-IN" sz="1600"/>
        </a:p>
      </xdr:txBody>
    </xdr:sp>
    <xdr:clientData/>
  </xdr:oneCellAnchor>
  <xdr:oneCellAnchor>
    <xdr:from>
      <xdr:col>9</xdr:col>
      <xdr:colOff>57150</xdr:colOff>
      <xdr:row>6</xdr:row>
      <xdr:rowOff>95249</xdr:rowOff>
    </xdr:from>
    <xdr:ext cx="1905000" cy="1733551"/>
    <xdr:sp macro="" textlink="">
      <xdr:nvSpPr>
        <xdr:cNvPr id="14" name="TextBox 13"/>
        <xdr:cNvSpPr txBox="1"/>
      </xdr:nvSpPr>
      <xdr:spPr>
        <a:xfrm>
          <a:off x="5543550" y="1285874"/>
          <a:ext cx="1905000" cy="17335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600"/>
            <a:t>To calculate the infant deaths of</a:t>
          </a:r>
          <a:r>
            <a:rPr lang="en-IN" sz="1600" baseline="0"/>
            <a:t> age less than 1  using :</a:t>
          </a:r>
        </a:p>
        <a:p>
          <a:pPr algn="l"/>
          <a:endParaRPr lang="en-IN" sz="1600" baseline="0"/>
        </a:p>
        <a:p>
          <a:pPr algn="l"/>
          <a:r>
            <a:rPr lang="en-IN" sz="1600" baseline="0"/>
            <a:t>1.Infant mortality rate</a:t>
          </a:r>
          <a:endParaRPr lang="en-IN" sz="1600"/>
        </a:p>
      </xdr:txBody>
    </xdr:sp>
    <xdr:clientData/>
  </xdr:oneCellAnchor>
  <xdr:oneCellAnchor>
    <xdr:from>
      <xdr:col>13</xdr:col>
      <xdr:colOff>28575</xdr:colOff>
      <xdr:row>6</xdr:row>
      <xdr:rowOff>57150</xdr:rowOff>
    </xdr:from>
    <xdr:ext cx="1857375" cy="1676400"/>
    <xdr:sp macro="" textlink="">
      <xdr:nvSpPr>
        <xdr:cNvPr id="15" name="TextBox 14"/>
        <xdr:cNvSpPr txBox="1"/>
      </xdr:nvSpPr>
      <xdr:spPr>
        <a:xfrm>
          <a:off x="7953375" y="1247775"/>
          <a:ext cx="1857375" cy="1676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600"/>
            <a:t>To calculate the total net migration</a:t>
          </a:r>
          <a:r>
            <a:rPr lang="en-IN" sz="1600" baseline="0"/>
            <a:t> of countries among the world using :</a:t>
          </a:r>
        </a:p>
        <a:p>
          <a:pPr algn="l"/>
          <a:endParaRPr lang="en-IN" sz="1600" baseline="0"/>
        </a:p>
        <a:p>
          <a:pPr algn="l"/>
          <a:r>
            <a:rPr lang="en-IN" sz="1600" baseline="0"/>
            <a:t>1.Net mortality rate</a:t>
          </a:r>
          <a:endParaRPr lang="en-IN" sz="1600"/>
        </a:p>
      </xdr:txBody>
    </xdr:sp>
    <xdr:clientData/>
  </xdr:oneCellAnchor>
  <xdr:oneCellAnchor>
    <xdr:from>
      <xdr:col>16</xdr:col>
      <xdr:colOff>581025</xdr:colOff>
      <xdr:row>6</xdr:row>
      <xdr:rowOff>57149</xdr:rowOff>
    </xdr:from>
    <xdr:ext cx="1971675" cy="1914526"/>
    <xdr:sp macro="" textlink="">
      <xdr:nvSpPr>
        <xdr:cNvPr id="16" name="TextBox 15"/>
        <xdr:cNvSpPr txBox="1"/>
      </xdr:nvSpPr>
      <xdr:spPr>
        <a:xfrm>
          <a:off x="10334625" y="1247774"/>
          <a:ext cx="1971675" cy="1914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t>To</a:t>
          </a:r>
          <a:r>
            <a:rPr lang="en-IN" sz="1600" baseline="0"/>
            <a:t> calculate the total literates, employed, unemployed of the countries using :</a:t>
          </a:r>
        </a:p>
        <a:p>
          <a:endParaRPr lang="en-IN" sz="1600" baseline="0"/>
        </a:p>
        <a:p>
          <a:r>
            <a:rPr lang="en-IN" sz="1600" baseline="0"/>
            <a:t>1.Birth rate</a:t>
          </a:r>
        </a:p>
        <a:p>
          <a:r>
            <a:rPr lang="en-IN" sz="1600" baseline="0"/>
            <a:t>2.Death rate</a:t>
          </a:r>
          <a:endParaRPr lang="en-IN" sz="1600"/>
        </a:p>
      </xdr:txBody>
    </xdr:sp>
    <xdr:clientData/>
  </xdr:oneCellAnchor>
  <xdr:oneCellAnchor>
    <xdr:from>
      <xdr:col>0</xdr:col>
      <xdr:colOff>390525</xdr:colOff>
      <xdr:row>19</xdr:row>
      <xdr:rowOff>161925</xdr:rowOff>
    </xdr:from>
    <xdr:ext cx="184731" cy="264560"/>
    <xdr:sp macro="" textlink="">
      <xdr:nvSpPr>
        <xdr:cNvPr id="17" name="TextBox 16"/>
        <xdr:cNvSpPr txBox="1"/>
      </xdr:nvSpPr>
      <xdr:spPr>
        <a:xfrm>
          <a:off x="390525" y="387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66674</xdr:colOff>
      <xdr:row>17</xdr:row>
      <xdr:rowOff>123824</xdr:rowOff>
    </xdr:from>
    <xdr:ext cx="1838326" cy="1344599"/>
    <xdr:sp macro="" textlink="">
      <xdr:nvSpPr>
        <xdr:cNvPr id="18" name="TextBox 17"/>
        <xdr:cNvSpPr txBox="1"/>
      </xdr:nvSpPr>
      <xdr:spPr>
        <a:xfrm>
          <a:off x="66674" y="3457574"/>
          <a:ext cx="1838326" cy="134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t>To</a:t>
          </a:r>
          <a:r>
            <a:rPr lang="en-IN" sz="1600" baseline="0"/>
            <a:t> calculate the total number of births,deaths and getting the annual growth</a:t>
          </a:r>
          <a:endParaRPr lang="en-IN" sz="1600"/>
        </a:p>
      </xdr:txBody>
    </xdr:sp>
    <xdr:clientData/>
  </xdr:oneCellAnchor>
  <xdr:oneCellAnchor>
    <xdr:from>
      <xdr:col>5</xdr:col>
      <xdr:colOff>28574</xdr:colOff>
      <xdr:row>17</xdr:row>
      <xdr:rowOff>123825</xdr:rowOff>
    </xdr:from>
    <xdr:ext cx="1781175" cy="1762125"/>
    <xdr:sp macro="" textlink="">
      <xdr:nvSpPr>
        <xdr:cNvPr id="19" name="TextBox 18"/>
        <xdr:cNvSpPr txBox="1"/>
      </xdr:nvSpPr>
      <xdr:spPr>
        <a:xfrm>
          <a:off x="3076574" y="3457575"/>
          <a:ext cx="1781175" cy="1762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t>To calculate</a:t>
          </a:r>
          <a:r>
            <a:rPr lang="en-IN" sz="1600" baseline="0"/>
            <a:t> the length of highways per sqkm of area of countries among the world</a:t>
          </a:r>
          <a:endParaRPr lang="en-IN" sz="1600"/>
        </a:p>
      </xdr:txBody>
    </xdr:sp>
    <xdr:clientData/>
  </xdr:oneCellAnchor>
  <xdr:oneCellAnchor>
    <xdr:from>
      <xdr:col>16</xdr:col>
      <xdr:colOff>66675</xdr:colOff>
      <xdr:row>18</xdr:row>
      <xdr:rowOff>142875</xdr:rowOff>
    </xdr:from>
    <xdr:ext cx="2108506" cy="280205"/>
    <xdr:sp macro="" textlink="">
      <xdr:nvSpPr>
        <xdr:cNvPr id="6" name="TextBox 5">
          <a:hlinkClick xmlns:r="http://schemas.openxmlformats.org/officeDocument/2006/relationships" r:id="rId6"/>
        </xdr:cNvPr>
        <xdr:cNvSpPr txBox="1"/>
      </xdr:nvSpPr>
      <xdr:spPr>
        <a:xfrm>
          <a:off x="9820275" y="3667125"/>
          <a:ext cx="2108506" cy="280205"/>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t>LINK TO EXTRACTED TABLES</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104776</xdr:rowOff>
    </xdr:from>
    <xdr:to>
      <xdr:col>5</xdr:col>
      <xdr:colOff>942975</xdr:colOff>
      <xdr:row>12</xdr:row>
      <xdr:rowOff>47626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180975</xdr:colOff>
      <xdr:row>11</xdr:row>
      <xdr:rowOff>180975</xdr:rowOff>
    </xdr:from>
    <xdr:to>
      <xdr:col>3</xdr:col>
      <xdr:colOff>733425</xdr:colOff>
      <xdr:row>26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1162050</xdr:colOff>
      <xdr:row>0</xdr:row>
      <xdr:rowOff>62107</xdr:rowOff>
    </xdr:from>
    <xdr:ext cx="2571750" cy="342786"/>
    <xdr:sp macro="" textlink="">
      <xdr:nvSpPr>
        <xdr:cNvPr id="4" name="TextBox 3"/>
        <xdr:cNvSpPr txBox="1"/>
      </xdr:nvSpPr>
      <xdr:spPr>
        <a:xfrm>
          <a:off x="3238500" y="62107"/>
          <a:ext cx="2571750"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solidFill>
                <a:schemeClr val="accent2">
                  <a:lumMod val="75000"/>
                </a:schemeClr>
              </a:solidFill>
            </a:rPr>
            <a:t>ELECTRICITY SAVINGS</a:t>
          </a:r>
        </a:p>
      </xdr:txBody>
    </xdr:sp>
    <xdr:clientData/>
  </xdr:oneCellAnchor>
  <xdr:oneCellAnchor>
    <xdr:from>
      <xdr:col>0</xdr:col>
      <xdr:colOff>590550</xdr:colOff>
      <xdr:row>17</xdr:row>
      <xdr:rowOff>165330</xdr:rowOff>
    </xdr:from>
    <xdr:ext cx="1066801" cy="468077"/>
    <xdr:sp macro="" textlink="">
      <xdr:nvSpPr>
        <xdr:cNvPr id="5" name="TextBox 4"/>
        <xdr:cNvSpPr txBox="1"/>
      </xdr:nvSpPr>
      <xdr:spPr>
        <a:xfrm>
          <a:off x="590550" y="3508605"/>
          <a:ext cx="1066801"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u="sng">
              <a:solidFill>
                <a:schemeClr val="bg1"/>
              </a:solidFill>
            </a:rPr>
            <a:t>CONSUMED</a:t>
          </a:r>
        </a:p>
        <a:p>
          <a:pPr algn="ctr"/>
          <a:r>
            <a:rPr lang="en-IN" sz="1200" b="1">
              <a:solidFill>
                <a:schemeClr val="bg1"/>
              </a:solidFill>
            </a:rPr>
            <a:t>PRODUCED</a:t>
          </a:r>
        </a:p>
      </xdr:txBody>
    </xdr:sp>
    <xdr:clientData/>
  </xdr:oneCellAnchor>
  <xdr:oneCellAnchor>
    <xdr:from>
      <xdr:col>7</xdr:col>
      <xdr:colOff>247650</xdr:colOff>
      <xdr:row>13</xdr:row>
      <xdr:rowOff>66675</xdr:rowOff>
    </xdr:from>
    <xdr:ext cx="184731" cy="264560"/>
    <xdr:sp macro="" textlink="">
      <xdr:nvSpPr>
        <xdr:cNvPr id="6" name="TextBox 5"/>
        <xdr:cNvSpPr txBox="1"/>
      </xdr:nvSpPr>
      <xdr:spPr>
        <a:xfrm>
          <a:off x="10125075" y="2562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8</xdr:col>
      <xdr:colOff>485777</xdr:colOff>
      <xdr:row>8</xdr:row>
      <xdr:rowOff>146565</xdr:rowOff>
    </xdr:from>
    <xdr:ext cx="752475" cy="2025134"/>
    <xdr:sp macro="" textlink="">
      <xdr:nvSpPr>
        <xdr:cNvPr id="7" name="TextBox 6">
          <a:hlinkClick xmlns:r="http://schemas.openxmlformats.org/officeDocument/2006/relationships" r:id="rId3" tooltip="A100"/>
        </xdr:cNvPr>
        <xdr:cNvSpPr txBox="1"/>
      </xdr:nvSpPr>
      <xdr:spPr>
        <a:xfrm rot="16200000">
          <a:off x="10927023" y="2411669"/>
          <a:ext cx="2025134" cy="752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a:solidFill>
                <a:schemeClr val="bg1"/>
              </a:solidFill>
              <a:latin typeface="Century Gothic" panose="020B0502020202020204" pitchFamily="34" charset="0"/>
            </a:rPr>
            <a:t>LINK TO </a:t>
          </a:r>
          <a:r>
            <a:rPr lang="en-IN" sz="1400" b="1">
              <a:solidFill>
                <a:schemeClr val="bg1"/>
              </a:solidFill>
              <a:latin typeface="Century Gothic" panose="020B0502020202020204" pitchFamily="34" charset="0"/>
            </a:rPr>
            <a:t>MASTER</a:t>
          </a:r>
          <a:r>
            <a:rPr lang="en-IN" sz="1200">
              <a:solidFill>
                <a:schemeClr val="bg1"/>
              </a:solidFill>
              <a:latin typeface="Century Gothic" panose="020B0502020202020204" pitchFamily="34" charset="0"/>
            </a:rPr>
            <a:t> TABLE</a:t>
          </a:r>
        </a:p>
      </xdr:txBody>
    </xdr:sp>
    <xdr:clientData/>
  </xdr:oneCellAnchor>
  <xdr:twoCellAnchor>
    <xdr:from>
      <xdr:col>8</xdr:col>
      <xdr:colOff>104776</xdr:colOff>
      <xdr:row>111</xdr:row>
      <xdr:rowOff>152400</xdr:rowOff>
    </xdr:from>
    <xdr:to>
      <xdr:col>8</xdr:col>
      <xdr:colOff>657226</xdr:colOff>
      <xdr:row>115</xdr:row>
      <xdr:rowOff>66676</xdr:rowOff>
    </xdr:to>
    <xdr:sp macro="" textlink="">
      <xdr:nvSpPr>
        <xdr:cNvPr id="8" name="Up Arrow 7">
          <a:hlinkClick xmlns:r="http://schemas.openxmlformats.org/officeDocument/2006/relationships" r:id="rId4"/>
        </xdr:cNvPr>
        <xdr:cNvSpPr/>
      </xdr:nvSpPr>
      <xdr:spPr>
        <a:xfrm rot="10800000">
          <a:off x="11182351" y="21402675"/>
          <a:ext cx="552450" cy="676276"/>
        </a:xfrm>
        <a:prstGeom prst="upArrow">
          <a:avLst>
            <a:gd name="adj1" fmla="val 50000"/>
            <a:gd name="adj2" fmla="val 61016"/>
          </a:avLst>
        </a:prstGeom>
        <a:solidFill>
          <a:schemeClr val="bg1">
            <a:lumMod val="65000"/>
          </a:schemeClr>
        </a:solidFill>
        <a:ln>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152399</xdr:colOff>
      <xdr:row>276</xdr:row>
      <xdr:rowOff>95250</xdr:rowOff>
    </xdr:from>
    <xdr:to>
      <xdr:col>8</xdr:col>
      <xdr:colOff>666750</xdr:colOff>
      <xdr:row>279</xdr:row>
      <xdr:rowOff>133350</xdr:rowOff>
    </xdr:to>
    <xdr:sp macro="" textlink="">
      <xdr:nvSpPr>
        <xdr:cNvPr id="9" name="Up Arrow 8">
          <a:hlinkClick xmlns:r="http://schemas.openxmlformats.org/officeDocument/2006/relationships" r:id="rId5"/>
        </xdr:cNvPr>
        <xdr:cNvSpPr/>
      </xdr:nvSpPr>
      <xdr:spPr>
        <a:xfrm>
          <a:off x="11229974" y="52778025"/>
          <a:ext cx="514351" cy="609600"/>
        </a:xfrm>
        <a:prstGeom prst="up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752474</xdr:colOff>
      <xdr:row>0</xdr:row>
      <xdr:rowOff>104775</xdr:rowOff>
    </xdr:from>
    <xdr:to>
      <xdr:col>9</xdr:col>
      <xdr:colOff>476250</xdr:colOff>
      <xdr:row>1</xdr:row>
      <xdr:rowOff>142876</xdr:rowOff>
    </xdr:to>
    <xdr:sp macro="" textlink="">
      <xdr:nvSpPr>
        <xdr:cNvPr id="10" name="Right Arrow 9">
          <a:hlinkClick xmlns:r="http://schemas.openxmlformats.org/officeDocument/2006/relationships" r:id="rId6"/>
        </xdr:cNvPr>
        <xdr:cNvSpPr/>
      </xdr:nvSpPr>
      <xdr:spPr>
        <a:xfrm>
          <a:off x="11830049" y="104775"/>
          <a:ext cx="514351" cy="333376"/>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561974</xdr:colOff>
      <xdr:row>0</xdr:row>
      <xdr:rowOff>57150</xdr:rowOff>
    </xdr:from>
    <xdr:to>
      <xdr:col>10</xdr:col>
      <xdr:colOff>323850</xdr:colOff>
      <xdr:row>2</xdr:row>
      <xdr:rowOff>76200</xdr:rowOff>
    </xdr:to>
    <xdr:pic>
      <xdr:nvPicPr>
        <xdr:cNvPr id="12" name="Picture 11">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430124" y="57150"/>
          <a:ext cx="552451" cy="514350"/>
        </a:xfrm>
        <a:prstGeom prst="rect">
          <a:avLst/>
        </a:prstGeom>
      </xdr:spPr>
    </xdr:pic>
    <xdr:clientData/>
  </xdr:twoCellAnchor>
  <xdr:oneCellAnchor>
    <xdr:from>
      <xdr:col>8</xdr:col>
      <xdr:colOff>200025</xdr:colOff>
      <xdr:row>6</xdr:row>
      <xdr:rowOff>57150</xdr:rowOff>
    </xdr:from>
    <xdr:ext cx="1199816" cy="264560"/>
    <xdr:sp macro="" textlink="">
      <xdr:nvSpPr>
        <xdr:cNvPr id="11" name="TextBox 10">
          <a:hlinkClick xmlns:r="http://schemas.openxmlformats.org/officeDocument/2006/relationships" r:id="rId9"/>
        </xdr:cNvPr>
        <xdr:cNvSpPr txBox="1"/>
      </xdr:nvSpPr>
      <xdr:spPr>
        <a:xfrm>
          <a:off x="11277600" y="1314450"/>
          <a:ext cx="1199816" cy="26456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accent2">
                  <a:lumMod val="75000"/>
                </a:schemeClr>
              </a:solidFill>
            </a:rPr>
            <a:t>FORMULAS</a:t>
          </a:r>
          <a:r>
            <a:rPr lang="en-IN" sz="1100" b="1" baseline="0">
              <a:solidFill>
                <a:schemeClr val="accent2">
                  <a:lumMod val="75000"/>
                </a:schemeClr>
              </a:solidFill>
            </a:rPr>
            <a:t> USED</a:t>
          </a:r>
          <a:endParaRPr lang="en-IN" sz="1100" b="1">
            <a:solidFill>
              <a:schemeClr val="accent2">
                <a:lumMod val="75000"/>
              </a:schemeClr>
            </a:solidFill>
          </a:endParaRPr>
        </a:p>
      </xdr:txBody>
    </xdr:sp>
    <xdr:clientData/>
  </xdr:oneCellAnchor>
  <xdr:oneCellAnchor>
    <xdr:from>
      <xdr:col>10</xdr:col>
      <xdr:colOff>1781176</xdr:colOff>
      <xdr:row>4</xdr:row>
      <xdr:rowOff>171450</xdr:rowOff>
    </xdr:from>
    <xdr:ext cx="5076824" cy="2057400"/>
    <xdr:sp macro="" textlink="">
      <xdr:nvSpPr>
        <xdr:cNvPr id="13" name="TextBox 12"/>
        <xdr:cNvSpPr txBox="1"/>
      </xdr:nvSpPr>
      <xdr:spPr>
        <a:xfrm>
          <a:off x="14439901" y="1047750"/>
          <a:ext cx="5076824" cy="2057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a:solidFill>
                <a:schemeClr val="bg1"/>
              </a:solidFill>
              <a:effectLst/>
              <a:latin typeface="+mn-lt"/>
              <a:ea typeface="+mn-ea"/>
              <a:cs typeface="+mn-cs"/>
            </a:rPr>
            <a:t>             C/P ratio is     :     </a:t>
          </a:r>
          <a:r>
            <a:rPr lang="en-IN" sz="1800" b="1">
              <a:solidFill>
                <a:schemeClr val="bg1"/>
              </a:solidFill>
              <a:effectLst/>
              <a:latin typeface="+mn-lt"/>
              <a:ea typeface="+mn-ea"/>
              <a:cs typeface="+mn-cs"/>
            </a:rPr>
            <a:t>CONSUMED % PRODUCED</a:t>
          </a:r>
        </a:p>
        <a:p>
          <a:pPr algn="ctr"/>
          <a:endParaRPr lang="en-IN" sz="1800" b="1">
            <a:solidFill>
              <a:schemeClr val="bg1"/>
            </a:solidFill>
            <a:effectLst/>
            <a:latin typeface="+mn-lt"/>
            <a:ea typeface="+mn-ea"/>
            <a:cs typeface="+mn-cs"/>
          </a:endParaRPr>
        </a:p>
        <a:p>
          <a:pPr algn="ctr"/>
          <a:r>
            <a:rPr lang="en-IN" sz="1800">
              <a:solidFill>
                <a:schemeClr val="bg1"/>
              </a:solidFill>
              <a:effectLst/>
              <a:latin typeface="+mn-lt"/>
              <a:ea typeface="+mn-ea"/>
              <a:cs typeface="+mn-cs"/>
            </a:rPr>
            <a:t>Electricity savings   :    </a:t>
          </a:r>
          <a:r>
            <a:rPr lang="en-IN" sz="1800" b="1">
              <a:solidFill>
                <a:schemeClr val="bg1"/>
              </a:solidFill>
              <a:effectLst/>
              <a:latin typeface="+mn-lt"/>
              <a:ea typeface="+mn-ea"/>
              <a:cs typeface="+mn-cs"/>
            </a:rPr>
            <a:t>Production-Consumption</a:t>
          </a:r>
          <a:endParaRPr lang="en-IN" sz="2800" b="1">
            <a:solidFill>
              <a:schemeClr val="bg1"/>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581025</xdr:colOff>
      <xdr:row>0</xdr:row>
      <xdr:rowOff>96536</xdr:rowOff>
    </xdr:from>
    <xdr:ext cx="3105150" cy="281039"/>
    <xdr:sp macro="" textlink="">
      <xdr:nvSpPr>
        <xdr:cNvPr id="4" name="TextBox 3"/>
        <xdr:cNvSpPr txBox="1"/>
      </xdr:nvSpPr>
      <xdr:spPr>
        <a:xfrm>
          <a:off x="2657475" y="96536"/>
          <a:ext cx="3105150" cy="28103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chemeClr val="accent2">
                  <a:lumMod val="75000"/>
                </a:schemeClr>
              </a:solidFill>
              <a:latin typeface="Century Gothic" panose="020B0502020202020204" pitchFamily="34" charset="0"/>
            </a:rPr>
            <a:t>HIGHEST OIL CONSUMPTION COUNTRIES</a:t>
          </a:r>
        </a:p>
      </xdr:txBody>
    </xdr:sp>
    <xdr:clientData/>
  </xdr:oneCellAnchor>
  <xdr:oneCellAnchor>
    <xdr:from>
      <xdr:col>6</xdr:col>
      <xdr:colOff>1181100</xdr:colOff>
      <xdr:row>66</xdr:row>
      <xdr:rowOff>142875</xdr:rowOff>
    </xdr:from>
    <xdr:ext cx="1126847" cy="405432"/>
    <xdr:sp macro="" textlink="">
      <xdr:nvSpPr>
        <xdr:cNvPr id="5" name="TextBox 4"/>
        <xdr:cNvSpPr txBox="1"/>
      </xdr:nvSpPr>
      <xdr:spPr>
        <a:xfrm>
          <a:off x="9820275" y="12715875"/>
          <a:ext cx="112684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solidFill>
                <a:schemeClr val="bg1"/>
              </a:solidFill>
            </a:rPr>
            <a:t>LEAST 10</a:t>
          </a:r>
        </a:p>
      </xdr:txBody>
    </xdr:sp>
    <xdr:clientData/>
  </xdr:oneCellAnchor>
  <xdr:oneCellAnchor>
    <xdr:from>
      <xdr:col>6</xdr:col>
      <xdr:colOff>1895476</xdr:colOff>
      <xdr:row>16</xdr:row>
      <xdr:rowOff>57150</xdr:rowOff>
    </xdr:from>
    <xdr:ext cx="1969176" cy="311496"/>
    <xdr:sp macro="" textlink="">
      <xdr:nvSpPr>
        <xdr:cNvPr id="7" name="TextBox 6">
          <a:hlinkClick xmlns:r="http://schemas.openxmlformats.org/officeDocument/2006/relationships" r:id="rId1"/>
        </xdr:cNvPr>
        <xdr:cNvSpPr txBox="1"/>
      </xdr:nvSpPr>
      <xdr:spPr>
        <a:xfrm>
          <a:off x="10534651" y="3105150"/>
          <a:ext cx="196917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bg1"/>
              </a:solidFill>
            </a:rPr>
            <a:t>LINK TO </a:t>
          </a:r>
          <a:r>
            <a:rPr lang="en-IN" sz="1400" b="1">
              <a:solidFill>
                <a:schemeClr val="bg1"/>
              </a:solidFill>
            </a:rPr>
            <a:t>MASTER</a:t>
          </a:r>
          <a:r>
            <a:rPr lang="en-IN" sz="1200">
              <a:solidFill>
                <a:schemeClr val="bg1"/>
              </a:solidFill>
            </a:rPr>
            <a:t> TABLE</a:t>
          </a:r>
        </a:p>
      </xdr:txBody>
    </xdr:sp>
    <xdr:clientData/>
  </xdr:oneCellAnchor>
  <xdr:twoCellAnchor>
    <xdr:from>
      <xdr:col>6</xdr:col>
      <xdr:colOff>1647825</xdr:colOff>
      <xdr:row>21</xdr:row>
      <xdr:rowOff>66680</xdr:rowOff>
    </xdr:from>
    <xdr:to>
      <xdr:col>7</xdr:col>
      <xdr:colOff>95250</xdr:colOff>
      <xdr:row>23</xdr:row>
      <xdr:rowOff>161929</xdr:rowOff>
    </xdr:to>
    <xdr:sp macro="" textlink="">
      <xdr:nvSpPr>
        <xdr:cNvPr id="2" name="Striped Right Arrow 1">
          <a:hlinkClick xmlns:r="http://schemas.openxmlformats.org/officeDocument/2006/relationships" r:id="rId2"/>
        </xdr:cNvPr>
        <xdr:cNvSpPr/>
      </xdr:nvSpPr>
      <xdr:spPr>
        <a:xfrm rot="5400000">
          <a:off x="10239375" y="4114805"/>
          <a:ext cx="476249" cy="381000"/>
        </a:xfrm>
        <a:prstGeom prst="stripedRight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66</xdr:row>
      <xdr:rowOff>95250</xdr:rowOff>
    </xdr:from>
    <xdr:to>
      <xdr:col>5</xdr:col>
      <xdr:colOff>885825</xdr:colOff>
      <xdr:row>87</xdr:row>
      <xdr:rowOff>133351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0</xdr:rowOff>
    </xdr:from>
    <xdr:to>
      <xdr:col>5</xdr:col>
      <xdr:colOff>761999</xdr:colOff>
      <xdr:row>58</xdr:row>
      <xdr:rowOff>19050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714375</xdr:colOff>
      <xdr:row>3</xdr:row>
      <xdr:rowOff>57150</xdr:rowOff>
    </xdr:from>
    <xdr:to>
      <xdr:col>5</xdr:col>
      <xdr:colOff>476249</xdr:colOff>
      <xdr:row>24</xdr:row>
      <xdr:rowOff>180975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38100</xdr:colOff>
      <xdr:row>35</xdr:row>
      <xdr:rowOff>38100</xdr:rowOff>
    </xdr:from>
    <xdr:ext cx="3286125" cy="374141"/>
    <xdr:sp macro="" textlink="">
      <xdr:nvSpPr>
        <xdr:cNvPr id="11" name="TextBox 10"/>
        <xdr:cNvSpPr txBox="1"/>
      </xdr:nvSpPr>
      <xdr:spPr>
        <a:xfrm>
          <a:off x="2114550" y="6705600"/>
          <a:ext cx="3286125" cy="3741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accent2">
                  <a:lumMod val="75000"/>
                </a:schemeClr>
              </a:solidFill>
            </a:rPr>
            <a:t>OIL CONSUMPTION PER PERSON</a:t>
          </a:r>
        </a:p>
      </xdr:txBody>
    </xdr:sp>
    <xdr:clientData/>
  </xdr:oneCellAnchor>
  <xdr:twoCellAnchor>
    <xdr:from>
      <xdr:col>6</xdr:col>
      <xdr:colOff>1590675</xdr:colOff>
      <xdr:row>54</xdr:row>
      <xdr:rowOff>123825</xdr:rowOff>
    </xdr:from>
    <xdr:to>
      <xdr:col>7</xdr:col>
      <xdr:colOff>66675</xdr:colOff>
      <xdr:row>56</xdr:row>
      <xdr:rowOff>171451</xdr:rowOff>
    </xdr:to>
    <xdr:sp macro="" textlink="">
      <xdr:nvSpPr>
        <xdr:cNvPr id="12" name="Down Arrow 11">
          <a:hlinkClick xmlns:r="http://schemas.openxmlformats.org/officeDocument/2006/relationships" r:id="rId6"/>
        </xdr:cNvPr>
        <xdr:cNvSpPr/>
      </xdr:nvSpPr>
      <xdr:spPr>
        <a:xfrm>
          <a:off x="10229850" y="10410825"/>
          <a:ext cx="409575" cy="428626"/>
        </a:xfrm>
        <a:prstGeom prst="downArrow">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361949</xdr:colOff>
      <xdr:row>273</xdr:row>
      <xdr:rowOff>28575</xdr:rowOff>
    </xdr:from>
    <xdr:to>
      <xdr:col>6</xdr:col>
      <xdr:colOff>933450</xdr:colOff>
      <xdr:row>276</xdr:row>
      <xdr:rowOff>38100</xdr:rowOff>
    </xdr:to>
    <xdr:sp macro="" textlink="">
      <xdr:nvSpPr>
        <xdr:cNvPr id="13" name="Up Arrow 12">
          <a:hlinkClick xmlns:r="http://schemas.openxmlformats.org/officeDocument/2006/relationships" r:id="rId7"/>
        </xdr:cNvPr>
        <xdr:cNvSpPr/>
      </xdr:nvSpPr>
      <xdr:spPr>
        <a:xfrm>
          <a:off x="9001124" y="52044600"/>
          <a:ext cx="571501" cy="5810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790575</xdr:colOff>
      <xdr:row>107</xdr:row>
      <xdr:rowOff>152399</xdr:rowOff>
    </xdr:from>
    <xdr:to>
      <xdr:col>6</xdr:col>
      <xdr:colOff>1409700</xdr:colOff>
      <xdr:row>111</xdr:row>
      <xdr:rowOff>142874</xdr:rowOff>
    </xdr:to>
    <xdr:sp macro="" textlink="">
      <xdr:nvSpPr>
        <xdr:cNvPr id="14" name="Up Arrow 13">
          <a:hlinkClick xmlns:r="http://schemas.openxmlformats.org/officeDocument/2006/relationships" r:id="rId8"/>
        </xdr:cNvPr>
        <xdr:cNvSpPr/>
      </xdr:nvSpPr>
      <xdr:spPr>
        <a:xfrm rot="10800000">
          <a:off x="9429750" y="20545424"/>
          <a:ext cx="619125" cy="75247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1523999</xdr:colOff>
      <xdr:row>0</xdr:row>
      <xdr:rowOff>133349</xdr:rowOff>
    </xdr:from>
    <xdr:to>
      <xdr:col>8</xdr:col>
      <xdr:colOff>447675</xdr:colOff>
      <xdr:row>2</xdr:row>
      <xdr:rowOff>95250</xdr:rowOff>
    </xdr:to>
    <xdr:sp macro="" textlink="">
      <xdr:nvSpPr>
        <xdr:cNvPr id="3" name="Right Arrow 2">
          <a:hlinkClick xmlns:r="http://schemas.openxmlformats.org/officeDocument/2006/relationships" r:id="rId9"/>
        </xdr:cNvPr>
        <xdr:cNvSpPr/>
      </xdr:nvSpPr>
      <xdr:spPr>
        <a:xfrm>
          <a:off x="11668124" y="133349"/>
          <a:ext cx="485776" cy="342901"/>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981075</xdr:colOff>
      <xdr:row>0</xdr:row>
      <xdr:rowOff>133350</xdr:rowOff>
    </xdr:from>
    <xdr:to>
      <xdr:col>7</xdr:col>
      <xdr:colOff>1390650</xdr:colOff>
      <xdr:row>2</xdr:row>
      <xdr:rowOff>114300</xdr:rowOff>
    </xdr:to>
    <xdr:sp macro="" textlink="">
      <xdr:nvSpPr>
        <xdr:cNvPr id="6" name="Left Arrow 5">
          <a:hlinkClick xmlns:r="http://schemas.openxmlformats.org/officeDocument/2006/relationships" r:id="rId10"/>
        </xdr:cNvPr>
        <xdr:cNvSpPr/>
      </xdr:nvSpPr>
      <xdr:spPr>
        <a:xfrm>
          <a:off x="11125200" y="133350"/>
          <a:ext cx="409575" cy="361950"/>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857251</xdr:colOff>
      <xdr:row>21</xdr:row>
      <xdr:rowOff>58853</xdr:rowOff>
    </xdr:from>
    <xdr:ext cx="1285874" cy="280205"/>
    <xdr:sp macro="" textlink="">
      <xdr:nvSpPr>
        <xdr:cNvPr id="15" name="TextBox 14">
          <a:hlinkClick xmlns:r="http://schemas.openxmlformats.org/officeDocument/2006/relationships" r:id="rId11"/>
        </xdr:cNvPr>
        <xdr:cNvSpPr txBox="1"/>
      </xdr:nvSpPr>
      <xdr:spPr>
        <a:xfrm>
          <a:off x="11001376" y="4068878"/>
          <a:ext cx="1285874" cy="28020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chemeClr val="accent2">
                  <a:lumMod val="75000"/>
                </a:schemeClr>
              </a:solidFill>
            </a:rPr>
            <a:t>FORMULA USED</a:t>
          </a:r>
        </a:p>
      </xdr:txBody>
    </xdr:sp>
    <xdr:clientData/>
  </xdr:oneCellAnchor>
  <xdr:oneCellAnchor>
    <xdr:from>
      <xdr:col>9</xdr:col>
      <xdr:colOff>1409701</xdr:colOff>
      <xdr:row>9</xdr:row>
      <xdr:rowOff>36129</xdr:rowOff>
    </xdr:from>
    <xdr:ext cx="4448174" cy="1516446"/>
    <xdr:sp macro="" textlink="">
      <xdr:nvSpPr>
        <xdr:cNvPr id="16" name="TextBox 15"/>
        <xdr:cNvSpPr txBox="1"/>
      </xdr:nvSpPr>
      <xdr:spPr>
        <a:xfrm>
          <a:off x="15106651" y="1760154"/>
          <a:ext cx="4448174" cy="1516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solidFill>
                <a:schemeClr val="bg1"/>
              </a:solidFill>
              <a:effectLst/>
              <a:latin typeface="+mn-lt"/>
              <a:ea typeface="+mn-ea"/>
              <a:cs typeface="+mn-cs"/>
            </a:rPr>
            <a:t>OIL CONSUMPTION IN BARREL* 159</a:t>
          </a:r>
          <a:endParaRPr lang="en-IN" sz="1800">
            <a:solidFill>
              <a:schemeClr val="bg1"/>
            </a:solidFill>
            <a:effectLst/>
            <a:latin typeface="+mn-lt"/>
            <a:ea typeface="+mn-ea"/>
            <a:cs typeface="+mn-cs"/>
          </a:endParaRPr>
        </a:p>
        <a:p>
          <a:pPr algn="ctr"/>
          <a:r>
            <a:rPr lang="en-IN" sz="1800" b="1">
              <a:solidFill>
                <a:schemeClr val="bg1"/>
              </a:solidFill>
              <a:effectLst/>
              <a:latin typeface="+mn-lt"/>
              <a:ea typeface="+mn-ea"/>
              <a:cs typeface="+mn-cs"/>
            </a:rPr>
            <a:t>OIL IN LITRES % POPULATION</a:t>
          </a:r>
          <a:endParaRPr lang="en-IN" sz="1800">
            <a:solidFill>
              <a:schemeClr val="bg1"/>
            </a:solidFill>
            <a:effectLst/>
            <a:latin typeface="+mn-lt"/>
            <a:ea typeface="+mn-ea"/>
            <a:cs typeface="+mn-cs"/>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228600</xdr:colOff>
      <xdr:row>3</xdr:row>
      <xdr:rowOff>119061</xdr:rowOff>
    </xdr:from>
    <xdr:to>
      <xdr:col>3</xdr:col>
      <xdr:colOff>2228850</xdr:colOff>
      <xdr:row>24</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502511</xdr:colOff>
      <xdr:row>17</xdr:row>
      <xdr:rowOff>58853</xdr:rowOff>
    </xdr:from>
    <xdr:ext cx="1695208" cy="280205"/>
    <xdr:sp macro="" textlink="">
      <xdr:nvSpPr>
        <xdr:cNvPr id="3" name="TextBox 2">
          <a:hlinkClick xmlns:r="http://schemas.openxmlformats.org/officeDocument/2006/relationships" r:id="rId2"/>
        </xdr:cNvPr>
        <xdr:cNvSpPr txBox="1"/>
      </xdr:nvSpPr>
      <xdr:spPr>
        <a:xfrm>
          <a:off x="9608411" y="3297353"/>
          <a:ext cx="169520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solidFill>
                <a:schemeClr val="bg1"/>
              </a:solidFill>
            </a:rPr>
            <a:t>LINK TO MASTER TABLE</a:t>
          </a:r>
        </a:p>
      </xdr:txBody>
    </xdr:sp>
    <xdr:clientData/>
  </xdr:oneCellAnchor>
  <xdr:oneCellAnchor>
    <xdr:from>
      <xdr:col>1</xdr:col>
      <xdr:colOff>1238250</xdr:colOff>
      <xdr:row>1</xdr:row>
      <xdr:rowOff>37088</xdr:rowOff>
    </xdr:from>
    <xdr:ext cx="3028950" cy="342786"/>
    <xdr:sp macro="" textlink="">
      <xdr:nvSpPr>
        <xdr:cNvPr id="4" name="TextBox 3"/>
        <xdr:cNvSpPr txBox="1"/>
      </xdr:nvSpPr>
      <xdr:spPr>
        <a:xfrm>
          <a:off x="3314700" y="227588"/>
          <a:ext cx="3028950"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solidFill>
                <a:schemeClr val="accent2">
                  <a:lumMod val="75000"/>
                </a:schemeClr>
              </a:solidFill>
            </a:rPr>
            <a:t>INFANT DEATHS PER YEAR</a:t>
          </a:r>
        </a:p>
      </xdr:txBody>
    </xdr:sp>
    <xdr:clientData/>
  </xdr:oneCellAnchor>
  <xdr:twoCellAnchor>
    <xdr:from>
      <xdr:col>6</xdr:col>
      <xdr:colOff>57150</xdr:colOff>
      <xdr:row>194</xdr:row>
      <xdr:rowOff>38100</xdr:rowOff>
    </xdr:from>
    <xdr:to>
      <xdr:col>6</xdr:col>
      <xdr:colOff>352426</xdr:colOff>
      <xdr:row>196</xdr:row>
      <xdr:rowOff>38100</xdr:rowOff>
    </xdr:to>
    <xdr:sp macro="" textlink="">
      <xdr:nvSpPr>
        <xdr:cNvPr id="5" name="Down Arrow 4">
          <a:hlinkClick xmlns:r="http://schemas.openxmlformats.org/officeDocument/2006/relationships" r:id="rId3"/>
        </xdr:cNvPr>
        <xdr:cNvSpPr/>
      </xdr:nvSpPr>
      <xdr:spPr>
        <a:xfrm>
          <a:off x="12125325" y="36995100"/>
          <a:ext cx="295276" cy="381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104774</xdr:colOff>
      <xdr:row>368</xdr:row>
      <xdr:rowOff>28576</xdr:rowOff>
    </xdr:from>
    <xdr:to>
      <xdr:col>6</xdr:col>
      <xdr:colOff>400050</xdr:colOff>
      <xdr:row>370</xdr:row>
      <xdr:rowOff>28575</xdr:rowOff>
    </xdr:to>
    <xdr:sp macro="" textlink="">
      <xdr:nvSpPr>
        <xdr:cNvPr id="6" name="Up Arrow 5">
          <a:hlinkClick xmlns:r="http://schemas.openxmlformats.org/officeDocument/2006/relationships" r:id="rId4"/>
        </xdr:cNvPr>
        <xdr:cNvSpPr/>
      </xdr:nvSpPr>
      <xdr:spPr>
        <a:xfrm>
          <a:off x="12172949" y="70132576"/>
          <a:ext cx="295276" cy="380999"/>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95250</xdr:colOff>
      <xdr:row>197</xdr:row>
      <xdr:rowOff>104774</xdr:rowOff>
    </xdr:from>
    <xdr:to>
      <xdr:col>6</xdr:col>
      <xdr:colOff>390525</xdr:colOff>
      <xdr:row>199</xdr:row>
      <xdr:rowOff>85725</xdr:rowOff>
    </xdr:to>
    <xdr:sp macro="" textlink="">
      <xdr:nvSpPr>
        <xdr:cNvPr id="7" name="Up Arrow 6">
          <a:hlinkClick xmlns:r="http://schemas.openxmlformats.org/officeDocument/2006/relationships" r:id="rId4"/>
        </xdr:cNvPr>
        <xdr:cNvSpPr/>
      </xdr:nvSpPr>
      <xdr:spPr>
        <a:xfrm>
          <a:off x="12163425" y="37633274"/>
          <a:ext cx="295275" cy="361951"/>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1581151</xdr:colOff>
      <xdr:row>0</xdr:row>
      <xdr:rowOff>123824</xdr:rowOff>
    </xdr:from>
    <xdr:to>
      <xdr:col>6</xdr:col>
      <xdr:colOff>276226</xdr:colOff>
      <xdr:row>2</xdr:row>
      <xdr:rowOff>9525</xdr:rowOff>
    </xdr:to>
    <xdr:sp macro="" textlink="">
      <xdr:nvSpPr>
        <xdr:cNvPr id="8" name="Right Arrow 7">
          <a:hlinkClick xmlns:r="http://schemas.openxmlformats.org/officeDocument/2006/relationships" r:id="rId5"/>
        </xdr:cNvPr>
        <xdr:cNvSpPr/>
      </xdr:nvSpPr>
      <xdr:spPr>
        <a:xfrm>
          <a:off x="11963401" y="123824"/>
          <a:ext cx="381000" cy="266701"/>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1047750</xdr:colOff>
      <xdr:row>0</xdr:row>
      <xdr:rowOff>104775</xdr:rowOff>
    </xdr:from>
    <xdr:to>
      <xdr:col>5</xdr:col>
      <xdr:colOff>1466850</xdr:colOff>
      <xdr:row>2</xdr:row>
      <xdr:rowOff>19050</xdr:rowOff>
    </xdr:to>
    <xdr:sp macro="" textlink="">
      <xdr:nvSpPr>
        <xdr:cNvPr id="9" name="Left Arrow 8">
          <a:hlinkClick xmlns:r="http://schemas.openxmlformats.org/officeDocument/2006/relationships" r:id="rId6"/>
        </xdr:cNvPr>
        <xdr:cNvSpPr/>
      </xdr:nvSpPr>
      <xdr:spPr>
        <a:xfrm>
          <a:off x="11430000" y="104775"/>
          <a:ext cx="419100" cy="295275"/>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762000</xdr:colOff>
      <xdr:row>23</xdr:row>
      <xdr:rowOff>85725</xdr:rowOff>
    </xdr:from>
    <xdr:ext cx="1219436" cy="280205"/>
    <xdr:sp macro="" textlink="">
      <xdr:nvSpPr>
        <xdr:cNvPr id="10" name="TextBox 9">
          <a:hlinkClick xmlns:r="http://schemas.openxmlformats.org/officeDocument/2006/relationships" r:id="rId7"/>
        </xdr:cNvPr>
        <xdr:cNvSpPr txBox="1"/>
      </xdr:nvSpPr>
      <xdr:spPr>
        <a:xfrm>
          <a:off x="11144250" y="4476750"/>
          <a:ext cx="1219436" cy="28020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solidFill>
                <a:schemeClr val="accent2">
                  <a:lumMod val="75000"/>
                </a:schemeClr>
              </a:solidFill>
            </a:rPr>
            <a:t>FORMULA USED</a:t>
          </a:r>
        </a:p>
      </xdr:txBody>
    </xdr:sp>
    <xdr:clientData/>
  </xdr:oneCellAnchor>
  <xdr:oneCellAnchor>
    <xdr:from>
      <xdr:col>9</xdr:col>
      <xdr:colOff>142876</xdr:colOff>
      <xdr:row>8</xdr:row>
      <xdr:rowOff>657</xdr:rowOff>
    </xdr:from>
    <xdr:ext cx="3905250" cy="1037567"/>
    <xdr:sp macro="" textlink="">
      <xdr:nvSpPr>
        <xdr:cNvPr id="11" name="TextBox 10"/>
        <xdr:cNvSpPr txBox="1"/>
      </xdr:nvSpPr>
      <xdr:spPr>
        <a:xfrm>
          <a:off x="15497176" y="1534182"/>
          <a:ext cx="3905250" cy="1037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solidFill>
                <a:schemeClr val="bg1"/>
              </a:solidFill>
              <a:effectLst/>
              <a:latin typeface="+mn-lt"/>
              <a:ea typeface="+mn-ea"/>
              <a:cs typeface="+mn-cs"/>
            </a:rPr>
            <a:t> (Population % 1000) * Population</a:t>
          </a:r>
          <a:endParaRPr lang="en-IN" sz="2000" b="1">
            <a:solidFill>
              <a:schemeClr val="bg1"/>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28575</xdr:colOff>
      <xdr:row>2</xdr:row>
      <xdr:rowOff>19050</xdr:rowOff>
    </xdr:from>
    <xdr:to>
      <xdr:col>3</xdr:col>
      <xdr:colOff>781050</xdr:colOff>
      <xdr:row>27</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619126</xdr:colOff>
      <xdr:row>3</xdr:row>
      <xdr:rowOff>9526</xdr:rowOff>
    </xdr:from>
    <xdr:to>
      <xdr:col>6</xdr:col>
      <xdr:colOff>879231</xdr:colOff>
      <xdr:row>25</xdr:row>
      <xdr:rowOff>114302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1447799</xdr:colOff>
      <xdr:row>0</xdr:row>
      <xdr:rowOff>89077</xdr:rowOff>
    </xdr:from>
    <xdr:ext cx="2162176" cy="282398"/>
    <xdr:sp macro="" textlink="">
      <xdr:nvSpPr>
        <xdr:cNvPr id="5" name="TextBox 4"/>
        <xdr:cNvSpPr txBox="1"/>
      </xdr:nvSpPr>
      <xdr:spPr>
        <a:xfrm>
          <a:off x="1447799" y="89077"/>
          <a:ext cx="2162176" cy="28239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u="none">
              <a:solidFill>
                <a:schemeClr val="accent2">
                  <a:lumMod val="75000"/>
                </a:schemeClr>
              </a:solidFill>
            </a:rPr>
            <a:t>immigrants &gt; </a:t>
          </a:r>
          <a:r>
            <a:rPr lang="en-IN" sz="1600" b="1" u="none">
              <a:solidFill>
                <a:schemeClr val="accent2">
                  <a:lumMod val="75000"/>
                </a:schemeClr>
              </a:solidFill>
            </a:rPr>
            <a:t>emigrants</a:t>
          </a:r>
          <a:endParaRPr lang="en-IN" sz="1400" b="1" u="none">
            <a:solidFill>
              <a:schemeClr val="accent2">
                <a:lumMod val="75000"/>
              </a:schemeClr>
            </a:solidFill>
          </a:endParaRPr>
        </a:p>
      </xdr:txBody>
    </xdr:sp>
    <xdr:clientData/>
  </xdr:oneCellAnchor>
  <xdr:oneCellAnchor>
    <xdr:from>
      <xdr:col>4</xdr:col>
      <xdr:colOff>342900</xdr:colOff>
      <xdr:row>0</xdr:row>
      <xdr:rowOff>123824</xdr:rowOff>
    </xdr:from>
    <xdr:ext cx="2209801" cy="314326"/>
    <xdr:sp macro="" textlink="">
      <xdr:nvSpPr>
        <xdr:cNvPr id="6" name="TextBox 5"/>
        <xdr:cNvSpPr txBox="1"/>
      </xdr:nvSpPr>
      <xdr:spPr>
        <a:xfrm>
          <a:off x="6181725" y="123824"/>
          <a:ext cx="2209801" cy="31432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u="none">
              <a:solidFill>
                <a:schemeClr val="accent2">
                  <a:lumMod val="75000"/>
                </a:schemeClr>
              </a:solidFill>
            </a:rPr>
            <a:t>emigrants &gt; immigrants</a:t>
          </a:r>
        </a:p>
      </xdr:txBody>
    </xdr:sp>
    <xdr:clientData/>
  </xdr:oneCellAnchor>
  <xdr:oneCellAnchor>
    <xdr:from>
      <xdr:col>7</xdr:col>
      <xdr:colOff>371317</xdr:colOff>
      <xdr:row>12</xdr:row>
      <xdr:rowOff>130635</xdr:rowOff>
    </xdr:from>
    <xdr:ext cx="1642181" cy="342786"/>
    <xdr:sp macro="" textlink="">
      <xdr:nvSpPr>
        <xdr:cNvPr id="7" name="TextBox 6">
          <a:hlinkClick xmlns:r="http://schemas.openxmlformats.org/officeDocument/2006/relationships" r:id="rId3"/>
        </xdr:cNvPr>
        <xdr:cNvSpPr txBox="1"/>
      </xdr:nvSpPr>
      <xdr:spPr>
        <a:xfrm>
          <a:off x="10553542" y="2416635"/>
          <a:ext cx="164218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a:solidFill>
                <a:schemeClr val="bg1"/>
              </a:solidFill>
            </a:rPr>
            <a:t>link to </a:t>
          </a:r>
          <a:r>
            <a:rPr lang="en-IN" sz="1600" b="1">
              <a:solidFill>
                <a:schemeClr val="bg1"/>
              </a:solidFill>
            </a:rPr>
            <a:t>master</a:t>
          </a:r>
          <a:r>
            <a:rPr lang="en-IN" sz="1400" b="1">
              <a:solidFill>
                <a:schemeClr val="bg1"/>
              </a:solidFill>
            </a:rPr>
            <a:t> </a:t>
          </a:r>
          <a:r>
            <a:rPr lang="en-IN" sz="1200" b="1">
              <a:solidFill>
                <a:schemeClr val="bg1"/>
              </a:solidFill>
            </a:rPr>
            <a:t>table</a:t>
          </a:r>
        </a:p>
      </xdr:txBody>
    </xdr:sp>
    <xdr:clientData/>
  </xdr:oneCellAnchor>
  <xdr:twoCellAnchor>
    <xdr:from>
      <xdr:col>4</xdr:col>
      <xdr:colOff>876301</xdr:colOff>
      <xdr:row>103</xdr:row>
      <xdr:rowOff>28574</xdr:rowOff>
    </xdr:from>
    <xdr:to>
      <xdr:col>4</xdr:col>
      <xdr:colOff>1295401</xdr:colOff>
      <xdr:row>106</xdr:row>
      <xdr:rowOff>38099</xdr:rowOff>
    </xdr:to>
    <xdr:sp macro="" textlink="">
      <xdr:nvSpPr>
        <xdr:cNvPr id="3" name="Down Arrow 2">
          <a:hlinkClick xmlns:r="http://schemas.openxmlformats.org/officeDocument/2006/relationships" r:id="rId4"/>
        </xdr:cNvPr>
        <xdr:cNvSpPr/>
      </xdr:nvSpPr>
      <xdr:spPr>
        <a:xfrm>
          <a:off x="6715126" y="19650074"/>
          <a:ext cx="419100" cy="581025"/>
        </a:xfrm>
        <a:prstGeom prst="down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685799</xdr:colOff>
      <xdr:row>274</xdr:row>
      <xdr:rowOff>9524</xdr:rowOff>
    </xdr:from>
    <xdr:to>
      <xdr:col>4</xdr:col>
      <xdr:colOff>1114424</xdr:colOff>
      <xdr:row>277</xdr:row>
      <xdr:rowOff>104775</xdr:rowOff>
    </xdr:to>
    <xdr:sp macro="" textlink="">
      <xdr:nvSpPr>
        <xdr:cNvPr id="8" name="Up Arrow 7">
          <a:hlinkClick xmlns:r="http://schemas.openxmlformats.org/officeDocument/2006/relationships" r:id="rId5"/>
        </xdr:cNvPr>
        <xdr:cNvSpPr/>
      </xdr:nvSpPr>
      <xdr:spPr>
        <a:xfrm>
          <a:off x="6524624" y="52206524"/>
          <a:ext cx="428625" cy="666751"/>
        </a:xfrm>
        <a:prstGeom prst="up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857249</xdr:colOff>
      <xdr:row>107</xdr:row>
      <xdr:rowOff>76199</xdr:rowOff>
    </xdr:from>
    <xdr:to>
      <xdr:col>4</xdr:col>
      <xdr:colOff>1343024</xdr:colOff>
      <xdr:row>110</xdr:row>
      <xdr:rowOff>9524</xdr:rowOff>
    </xdr:to>
    <xdr:sp macro="" textlink="">
      <xdr:nvSpPr>
        <xdr:cNvPr id="9" name="Down Arrow 8">
          <a:hlinkClick xmlns:r="http://schemas.openxmlformats.org/officeDocument/2006/relationships" r:id="rId5"/>
        </xdr:cNvPr>
        <xdr:cNvSpPr/>
      </xdr:nvSpPr>
      <xdr:spPr>
        <a:xfrm rot="10800000">
          <a:off x="6696074" y="20459699"/>
          <a:ext cx="485775" cy="504825"/>
        </a:xfrm>
        <a:prstGeom prst="down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733425</xdr:colOff>
      <xdr:row>279</xdr:row>
      <xdr:rowOff>85725</xdr:rowOff>
    </xdr:from>
    <xdr:to>
      <xdr:col>4</xdr:col>
      <xdr:colOff>1133475</xdr:colOff>
      <xdr:row>282</xdr:row>
      <xdr:rowOff>47625</xdr:rowOff>
    </xdr:to>
    <xdr:sp macro="" textlink="">
      <xdr:nvSpPr>
        <xdr:cNvPr id="10" name="Up Arrow 9">
          <a:hlinkClick xmlns:r="http://schemas.openxmlformats.org/officeDocument/2006/relationships" r:id="rId6"/>
        </xdr:cNvPr>
        <xdr:cNvSpPr/>
      </xdr:nvSpPr>
      <xdr:spPr>
        <a:xfrm>
          <a:off x="6572250" y="53235225"/>
          <a:ext cx="400050" cy="53340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800100</xdr:colOff>
      <xdr:row>0</xdr:row>
      <xdr:rowOff>76200</xdr:rowOff>
    </xdr:from>
    <xdr:to>
      <xdr:col>8</xdr:col>
      <xdr:colOff>1181100</xdr:colOff>
      <xdr:row>1</xdr:row>
      <xdr:rowOff>133350</xdr:rowOff>
    </xdr:to>
    <xdr:sp macro="" textlink="">
      <xdr:nvSpPr>
        <xdr:cNvPr id="11" name="Right Arrow 10">
          <a:hlinkClick xmlns:r="http://schemas.openxmlformats.org/officeDocument/2006/relationships" r:id="rId7"/>
        </xdr:cNvPr>
        <xdr:cNvSpPr/>
      </xdr:nvSpPr>
      <xdr:spPr>
        <a:xfrm>
          <a:off x="12011025" y="76200"/>
          <a:ext cx="381000" cy="247650"/>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323850</xdr:colOff>
      <xdr:row>0</xdr:row>
      <xdr:rowOff>85725</xdr:rowOff>
    </xdr:from>
    <xdr:to>
      <xdr:col>8</xdr:col>
      <xdr:colOff>714375</xdr:colOff>
      <xdr:row>1</xdr:row>
      <xdr:rowOff>133350</xdr:rowOff>
    </xdr:to>
    <xdr:sp macro="" textlink="">
      <xdr:nvSpPr>
        <xdr:cNvPr id="12" name="Left Arrow 11">
          <a:hlinkClick xmlns:r="http://schemas.openxmlformats.org/officeDocument/2006/relationships" r:id="rId8"/>
        </xdr:cNvPr>
        <xdr:cNvSpPr/>
      </xdr:nvSpPr>
      <xdr:spPr>
        <a:xfrm>
          <a:off x="11534775" y="85725"/>
          <a:ext cx="390525" cy="238125"/>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76201</xdr:colOff>
      <xdr:row>0</xdr:row>
      <xdr:rowOff>133350</xdr:rowOff>
    </xdr:from>
    <xdr:ext cx="1419224" cy="257175"/>
    <xdr:sp macro="" textlink="">
      <xdr:nvSpPr>
        <xdr:cNvPr id="13" name="TextBox 12">
          <a:hlinkClick xmlns:r="http://schemas.openxmlformats.org/officeDocument/2006/relationships" r:id="rId9"/>
        </xdr:cNvPr>
        <xdr:cNvSpPr txBox="1"/>
      </xdr:nvSpPr>
      <xdr:spPr>
        <a:xfrm>
          <a:off x="9020176" y="133350"/>
          <a:ext cx="1419224" cy="25717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a:solidFill>
                <a:schemeClr val="accent2">
                  <a:lumMod val="75000"/>
                </a:schemeClr>
              </a:solidFill>
            </a:rPr>
            <a:t>FORMULA USED</a:t>
          </a:r>
        </a:p>
      </xdr:txBody>
    </xdr:sp>
    <xdr:clientData/>
  </xdr:oneCellAnchor>
  <xdr:oneCellAnchor>
    <xdr:from>
      <xdr:col>12</xdr:col>
      <xdr:colOff>28576</xdr:colOff>
      <xdr:row>4</xdr:row>
      <xdr:rowOff>142874</xdr:rowOff>
    </xdr:from>
    <xdr:ext cx="4419600" cy="1457325"/>
    <xdr:sp macro="" textlink="">
      <xdr:nvSpPr>
        <xdr:cNvPr id="14" name="TextBox 13"/>
        <xdr:cNvSpPr txBox="1"/>
      </xdr:nvSpPr>
      <xdr:spPr>
        <a:xfrm>
          <a:off x="14497051" y="914399"/>
          <a:ext cx="4419600" cy="1457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solidFill>
                <a:schemeClr val="bg1"/>
              </a:solidFill>
              <a:effectLst/>
              <a:latin typeface="+mn-lt"/>
              <a:ea typeface="+mn-ea"/>
              <a:cs typeface="+mn-cs"/>
            </a:rPr>
            <a:t>= (Population % 1000) * Migration Rate</a:t>
          </a:r>
          <a:endParaRPr lang="en-IN" sz="2000" b="1">
            <a:solidFill>
              <a:schemeClr val="bg1"/>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0</xdr:col>
      <xdr:colOff>266700</xdr:colOff>
      <xdr:row>2</xdr:row>
      <xdr:rowOff>161925</xdr:rowOff>
    </xdr:from>
    <xdr:to>
      <xdr:col>6</xdr:col>
      <xdr:colOff>371475</xdr:colOff>
      <xdr:row>24</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285750</xdr:colOff>
      <xdr:row>35</xdr:row>
      <xdr:rowOff>47625</xdr:rowOff>
    </xdr:from>
    <xdr:to>
      <xdr:col>5</xdr:col>
      <xdr:colOff>1238250</xdr:colOff>
      <xdr:row>57</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171451</xdr:colOff>
      <xdr:row>69</xdr:row>
      <xdr:rowOff>38099</xdr:rowOff>
    </xdr:from>
    <xdr:to>
      <xdr:col>6</xdr:col>
      <xdr:colOff>733426</xdr:colOff>
      <xdr:row>92</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247650</xdr:colOff>
      <xdr:row>1</xdr:row>
      <xdr:rowOff>8211</xdr:rowOff>
    </xdr:from>
    <xdr:ext cx="4991100" cy="342786"/>
    <xdr:sp macro="" textlink="">
      <xdr:nvSpPr>
        <xdr:cNvPr id="5" name="TextBox 4"/>
        <xdr:cNvSpPr txBox="1"/>
      </xdr:nvSpPr>
      <xdr:spPr>
        <a:xfrm>
          <a:off x="2324100" y="198711"/>
          <a:ext cx="4991100"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solidFill>
                <a:schemeClr val="accent2">
                  <a:lumMod val="50000"/>
                </a:schemeClr>
              </a:solidFill>
            </a:rPr>
            <a:t>TOTAL UNEMPLOYED</a:t>
          </a:r>
          <a:r>
            <a:rPr lang="en-IN" sz="1600" b="1" baseline="0">
              <a:solidFill>
                <a:schemeClr val="accent2">
                  <a:lumMod val="50000"/>
                </a:schemeClr>
              </a:solidFill>
            </a:rPr>
            <a:t> ON THE BASIS OF POPULATION</a:t>
          </a:r>
          <a:endParaRPr lang="en-IN" sz="1600" b="1">
            <a:solidFill>
              <a:schemeClr val="accent2">
                <a:lumMod val="50000"/>
              </a:schemeClr>
            </a:solidFill>
          </a:endParaRPr>
        </a:p>
      </xdr:txBody>
    </xdr:sp>
    <xdr:clientData/>
  </xdr:oneCellAnchor>
  <xdr:oneCellAnchor>
    <xdr:from>
      <xdr:col>1</xdr:col>
      <xdr:colOff>542925</xdr:colOff>
      <xdr:row>33</xdr:row>
      <xdr:rowOff>132211</xdr:rowOff>
    </xdr:from>
    <xdr:ext cx="4457701" cy="342786"/>
    <xdr:sp macro="" textlink="">
      <xdr:nvSpPr>
        <xdr:cNvPr id="6" name="TextBox 5"/>
        <xdr:cNvSpPr txBox="1"/>
      </xdr:nvSpPr>
      <xdr:spPr>
        <a:xfrm>
          <a:off x="2619375" y="6418711"/>
          <a:ext cx="4457701"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solidFill>
                <a:schemeClr val="accent2">
                  <a:lumMod val="50000"/>
                </a:schemeClr>
              </a:solidFill>
            </a:rPr>
            <a:t>TOTAL EMPLOYED ON THE BASIS OF POPULATION</a:t>
          </a:r>
        </a:p>
      </xdr:txBody>
    </xdr:sp>
    <xdr:clientData/>
  </xdr:oneCellAnchor>
  <xdr:oneCellAnchor>
    <xdr:from>
      <xdr:col>1</xdr:col>
      <xdr:colOff>733425</xdr:colOff>
      <xdr:row>67</xdr:row>
      <xdr:rowOff>170333</xdr:rowOff>
    </xdr:from>
    <xdr:ext cx="4391025" cy="342786"/>
    <xdr:sp macro="" textlink="">
      <xdr:nvSpPr>
        <xdr:cNvPr id="7" name="TextBox 6"/>
        <xdr:cNvSpPr txBox="1"/>
      </xdr:nvSpPr>
      <xdr:spPr>
        <a:xfrm>
          <a:off x="2809875" y="12933833"/>
          <a:ext cx="4391025"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solidFill>
                <a:schemeClr val="accent2">
                  <a:lumMod val="50000"/>
                </a:schemeClr>
              </a:solidFill>
            </a:rPr>
            <a:t>TOTAL LITERATES ON</a:t>
          </a:r>
          <a:r>
            <a:rPr lang="en-IN" sz="1600" b="1" baseline="0">
              <a:solidFill>
                <a:schemeClr val="accent2">
                  <a:lumMod val="50000"/>
                </a:schemeClr>
              </a:solidFill>
            </a:rPr>
            <a:t> THE BASIS OF POPULATION</a:t>
          </a:r>
          <a:endParaRPr lang="en-IN" sz="1600" b="1">
            <a:solidFill>
              <a:schemeClr val="accent2">
                <a:lumMod val="50000"/>
              </a:schemeClr>
            </a:solidFill>
          </a:endParaRPr>
        </a:p>
      </xdr:txBody>
    </xdr:sp>
    <xdr:clientData/>
  </xdr:oneCellAnchor>
  <xdr:twoCellAnchor>
    <xdr:from>
      <xdr:col>9</xdr:col>
      <xdr:colOff>209549</xdr:colOff>
      <xdr:row>18</xdr:row>
      <xdr:rowOff>104775</xdr:rowOff>
    </xdr:from>
    <xdr:to>
      <xdr:col>9</xdr:col>
      <xdr:colOff>619124</xdr:colOff>
      <xdr:row>21</xdr:row>
      <xdr:rowOff>66675</xdr:rowOff>
    </xdr:to>
    <xdr:sp macro="" textlink="">
      <xdr:nvSpPr>
        <xdr:cNvPr id="8" name="Down Arrow 7">
          <a:hlinkClick xmlns:r="http://schemas.openxmlformats.org/officeDocument/2006/relationships" r:id="rId4"/>
        </xdr:cNvPr>
        <xdr:cNvSpPr/>
      </xdr:nvSpPr>
      <xdr:spPr>
        <a:xfrm>
          <a:off x="11620499" y="3533775"/>
          <a:ext cx="409575" cy="533400"/>
        </a:xfrm>
        <a:prstGeom prst="down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266701</xdr:colOff>
      <xdr:row>51</xdr:row>
      <xdr:rowOff>142875</xdr:rowOff>
    </xdr:from>
    <xdr:to>
      <xdr:col>9</xdr:col>
      <xdr:colOff>704851</xdr:colOff>
      <xdr:row>54</xdr:row>
      <xdr:rowOff>95250</xdr:rowOff>
    </xdr:to>
    <xdr:sp macro="" textlink="">
      <xdr:nvSpPr>
        <xdr:cNvPr id="9" name="Down Arrow 8">
          <a:hlinkClick xmlns:r="http://schemas.openxmlformats.org/officeDocument/2006/relationships" r:id="rId5"/>
        </xdr:cNvPr>
        <xdr:cNvSpPr/>
      </xdr:nvSpPr>
      <xdr:spPr>
        <a:xfrm>
          <a:off x="11677651" y="9858375"/>
          <a:ext cx="438150" cy="523875"/>
        </a:xfrm>
        <a:prstGeom prst="down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952500</xdr:colOff>
      <xdr:row>90</xdr:row>
      <xdr:rowOff>0</xdr:rowOff>
    </xdr:from>
    <xdr:ext cx="1784912" cy="311496"/>
    <xdr:sp macro="" textlink="">
      <xdr:nvSpPr>
        <xdr:cNvPr id="10" name="TextBox 9">
          <a:hlinkClick xmlns:r="http://schemas.openxmlformats.org/officeDocument/2006/relationships" r:id="rId6"/>
        </xdr:cNvPr>
        <xdr:cNvSpPr txBox="1"/>
      </xdr:nvSpPr>
      <xdr:spPr>
        <a:xfrm>
          <a:off x="10010775" y="17145000"/>
          <a:ext cx="178491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solidFill>
                <a:schemeClr val="bg1"/>
              </a:solidFill>
            </a:rPr>
            <a:t>LINK TO </a:t>
          </a:r>
          <a:r>
            <a:rPr lang="en-IN" sz="1400" b="1">
              <a:solidFill>
                <a:schemeClr val="bg1"/>
              </a:solidFill>
            </a:rPr>
            <a:t>MASTER</a:t>
          </a:r>
          <a:r>
            <a:rPr lang="en-IN" sz="1200" b="1">
              <a:solidFill>
                <a:schemeClr val="bg1"/>
              </a:solidFill>
            </a:rPr>
            <a:t> TABLE</a:t>
          </a:r>
        </a:p>
      </xdr:txBody>
    </xdr:sp>
    <xdr:clientData/>
  </xdr:oneCellAnchor>
  <xdr:twoCellAnchor>
    <xdr:from>
      <xdr:col>9</xdr:col>
      <xdr:colOff>600074</xdr:colOff>
      <xdr:row>80</xdr:row>
      <xdr:rowOff>180975</xdr:rowOff>
    </xdr:from>
    <xdr:to>
      <xdr:col>9</xdr:col>
      <xdr:colOff>990600</xdr:colOff>
      <xdr:row>83</xdr:row>
      <xdr:rowOff>85725</xdr:rowOff>
    </xdr:to>
    <xdr:sp macro="" textlink="">
      <xdr:nvSpPr>
        <xdr:cNvPr id="11" name="Up Arrow 10">
          <a:hlinkClick xmlns:r="http://schemas.openxmlformats.org/officeDocument/2006/relationships" r:id="rId7"/>
        </xdr:cNvPr>
        <xdr:cNvSpPr/>
      </xdr:nvSpPr>
      <xdr:spPr>
        <a:xfrm>
          <a:off x="12011024" y="15420975"/>
          <a:ext cx="390526" cy="476250"/>
        </a:xfrm>
        <a:prstGeom prst="up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180976</xdr:colOff>
      <xdr:row>173</xdr:row>
      <xdr:rowOff>66676</xdr:rowOff>
    </xdr:from>
    <xdr:to>
      <xdr:col>9</xdr:col>
      <xdr:colOff>523876</xdr:colOff>
      <xdr:row>175</xdr:row>
      <xdr:rowOff>142876</xdr:rowOff>
    </xdr:to>
    <xdr:sp macro="" textlink="">
      <xdr:nvSpPr>
        <xdr:cNvPr id="12" name="Down Arrow 11">
          <a:hlinkClick xmlns:r="http://schemas.openxmlformats.org/officeDocument/2006/relationships" r:id="rId8"/>
        </xdr:cNvPr>
        <xdr:cNvSpPr/>
      </xdr:nvSpPr>
      <xdr:spPr>
        <a:xfrm>
          <a:off x="11591926" y="33023176"/>
          <a:ext cx="342900" cy="457200"/>
        </a:xfrm>
        <a:prstGeom prst="down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85725</xdr:colOff>
      <xdr:row>329</xdr:row>
      <xdr:rowOff>171451</xdr:rowOff>
    </xdr:from>
    <xdr:to>
      <xdr:col>9</xdr:col>
      <xdr:colOff>457200</xdr:colOff>
      <xdr:row>332</xdr:row>
      <xdr:rowOff>57151</xdr:rowOff>
    </xdr:to>
    <xdr:sp macro="" textlink="">
      <xdr:nvSpPr>
        <xdr:cNvPr id="13" name="Up Arrow 12">
          <a:hlinkClick xmlns:r="http://schemas.openxmlformats.org/officeDocument/2006/relationships" r:id="rId7"/>
        </xdr:cNvPr>
        <xdr:cNvSpPr/>
      </xdr:nvSpPr>
      <xdr:spPr>
        <a:xfrm>
          <a:off x="11496675" y="62845951"/>
          <a:ext cx="371475" cy="457200"/>
        </a:xfrm>
        <a:prstGeom prst="up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523875</xdr:colOff>
      <xdr:row>175</xdr:row>
      <xdr:rowOff>19050</xdr:rowOff>
    </xdr:from>
    <xdr:to>
      <xdr:col>9</xdr:col>
      <xdr:colOff>904875</xdr:colOff>
      <xdr:row>177</xdr:row>
      <xdr:rowOff>95250</xdr:rowOff>
    </xdr:to>
    <xdr:sp macro="" textlink="">
      <xdr:nvSpPr>
        <xdr:cNvPr id="14" name="Up Arrow 13">
          <a:hlinkClick xmlns:r="http://schemas.openxmlformats.org/officeDocument/2006/relationships" r:id="rId7"/>
        </xdr:cNvPr>
        <xdr:cNvSpPr/>
      </xdr:nvSpPr>
      <xdr:spPr>
        <a:xfrm>
          <a:off x="11934825" y="33356550"/>
          <a:ext cx="381000" cy="457200"/>
        </a:xfrm>
        <a:prstGeom prst="up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57150</xdr:colOff>
      <xdr:row>324</xdr:row>
      <xdr:rowOff>9525</xdr:rowOff>
    </xdr:from>
    <xdr:to>
      <xdr:col>9</xdr:col>
      <xdr:colOff>466725</xdr:colOff>
      <xdr:row>326</xdr:row>
      <xdr:rowOff>123825</xdr:rowOff>
    </xdr:to>
    <xdr:sp macro="" textlink="">
      <xdr:nvSpPr>
        <xdr:cNvPr id="15" name="Up Arrow 14">
          <a:hlinkClick xmlns:r="http://schemas.openxmlformats.org/officeDocument/2006/relationships" r:id="rId9"/>
        </xdr:cNvPr>
        <xdr:cNvSpPr/>
      </xdr:nvSpPr>
      <xdr:spPr>
        <a:xfrm>
          <a:off x="11468100" y="61731525"/>
          <a:ext cx="409575" cy="49530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390525</xdr:colOff>
      <xdr:row>0</xdr:row>
      <xdr:rowOff>133350</xdr:rowOff>
    </xdr:from>
    <xdr:to>
      <xdr:col>9</xdr:col>
      <xdr:colOff>904875</xdr:colOff>
      <xdr:row>2</xdr:row>
      <xdr:rowOff>104775</xdr:rowOff>
    </xdr:to>
    <xdr:sp macro="" textlink="">
      <xdr:nvSpPr>
        <xdr:cNvPr id="16" name="Right Arrow 15">
          <a:hlinkClick xmlns:r="http://schemas.openxmlformats.org/officeDocument/2006/relationships" r:id="rId10"/>
        </xdr:cNvPr>
        <xdr:cNvSpPr/>
      </xdr:nvSpPr>
      <xdr:spPr>
        <a:xfrm>
          <a:off x="11801475" y="133350"/>
          <a:ext cx="514350" cy="352425"/>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933450</xdr:colOff>
      <xdr:row>0</xdr:row>
      <xdr:rowOff>133350</xdr:rowOff>
    </xdr:from>
    <xdr:to>
      <xdr:col>9</xdr:col>
      <xdr:colOff>257175</xdr:colOff>
      <xdr:row>2</xdr:row>
      <xdr:rowOff>114300</xdr:rowOff>
    </xdr:to>
    <xdr:sp macro="" textlink="">
      <xdr:nvSpPr>
        <xdr:cNvPr id="17" name="Left Arrow 16">
          <a:hlinkClick xmlns:r="http://schemas.openxmlformats.org/officeDocument/2006/relationships" r:id="rId11"/>
        </xdr:cNvPr>
        <xdr:cNvSpPr/>
      </xdr:nvSpPr>
      <xdr:spPr>
        <a:xfrm>
          <a:off x="11134725" y="133350"/>
          <a:ext cx="533400" cy="361950"/>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409575</xdr:colOff>
      <xdr:row>18</xdr:row>
      <xdr:rowOff>9525</xdr:rowOff>
    </xdr:from>
    <xdr:ext cx="1447799" cy="342900"/>
    <xdr:sp macro="" textlink="">
      <xdr:nvSpPr>
        <xdr:cNvPr id="18" name="TextBox 17">
          <a:hlinkClick xmlns:r="http://schemas.openxmlformats.org/officeDocument/2006/relationships" r:id="rId12"/>
        </xdr:cNvPr>
        <xdr:cNvSpPr txBox="1"/>
      </xdr:nvSpPr>
      <xdr:spPr>
        <a:xfrm>
          <a:off x="9467850" y="3448050"/>
          <a:ext cx="1447799" cy="34290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a:solidFill>
                <a:schemeClr val="accent2">
                  <a:lumMod val="75000"/>
                </a:schemeClr>
              </a:solidFill>
            </a:rPr>
            <a:t>FORMULA USED</a:t>
          </a:r>
        </a:p>
      </xdr:txBody>
    </xdr:sp>
    <xdr:clientData/>
  </xdr:oneCellAnchor>
  <xdr:oneCellAnchor>
    <xdr:from>
      <xdr:col>11</xdr:col>
      <xdr:colOff>476250</xdr:colOff>
      <xdr:row>8</xdr:row>
      <xdr:rowOff>19050</xdr:rowOff>
    </xdr:from>
    <xdr:ext cx="6334125" cy="2019300"/>
    <xdr:sp macro="" textlink="">
      <xdr:nvSpPr>
        <xdr:cNvPr id="19" name="TextBox 18"/>
        <xdr:cNvSpPr txBox="1"/>
      </xdr:nvSpPr>
      <xdr:spPr>
        <a:xfrm>
          <a:off x="14439900" y="1552575"/>
          <a:ext cx="6334125" cy="2019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solidFill>
                <a:schemeClr val="bg1"/>
              </a:solidFill>
              <a:effectLst/>
              <a:latin typeface="+mn-lt"/>
              <a:ea typeface="+mn-ea"/>
              <a:cs typeface="+mn-cs"/>
            </a:rPr>
            <a:t>Total unemployed = (unemployment rate % 100) * Population</a:t>
          </a:r>
        </a:p>
        <a:p>
          <a:pPr algn="ctr"/>
          <a:r>
            <a:rPr lang="en-IN" sz="1800" b="1">
              <a:solidFill>
                <a:schemeClr val="bg1"/>
              </a:solidFill>
              <a:effectLst/>
              <a:latin typeface="+mn-lt"/>
              <a:ea typeface="+mn-ea"/>
              <a:cs typeface="+mn-cs"/>
            </a:rPr>
            <a:t>  Total literates       =  (Literacy rate % 100) * Population</a:t>
          </a:r>
        </a:p>
        <a:p>
          <a:pPr algn="ctr"/>
          <a:r>
            <a:rPr lang="en-IN" sz="1800" b="1">
              <a:solidFill>
                <a:schemeClr val="bg1"/>
              </a:solidFill>
              <a:effectLst/>
              <a:latin typeface="+mn-lt"/>
              <a:ea typeface="+mn-ea"/>
              <a:cs typeface="+mn-cs"/>
            </a:rPr>
            <a:t>  Total employed =      Labour force – Total unemployed</a:t>
          </a:r>
          <a:endParaRPr lang="en-IN" sz="1800" b="1">
            <a:solidFill>
              <a:schemeClr val="bg1"/>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0</xdr:col>
      <xdr:colOff>57150</xdr:colOff>
      <xdr:row>1</xdr:row>
      <xdr:rowOff>171450</xdr:rowOff>
    </xdr:from>
    <xdr:to>
      <xdr:col>7</xdr:col>
      <xdr:colOff>104774</xdr:colOff>
      <xdr:row>21</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19050</xdr:colOff>
      <xdr:row>1</xdr:row>
      <xdr:rowOff>19050</xdr:rowOff>
    </xdr:from>
    <xdr:ext cx="3841137" cy="333375"/>
    <xdr:sp macro="" textlink="">
      <xdr:nvSpPr>
        <xdr:cNvPr id="3" name="TextBox 2"/>
        <xdr:cNvSpPr txBox="1"/>
      </xdr:nvSpPr>
      <xdr:spPr>
        <a:xfrm>
          <a:off x="3200400" y="209550"/>
          <a:ext cx="3841137" cy="33337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solidFill>
                <a:schemeClr val="accent2">
                  <a:lumMod val="50000"/>
                </a:schemeClr>
              </a:solidFill>
            </a:rPr>
            <a:t>HIGHWAYS</a:t>
          </a:r>
          <a:r>
            <a:rPr lang="en-IN" sz="1600" b="1" baseline="0">
              <a:solidFill>
                <a:schemeClr val="accent2">
                  <a:lumMod val="50000"/>
                </a:schemeClr>
              </a:solidFill>
            </a:rPr>
            <a:t> PER SQ KM</a:t>
          </a:r>
          <a:endParaRPr lang="en-IN" sz="1600" b="1">
            <a:solidFill>
              <a:schemeClr val="accent2">
                <a:lumMod val="50000"/>
              </a:schemeClr>
            </a:solidFill>
          </a:endParaRPr>
        </a:p>
      </xdr:txBody>
    </xdr:sp>
    <xdr:clientData/>
  </xdr:oneCellAnchor>
  <xdr:oneCellAnchor>
    <xdr:from>
      <xdr:col>9</xdr:col>
      <xdr:colOff>914400</xdr:colOff>
      <xdr:row>21</xdr:row>
      <xdr:rowOff>66675</xdr:rowOff>
    </xdr:from>
    <xdr:ext cx="1695208" cy="280205"/>
    <xdr:sp macro="" textlink="">
      <xdr:nvSpPr>
        <xdr:cNvPr id="4" name="TextBox 3">
          <a:hlinkClick xmlns:r="http://schemas.openxmlformats.org/officeDocument/2006/relationships" r:id="rId2"/>
        </xdr:cNvPr>
        <xdr:cNvSpPr txBox="1"/>
      </xdr:nvSpPr>
      <xdr:spPr>
        <a:xfrm>
          <a:off x="10553700" y="4067175"/>
          <a:ext cx="169520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solidFill>
                <a:schemeClr val="bg1"/>
              </a:solidFill>
            </a:rPr>
            <a:t>LINK TO MASTER TABLE</a:t>
          </a:r>
        </a:p>
      </xdr:txBody>
    </xdr:sp>
    <xdr:clientData/>
  </xdr:oneCellAnchor>
  <xdr:twoCellAnchor>
    <xdr:from>
      <xdr:col>0</xdr:col>
      <xdr:colOff>466724</xdr:colOff>
      <xdr:row>28</xdr:row>
      <xdr:rowOff>76201</xdr:rowOff>
    </xdr:from>
    <xdr:to>
      <xdr:col>7</xdr:col>
      <xdr:colOff>409575</xdr:colOff>
      <xdr:row>47</xdr:row>
      <xdr:rowOff>180975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533400</xdr:colOff>
      <xdr:row>29</xdr:row>
      <xdr:rowOff>57150</xdr:rowOff>
    </xdr:from>
    <xdr:ext cx="864147" cy="374141"/>
    <xdr:sp macro="" textlink="">
      <xdr:nvSpPr>
        <xdr:cNvPr id="6" name="TextBox 5"/>
        <xdr:cNvSpPr txBox="1"/>
      </xdr:nvSpPr>
      <xdr:spPr>
        <a:xfrm>
          <a:off x="10172700" y="5581650"/>
          <a:ext cx="86414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bg1"/>
              </a:solidFill>
            </a:rPr>
            <a:t>TOP</a:t>
          </a:r>
          <a:r>
            <a:rPr lang="en-IN" sz="1800" b="1" baseline="0">
              <a:solidFill>
                <a:schemeClr val="bg1"/>
              </a:solidFill>
            </a:rPr>
            <a:t> 10</a:t>
          </a:r>
          <a:endParaRPr lang="en-IN" sz="1800" b="1">
            <a:solidFill>
              <a:schemeClr val="bg1"/>
            </a:solidFill>
          </a:endParaRPr>
        </a:p>
      </xdr:txBody>
    </xdr:sp>
    <xdr:clientData/>
  </xdr:oneCellAnchor>
  <xdr:oneCellAnchor>
    <xdr:from>
      <xdr:col>9</xdr:col>
      <xdr:colOff>457200</xdr:colOff>
      <xdr:row>4</xdr:row>
      <xdr:rowOff>95250</xdr:rowOff>
    </xdr:from>
    <xdr:ext cx="706284" cy="311496"/>
    <xdr:sp macro="" textlink="">
      <xdr:nvSpPr>
        <xdr:cNvPr id="7" name="TextBox 6"/>
        <xdr:cNvSpPr txBox="1"/>
      </xdr:nvSpPr>
      <xdr:spPr>
        <a:xfrm>
          <a:off x="10096500" y="857250"/>
          <a:ext cx="70628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400" b="1">
              <a:solidFill>
                <a:schemeClr val="bg1"/>
              </a:solidFill>
            </a:rPr>
            <a:t>TOP 10</a:t>
          </a:r>
        </a:p>
      </xdr:txBody>
    </xdr:sp>
    <xdr:clientData/>
  </xdr:oneCellAnchor>
  <xdr:twoCellAnchor>
    <xdr:from>
      <xdr:col>8</xdr:col>
      <xdr:colOff>361951</xdr:colOff>
      <xdr:row>19</xdr:row>
      <xdr:rowOff>66675</xdr:rowOff>
    </xdr:from>
    <xdr:to>
      <xdr:col>8</xdr:col>
      <xdr:colOff>685801</xdr:colOff>
      <xdr:row>21</xdr:row>
      <xdr:rowOff>76200</xdr:rowOff>
    </xdr:to>
    <xdr:sp macro="" textlink="">
      <xdr:nvSpPr>
        <xdr:cNvPr id="8" name="Down Arrow 7">
          <a:hlinkClick xmlns:r="http://schemas.openxmlformats.org/officeDocument/2006/relationships" r:id="rId4"/>
        </xdr:cNvPr>
        <xdr:cNvSpPr/>
      </xdr:nvSpPr>
      <xdr:spPr>
        <a:xfrm>
          <a:off x="9144001" y="3686175"/>
          <a:ext cx="323850" cy="390525"/>
        </a:xfrm>
        <a:prstGeom prst="down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847725</xdr:colOff>
      <xdr:row>44</xdr:row>
      <xdr:rowOff>114300</xdr:rowOff>
    </xdr:from>
    <xdr:ext cx="1907189" cy="311496"/>
    <xdr:sp macro="" textlink="">
      <xdr:nvSpPr>
        <xdr:cNvPr id="9" name="TextBox 8">
          <a:hlinkClick xmlns:r="http://schemas.openxmlformats.org/officeDocument/2006/relationships" r:id="rId2"/>
        </xdr:cNvPr>
        <xdr:cNvSpPr txBox="1"/>
      </xdr:nvSpPr>
      <xdr:spPr>
        <a:xfrm>
          <a:off x="10487025" y="8496300"/>
          <a:ext cx="190718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rPr>
            <a:t>LINK TO </a:t>
          </a:r>
          <a:r>
            <a:rPr lang="en-IN" sz="1400" b="1">
              <a:solidFill>
                <a:schemeClr val="bg1"/>
              </a:solidFill>
            </a:rPr>
            <a:t>MASTER</a:t>
          </a:r>
          <a:r>
            <a:rPr lang="en-IN" sz="1400">
              <a:solidFill>
                <a:schemeClr val="bg1"/>
              </a:solidFill>
            </a:rPr>
            <a:t> TABLE</a:t>
          </a:r>
        </a:p>
      </xdr:txBody>
    </xdr:sp>
    <xdr:clientData/>
  </xdr:oneCellAnchor>
  <xdr:twoCellAnchor>
    <xdr:from>
      <xdr:col>4</xdr:col>
      <xdr:colOff>361950</xdr:colOff>
      <xdr:row>201</xdr:row>
      <xdr:rowOff>142875</xdr:rowOff>
    </xdr:from>
    <xdr:to>
      <xdr:col>5</xdr:col>
      <xdr:colOff>142875</xdr:colOff>
      <xdr:row>204</xdr:row>
      <xdr:rowOff>28575</xdr:rowOff>
    </xdr:to>
    <xdr:sp macro="" textlink="">
      <xdr:nvSpPr>
        <xdr:cNvPr id="10" name="Up Arrow 9">
          <a:hlinkClick xmlns:r="http://schemas.openxmlformats.org/officeDocument/2006/relationships" r:id="rId5"/>
        </xdr:cNvPr>
        <xdr:cNvSpPr/>
      </xdr:nvSpPr>
      <xdr:spPr>
        <a:xfrm>
          <a:off x="6191250" y="38433375"/>
          <a:ext cx="390525" cy="45720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409575</xdr:colOff>
      <xdr:row>205</xdr:row>
      <xdr:rowOff>57150</xdr:rowOff>
    </xdr:from>
    <xdr:to>
      <xdr:col>5</xdr:col>
      <xdr:colOff>123825</xdr:colOff>
      <xdr:row>207</xdr:row>
      <xdr:rowOff>104775</xdr:rowOff>
    </xdr:to>
    <xdr:sp macro="" textlink="">
      <xdr:nvSpPr>
        <xdr:cNvPr id="11" name="Down Arrow 10">
          <a:hlinkClick xmlns:r="http://schemas.openxmlformats.org/officeDocument/2006/relationships" r:id="rId6"/>
        </xdr:cNvPr>
        <xdr:cNvSpPr/>
      </xdr:nvSpPr>
      <xdr:spPr>
        <a:xfrm>
          <a:off x="6238875" y="39109650"/>
          <a:ext cx="323850" cy="428625"/>
        </a:xfrm>
        <a:prstGeom prst="down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219075</xdr:colOff>
      <xdr:row>375</xdr:row>
      <xdr:rowOff>142875</xdr:rowOff>
    </xdr:from>
    <xdr:to>
      <xdr:col>4</xdr:col>
      <xdr:colOff>581025</xdr:colOff>
      <xdr:row>377</xdr:row>
      <xdr:rowOff>171450</xdr:rowOff>
    </xdr:to>
    <xdr:sp macro="" textlink="">
      <xdr:nvSpPr>
        <xdr:cNvPr id="12" name="Up Arrow 11">
          <a:hlinkClick xmlns:r="http://schemas.openxmlformats.org/officeDocument/2006/relationships" r:id="rId7"/>
        </xdr:cNvPr>
        <xdr:cNvSpPr/>
      </xdr:nvSpPr>
      <xdr:spPr>
        <a:xfrm>
          <a:off x="6048375" y="71580375"/>
          <a:ext cx="361950" cy="409575"/>
        </a:xfrm>
        <a:prstGeom prst="up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247650</xdr:colOff>
      <xdr:row>379</xdr:row>
      <xdr:rowOff>9525</xdr:rowOff>
    </xdr:from>
    <xdr:to>
      <xdr:col>4</xdr:col>
      <xdr:colOff>552450</xdr:colOff>
      <xdr:row>381</xdr:row>
      <xdr:rowOff>28575</xdr:rowOff>
    </xdr:to>
    <xdr:sp macro="" textlink="">
      <xdr:nvSpPr>
        <xdr:cNvPr id="13" name="Up Arrow 12">
          <a:hlinkClick xmlns:r="http://schemas.openxmlformats.org/officeDocument/2006/relationships" r:id="rId5"/>
        </xdr:cNvPr>
        <xdr:cNvSpPr/>
      </xdr:nvSpPr>
      <xdr:spPr>
        <a:xfrm>
          <a:off x="6076950" y="72209025"/>
          <a:ext cx="304800" cy="40005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723899</xdr:colOff>
      <xdr:row>0</xdr:row>
      <xdr:rowOff>152400</xdr:rowOff>
    </xdr:from>
    <xdr:to>
      <xdr:col>11</xdr:col>
      <xdr:colOff>276224</xdr:colOff>
      <xdr:row>2</xdr:row>
      <xdr:rowOff>95250</xdr:rowOff>
    </xdr:to>
    <xdr:sp macro="" textlink="">
      <xdr:nvSpPr>
        <xdr:cNvPr id="14" name="Right Arrow 13">
          <a:hlinkClick xmlns:r="http://schemas.openxmlformats.org/officeDocument/2006/relationships" r:id="rId8"/>
        </xdr:cNvPr>
        <xdr:cNvSpPr/>
      </xdr:nvSpPr>
      <xdr:spPr>
        <a:xfrm>
          <a:off x="11658599" y="152400"/>
          <a:ext cx="504825" cy="323850"/>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76200</xdr:colOff>
      <xdr:row>0</xdr:row>
      <xdr:rowOff>133350</xdr:rowOff>
    </xdr:from>
    <xdr:to>
      <xdr:col>10</xdr:col>
      <xdr:colOff>628650</xdr:colOff>
      <xdr:row>2</xdr:row>
      <xdr:rowOff>123825</xdr:rowOff>
    </xdr:to>
    <xdr:sp macro="" textlink="">
      <xdr:nvSpPr>
        <xdr:cNvPr id="15" name="Left Arrow 14">
          <a:hlinkClick xmlns:r="http://schemas.openxmlformats.org/officeDocument/2006/relationships" r:id="rId9"/>
        </xdr:cNvPr>
        <xdr:cNvSpPr/>
      </xdr:nvSpPr>
      <xdr:spPr>
        <a:xfrm>
          <a:off x="11010900" y="133350"/>
          <a:ext cx="552450" cy="371475"/>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609601</xdr:colOff>
      <xdr:row>23</xdr:row>
      <xdr:rowOff>104776</xdr:rowOff>
    </xdr:from>
    <xdr:ext cx="1685924" cy="304800"/>
    <xdr:sp macro="" textlink="">
      <xdr:nvSpPr>
        <xdr:cNvPr id="16" name="TextBox 15">
          <a:hlinkClick xmlns:r="http://schemas.openxmlformats.org/officeDocument/2006/relationships" r:id="rId10"/>
        </xdr:cNvPr>
        <xdr:cNvSpPr txBox="1"/>
      </xdr:nvSpPr>
      <xdr:spPr>
        <a:xfrm>
          <a:off x="10248901" y="4495801"/>
          <a:ext cx="1685924" cy="30480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a:solidFill>
                <a:schemeClr val="accent2">
                  <a:lumMod val="75000"/>
                </a:schemeClr>
              </a:solidFill>
            </a:rPr>
            <a:t>FORMULA USED</a:t>
          </a:r>
        </a:p>
      </xdr:txBody>
    </xdr:sp>
    <xdr:clientData/>
  </xdr:oneCellAnchor>
  <xdr:oneCellAnchor>
    <xdr:from>
      <xdr:col>15</xdr:col>
      <xdr:colOff>476250</xdr:colOff>
      <xdr:row>8</xdr:row>
      <xdr:rowOff>180974</xdr:rowOff>
    </xdr:from>
    <xdr:ext cx="3486150" cy="1285876"/>
    <xdr:sp macro="" textlink="">
      <xdr:nvSpPr>
        <xdr:cNvPr id="17" name="TextBox 16"/>
        <xdr:cNvSpPr txBox="1"/>
      </xdr:nvSpPr>
      <xdr:spPr>
        <a:xfrm>
          <a:off x="14801850" y="1714499"/>
          <a:ext cx="3486150" cy="1285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b="1">
              <a:solidFill>
                <a:schemeClr val="bg1"/>
              </a:solidFill>
              <a:effectLst/>
              <a:latin typeface="+mn-lt"/>
              <a:ea typeface="+mn-ea"/>
              <a:cs typeface="+mn-cs"/>
            </a:rPr>
            <a:t>Highways % Area/sqkm</a:t>
          </a:r>
          <a:endParaRPr lang="en-IN" sz="2400">
            <a:solidFill>
              <a:schemeClr val="bg1"/>
            </a:solidFill>
            <a:effectLst/>
            <a:latin typeface="+mn-lt"/>
            <a:ea typeface="+mn-ea"/>
            <a:cs typeface="+mn-cs"/>
          </a:endParaRP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0</xdr:col>
      <xdr:colOff>0</xdr:colOff>
      <xdr:row>3</xdr:row>
      <xdr:rowOff>152400</xdr:rowOff>
    </xdr:from>
    <xdr:to>
      <xdr:col>6</xdr:col>
      <xdr:colOff>238124</xdr:colOff>
      <xdr:row>23</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1057276</xdr:colOff>
      <xdr:row>33</xdr:row>
      <xdr:rowOff>38100</xdr:rowOff>
    </xdr:from>
    <xdr:to>
      <xdr:col>3</xdr:col>
      <xdr:colOff>1362076</xdr:colOff>
      <xdr:row>56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619125</xdr:colOff>
      <xdr:row>2</xdr:row>
      <xdr:rowOff>33683</xdr:rowOff>
    </xdr:from>
    <xdr:ext cx="933450" cy="311496"/>
    <xdr:sp macro="" textlink="">
      <xdr:nvSpPr>
        <xdr:cNvPr id="3" name="TextBox 2"/>
        <xdr:cNvSpPr txBox="1"/>
      </xdr:nvSpPr>
      <xdr:spPr>
        <a:xfrm>
          <a:off x="14763750" y="414683"/>
          <a:ext cx="9334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accent2">
                  <a:lumMod val="60000"/>
                  <a:lumOff val="40000"/>
                </a:schemeClr>
              </a:solidFill>
            </a:rPr>
            <a:t>TOP 10</a:t>
          </a:r>
        </a:p>
      </xdr:txBody>
    </xdr:sp>
    <xdr:clientData/>
  </xdr:oneCellAnchor>
  <xdr:oneCellAnchor>
    <xdr:from>
      <xdr:col>2</xdr:col>
      <xdr:colOff>762000</xdr:colOff>
      <xdr:row>30</xdr:row>
      <xdr:rowOff>180975</xdr:rowOff>
    </xdr:from>
    <xdr:ext cx="2647949" cy="276225"/>
    <xdr:sp macro="" textlink="">
      <xdr:nvSpPr>
        <xdr:cNvPr id="4" name="TextBox 3"/>
        <xdr:cNvSpPr txBox="1"/>
      </xdr:nvSpPr>
      <xdr:spPr>
        <a:xfrm>
          <a:off x="3695700" y="5895975"/>
          <a:ext cx="2647949" cy="27622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a:solidFill>
                <a:schemeClr val="accent2">
                  <a:lumMod val="50000"/>
                </a:schemeClr>
              </a:solidFill>
            </a:rPr>
            <a:t>ANNUAL GROWTH</a:t>
          </a:r>
        </a:p>
      </xdr:txBody>
    </xdr:sp>
    <xdr:clientData/>
  </xdr:oneCellAnchor>
  <xdr:oneCellAnchor>
    <xdr:from>
      <xdr:col>1</xdr:col>
      <xdr:colOff>476250</xdr:colOff>
      <xdr:row>0</xdr:row>
      <xdr:rowOff>155180</xdr:rowOff>
    </xdr:from>
    <xdr:ext cx="5029200" cy="406795"/>
    <xdr:sp macro="" textlink="">
      <xdr:nvSpPr>
        <xdr:cNvPr id="6" name="TextBox 5"/>
        <xdr:cNvSpPr txBox="1"/>
      </xdr:nvSpPr>
      <xdr:spPr>
        <a:xfrm>
          <a:off x="2552700" y="155180"/>
          <a:ext cx="5029200" cy="40679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solidFill>
                <a:schemeClr val="accent2">
                  <a:lumMod val="50000"/>
                </a:schemeClr>
              </a:solidFill>
            </a:rPr>
            <a:t>REPRESENTATION</a:t>
          </a:r>
          <a:r>
            <a:rPr lang="en-IN" sz="1600" b="1" baseline="0">
              <a:solidFill>
                <a:schemeClr val="accent2">
                  <a:lumMod val="50000"/>
                </a:schemeClr>
              </a:solidFill>
            </a:rPr>
            <a:t> OF PEOPLE BORN AND DIED IN A YEAR</a:t>
          </a:r>
          <a:endParaRPr lang="en-IN" sz="1600" b="1">
            <a:solidFill>
              <a:schemeClr val="accent2">
                <a:lumMod val="50000"/>
              </a:schemeClr>
            </a:solidFill>
          </a:endParaRPr>
        </a:p>
      </xdr:txBody>
    </xdr:sp>
    <xdr:clientData/>
  </xdr:oneCellAnchor>
  <xdr:twoCellAnchor>
    <xdr:from>
      <xdr:col>8</xdr:col>
      <xdr:colOff>104775</xdr:colOff>
      <xdr:row>20</xdr:row>
      <xdr:rowOff>76200</xdr:rowOff>
    </xdr:from>
    <xdr:to>
      <xdr:col>8</xdr:col>
      <xdr:colOff>476250</xdr:colOff>
      <xdr:row>22</xdr:row>
      <xdr:rowOff>133350</xdr:rowOff>
    </xdr:to>
    <xdr:sp macro="" textlink="">
      <xdr:nvSpPr>
        <xdr:cNvPr id="8" name="Down Arrow 7">
          <a:hlinkClick xmlns:r="http://schemas.openxmlformats.org/officeDocument/2006/relationships" r:id="rId3"/>
        </xdr:cNvPr>
        <xdr:cNvSpPr/>
      </xdr:nvSpPr>
      <xdr:spPr>
        <a:xfrm>
          <a:off x="11315700" y="3886200"/>
          <a:ext cx="371475" cy="438150"/>
        </a:xfrm>
        <a:prstGeom prst="downArrow">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47626</xdr:colOff>
      <xdr:row>6</xdr:row>
      <xdr:rowOff>171450</xdr:rowOff>
    </xdr:from>
    <xdr:ext cx="687034" cy="314325"/>
    <xdr:sp macro="" textlink="">
      <xdr:nvSpPr>
        <xdr:cNvPr id="7" name="TextBox 6">
          <a:hlinkClick xmlns:r="http://schemas.openxmlformats.org/officeDocument/2006/relationships" r:id="rId4"/>
        </xdr:cNvPr>
        <xdr:cNvSpPr txBox="1"/>
      </xdr:nvSpPr>
      <xdr:spPr>
        <a:xfrm>
          <a:off x="11496676" y="1314450"/>
          <a:ext cx="687034" cy="314325"/>
        </a:xfrm>
        <a:prstGeom prst="rect">
          <a:avLst/>
        </a:prstGeom>
        <a:solidFill>
          <a:schemeClr val="tx1">
            <a:lumMod val="75000"/>
            <a:lumOff val="2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a:solidFill>
                <a:schemeClr val="bg1"/>
              </a:solidFill>
            </a:rPr>
            <a:t>Table</a:t>
          </a:r>
        </a:p>
      </xdr:txBody>
    </xdr:sp>
    <xdr:clientData/>
  </xdr:oneCellAnchor>
  <xdr:oneCellAnchor>
    <xdr:from>
      <xdr:col>7</xdr:col>
      <xdr:colOff>200025</xdr:colOff>
      <xdr:row>12</xdr:row>
      <xdr:rowOff>152400</xdr:rowOff>
    </xdr:from>
    <xdr:ext cx="1764457" cy="311496"/>
    <xdr:sp macro="" textlink="">
      <xdr:nvSpPr>
        <xdr:cNvPr id="9" name="TextBox 8">
          <a:hlinkClick xmlns:r="http://schemas.openxmlformats.org/officeDocument/2006/relationships" r:id="rId5"/>
        </xdr:cNvPr>
        <xdr:cNvSpPr txBox="1"/>
      </xdr:nvSpPr>
      <xdr:spPr>
        <a:xfrm>
          <a:off x="10677525" y="2438400"/>
          <a:ext cx="176445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1"/>
              </a:solidFill>
            </a:rPr>
            <a:t>LINK TO </a:t>
          </a:r>
          <a:r>
            <a:rPr lang="en-IN" sz="1400" b="1">
              <a:solidFill>
                <a:schemeClr val="bg1"/>
              </a:solidFill>
            </a:rPr>
            <a:t>MASTER</a:t>
          </a:r>
          <a:r>
            <a:rPr lang="en-IN" sz="1200">
              <a:solidFill>
                <a:schemeClr val="bg1"/>
              </a:solidFill>
            </a:rPr>
            <a:t> TABLE</a:t>
          </a:r>
        </a:p>
      </xdr:txBody>
    </xdr:sp>
    <xdr:clientData/>
  </xdr:oneCellAnchor>
  <xdr:oneCellAnchor>
    <xdr:from>
      <xdr:col>7</xdr:col>
      <xdr:colOff>76087</xdr:colOff>
      <xdr:row>50</xdr:row>
      <xdr:rowOff>28575</xdr:rowOff>
    </xdr:from>
    <xdr:ext cx="1693670" cy="311496"/>
    <xdr:sp macro="" textlink="">
      <xdr:nvSpPr>
        <xdr:cNvPr id="10" name="TextBox 9">
          <a:hlinkClick xmlns:r="http://schemas.openxmlformats.org/officeDocument/2006/relationships" r:id="rId5"/>
        </xdr:cNvPr>
        <xdr:cNvSpPr txBox="1"/>
      </xdr:nvSpPr>
      <xdr:spPr>
        <a:xfrm>
          <a:off x="10553587" y="9553575"/>
          <a:ext cx="16936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100">
              <a:solidFill>
                <a:schemeClr val="bg1"/>
              </a:solidFill>
            </a:rPr>
            <a:t>LINK TO </a:t>
          </a:r>
          <a:r>
            <a:rPr lang="en-IN" sz="1400" b="1">
              <a:solidFill>
                <a:schemeClr val="bg1"/>
              </a:solidFill>
            </a:rPr>
            <a:t>MASTER </a:t>
          </a:r>
          <a:r>
            <a:rPr lang="en-IN" sz="1100">
              <a:solidFill>
                <a:schemeClr val="bg1"/>
              </a:solidFill>
            </a:rPr>
            <a:t>TABLE</a:t>
          </a:r>
        </a:p>
      </xdr:txBody>
    </xdr:sp>
    <xdr:clientData/>
  </xdr:oneCellAnchor>
  <xdr:twoCellAnchor>
    <xdr:from>
      <xdr:col>7</xdr:col>
      <xdr:colOff>485775</xdr:colOff>
      <xdr:row>101</xdr:row>
      <xdr:rowOff>114300</xdr:rowOff>
    </xdr:from>
    <xdr:to>
      <xdr:col>7</xdr:col>
      <xdr:colOff>857250</xdr:colOff>
      <xdr:row>104</xdr:row>
      <xdr:rowOff>28575</xdr:rowOff>
    </xdr:to>
    <xdr:sp macro="" textlink="">
      <xdr:nvSpPr>
        <xdr:cNvPr id="11" name="Up Arrow 10">
          <a:hlinkClick xmlns:r="http://schemas.openxmlformats.org/officeDocument/2006/relationships" r:id="rId6"/>
        </xdr:cNvPr>
        <xdr:cNvSpPr/>
      </xdr:nvSpPr>
      <xdr:spPr>
        <a:xfrm>
          <a:off x="10963275" y="19354800"/>
          <a:ext cx="371475" cy="485775"/>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523875</xdr:colOff>
      <xdr:row>105</xdr:row>
      <xdr:rowOff>133350</xdr:rowOff>
    </xdr:from>
    <xdr:to>
      <xdr:col>7</xdr:col>
      <xdr:colOff>828675</xdr:colOff>
      <xdr:row>107</xdr:row>
      <xdr:rowOff>152400</xdr:rowOff>
    </xdr:to>
    <xdr:sp macro="" textlink="">
      <xdr:nvSpPr>
        <xdr:cNvPr id="12" name="Down Arrow 11">
          <a:hlinkClick xmlns:r="http://schemas.openxmlformats.org/officeDocument/2006/relationships" r:id="rId7"/>
        </xdr:cNvPr>
        <xdr:cNvSpPr/>
      </xdr:nvSpPr>
      <xdr:spPr>
        <a:xfrm>
          <a:off x="11001375" y="20135850"/>
          <a:ext cx="304800" cy="400050"/>
        </a:xfrm>
        <a:prstGeom prst="down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200025</xdr:colOff>
      <xdr:row>275</xdr:row>
      <xdr:rowOff>76200</xdr:rowOff>
    </xdr:from>
    <xdr:to>
      <xdr:col>7</xdr:col>
      <xdr:colOff>514350</xdr:colOff>
      <xdr:row>277</xdr:row>
      <xdr:rowOff>114300</xdr:rowOff>
    </xdr:to>
    <xdr:sp macro="" textlink="">
      <xdr:nvSpPr>
        <xdr:cNvPr id="13" name="Up Arrow 12">
          <a:hlinkClick xmlns:r="http://schemas.openxmlformats.org/officeDocument/2006/relationships" r:id="rId8"/>
        </xdr:cNvPr>
        <xdr:cNvSpPr/>
      </xdr:nvSpPr>
      <xdr:spPr>
        <a:xfrm>
          <a:off x="10677525" y="52463700"/>
          <a:ext cx="314325" cy="419100"/>
        </a:xfrm>
        <a:prstGeom prst="up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171451</xdr:colOff>
      <xdr:row>279</xdr:row>
      <xdr:rowOff>114300</xdr:rowOff>
    </xdr:from>
    <xdr:to>
      <xdr:col>7</xdr:col>
      <xdr:colOff>561975</xdr:colOff>
      <xdr:row>282</xdr:row>
      <xdr:rowOff>152400</xdr:rowOff>
    </xdr:to>
    <xdr:sp macro="" textlink="">
      <xdr:nvSpPr>
        <xdr:cNvPr id="14" name="Up Arrow 13">
          <a:hlinkClick xmlns:r="http://schemas.openxmlformats.org/officeDocument/2006/relationships" r:id="rId6"/>
        </xdr:cNvPr>
        <xdr:cNvSpPr/>
      </xdr:nvSpPr>
      <xdr:spPr>
        <a:xfrm>
          <a:off x="10648951" y="53263800"/>
          <a:ext cx="390524" cy="60960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628650</xdr:colOff>
      <xdr:row>7</xdr:row>
      <xdr:rowOff>133350</xdr:rowOff>
    </xdr:from>
    <xdr:to>
      <xdr:col>7</xdr:col>
      <xdr:colOff>962025</xdr:colOff>
      <xdr:row>7</xdr:row>
      <xdr:rowOff>133350</xdr:rowOff>
    </xdr:to>
    <xdr:cxnSp macro="">
      <xdr:nvCxnSpPr>
        <xdr:cNvPr id="16" name="Straight Arrow Connector 15"/>
        <xdr:cNvCxnSpPr/>
      </xdr:nvCxnSpPr>
      <xdr:spPr>
        <a:xfrm>
          <a:off x="11106150" y="1466850"/>
          <a:ext cx="33337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304800</xdr:colOff>
      <xdr:row>1</xdr:row>
      <xdr:rowOff>0</xdr:rowOff>
    </xdr:from>
    <xdr:to>
      <xdr:col>8</xdr:col>
      <xdr:colOff>723900</xdr:colOff>
      <xdr:row>2</xdr:row>
      <xdr:rowOff>133350</xdr:rowOff>
    </xdr:to>
    <xdr:sp macro="" textlink="">
      <xdr:nvSpPr>
        <xdr:cNvPr id="15" name="Right Arrow 14">
          <a:hlinkClick xmlns:r="http://schemas.openxmlformats.org/officeDocument/2006/relationships" r:id="rId9"/>
        </xdr:cNvPr>
        <xdr:cNvSpPr/>
      </xdr:nvSpPr>
      <xdr:spPr>
        <a:xfrm>
          <a:off x="11753850" y="190500"/>
          <a:ext cx="419100" cy="323850"/>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676275</xdr:colOff>
      <xdr:row>0</xdr:row>
      <xdr:rowOff>180975</xdr:rowOff>
    </xdr:from>
    <xdr:to>
      <xdr:col>8</xdr:col>
      <xdr:colOff>200025</xdr:colOff>
      <xdr:row>2</xdr:row>
      <xdr:rowOff>152400</xdr:rowOff>
    </xdr:to>
    <xdr:sp macro="" textlink="">
      <xdr:nvSpPr>
        <xdr:cNvPr id="17" name="Left Arrow 16">
          <a:hlinkClick xmlns:r="http://schemas.openxmlformats.org/officeDocument/2006/relationships" r:id="rId10"/>
        </xdr:cNvPr>
        <xdr:cNvSpPr/>
      </xdr:nvSpPr>
      <xdr:spPr>
        <a:xfrm>
          <a:off x="11153775" y="180975"/>
          <a:ext cx="495300" cy="352425"/>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695325</xdr:colOff>
      <xdr:row>9</xdr:row>
      <xdr:rowOff>164016</xdr:rowOff>
    </xdr:from>
    <xdr:ext cx="1247775" cy="264609"/>
    <xdr:sp macro="" textlink="">
      <xdr:nvSpPr>
        <xdr:cNvPr id="18" name="TextBox 17">
          <a:hlinkClick xmlns:r="http://schemas.openxmlformats.org/officeDocument/2006/relationships" r:id="rId11"/>
        </xdr:cNvPr>
        <xdr:cNvSpPr txBox="1"/>
      </xdr:nvSpPr>
      <xdr:spPr>
        <a:xfrm>
          <a:off x="11172825" y="1888041"/>
          <a:ext cx="1247775" cy="264609"/>
        </a:xfrm>
        <a:prstGeom prst="rect">
          <a:avLst/>
        </a:prstGeom>
        <a:solidFill>
          <a:schemeClr val="tx1">
            <a:lumMod val="75000"/>
            <a:lumOff val="2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a:solidFill>
                <a:schemeClr val="bg1">
                  <a:lumMod val="95000"/>
                </a:schemeClr>
              </a:solidFill>
            </a:rPr>
            <a:t>FORMULA USED</a:t>
          </a:r>
        </a:p>
      </xdr:txBody>
    </xdr:sp>
    <xdr:clientData/>
  </xdr:oneCellAnchor>
  <xdr:twoCellAnchor>
    <xdr:from>
      <xdr:col>7</xdr:col>
      <xdr:colOff>47625</xdr:colOff>
      <xdr:row>10</xdr:row>
      <xdr:rowOff>95250</xdr:rowOff>
    </xdr:from>
    <xdr:to>
      <xdr:col>7</xdr:col>
      <xdr:colOff>561975</xdr:colOff>
      <xdr:row>10</xdr:row>
      <xdr:rowOff>95250</xdr:rowOff>
    </xdr:to>
    <xdr:cxnSp macro="">
      <xdr:nvCxnSpPr>
        <xdr:cNvPr id="20" name="Straight Arrow Connector 19"/>
        <xdr:cNvCxnSpPr/>
      </xdr:nvCxnSpPr>
      <xdr:spPr>
        <a:xfrm>
          <a:off x="10525125" y="2009775"/>
          <a:ext cx="514350"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13</xdr:col>
      <xdr:colOff>1724024</xdr:colOff>
      <xdr:row>6</xdr:row>
      <xdr:rowOff>123825</xdr:rowOff>
    </xdr:from>
    <xdr:ext cx="7486651" cy="2647950"/>
    <xdr:sp macro="" textlink="">
      <xdr:nvSpPr>
        <xdr:cNvPr id="24" name="TextBox 23"/>
        <xdr:cNvSpPr txBox="1"/>
      </xdr:nvSpPr>
      <xdr:spPr>
        <a:xfrm>
          <a:off x="19754849" y="1276350"/>
          <a:ext cx="7486651" cy="2647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solidFill>
                <a:schemeClr val="bg1">
                  <a:lumMod val="95000"/>
                </a:schemeClr>
              </a:solidFill>
              <a:effectLst/>
              <a:latin typeface="+mn-lt"/>
              <a:ea typeface="+mn-ea"/>
              <a:cs typeface="+mn-cs"/>
            </a:rPr>
            <a:t>Total births per year   =     (Population % 1000) * birth rate.</a:t>
          </a:r>
        </a:p>
        <a:p>
          <a:pPr algn="ctr"/>
          <a:r>
            <a:rPr lang="en-IN" sz="2000" b="1">
              <a:solidFill>
                <a:schemeClr val="bg1">
                  <a:lumMod val="95000"/>
                </a:schemeClr>
              </a:solidFill>
              <a:effectLst/>
              <a:latin typeface="+mn-lt"/>
              <a:ea typeface="+mn-ea"/>
              <a:cs typeface="+mn-cs"/>
            </a:rPr>
            <a:t>Total deaths per year  =      (Population % 1000) * death rate.</a:t>
          </a:r>
        </a:p>
        <a:p>
          <a:pPr algn="ctr"/>
          <a:r>
            <a:rPr lang="en-IN" sz="2000" b="1">
              <a:solidFill>
                <a:schemeClr val="bg1">
                  <a:lumMod val="95000"/>
                </a:schemeClr>
              </a:solidFill>
              <a:effectLst/>
              <a:latin typeface="+mn-lt"/>
              <a:ea typeface="+mn-ea"/>
              <a:cs typeface="+mn-cs"/>
            </a:rPr>
            <a:t>Annual growth             =  Total births per year - Total deaths per year</a:t>
          </a:r>
          <a:endParaRPr lang="en-IN" sz="2000" b="1">
            <a:solidFill>
              <a:schemeClr val="bg1">
                <a:lumMod val="95000"/>
              </a:schemeClr>
            </a:solidFill>
          </a:endParaRPr>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1</xdr:col>
      <xdr:colOff>19050</xdr:colOff>
      <xdr:row>5</xdr:row>
      <xdr:rowOff>180975</xdr:rowOff>
    </xdr:from>
    <xdr:to>
      <xdr:col>15</xdr:col>
      <xdr:colOff>257175</xdr:colOff>
      <xdr:row>23</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376238</xdr:colOff>
      <xdr:row>27</xdr:row>
      <xdr:rowOff>119062</xdr:rowOff>
    </xdr:from>
    <xdr:to>
      <xdr:col>12</xdr:col>
      <xdr:colOff>166687</xdr:colOff>
      <xdr:row>46</xdr:row>
      <xdr:rowOff>-1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214314</xdr:colOff>
      <xdr:row>50</xdr:row>
      <xdr:rowOff>166688</xdr:rowOff>
    </xdr:from>
    <xdr:to>
      <xdr:col>13</xdr:col>
      <xdr:colOff>185738</xdr:colOff>
      <xdr:row>73</xdr:row>
      <xdr:rowOff>4764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452439</xdr:colOff>
      <xdr:row>79</xdr:row>
      <xdr:rowOff>-1</xdr:rowOff>
    </xdr:from>
    <xdr:to>
      <xdr:col>14</xdr:col>
      <xdr:colOff>452438</xdr:colOff>
      <xdr:row>101</xdr:row>
      <xdr:rowOff>142874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428625</xdr:colOff>
      <xdr:row>107</xdr:row>
      <xdr:rowOff>142875</xdr:rowOff>
    </xdr:from>
    <xdr:to>
      <xdr:col>14</xdr:col>
      <xdr:colOff>142875</xdr:colOff>
      <xdr:row>129</xdr:row>
      <xdr:rowOff>38101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452438</xdr:colOff>
      <xdr:row>136</xdr:row>
      <xdr:rowOff>166686</xdr:rowOff>
    </xdr:from>
    <xdr:to>
      <xdr:col>15</xdr:col>
      <xdr:colOff>381000</xdr:colOff>
      <xdr:row>159</xdr:row>
      <xdr:rowOff>-1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xdr:colOff>
      <xdr:row>165</xdr:row>
      <xdr:rowOff>0</xdr:rowOff>
    </xdr:from>
    <xdr:to>
      <xdr:col>14</xdr:col>
      <xdr:colOff>500062</xdr:colOff>
      <xdr:row>193</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476251</xdr:colOff>
      <xdr:row>197</xdr:row>
      <xdr:rowOff>23813</xdr:rowOff>
    </xdr:from>
    <xdr:to>
      <xdr:col>14</xdr:col>
      <xdr:colOff>71437</xdr:colOff>
      <xdr:row>226</xdr:row>
      <xdr:rowOff>166687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71437</xdr:colOff>
      <xdr:row>231</xdr:row>
      <xdr:rowOff>71438</xdr:rowOff>
    </xdr:from>
    <xdr:to>
      <xdr:col>16</xdr:col>
      <xdr:colOff>523875</xdr:colOff>
      <xdr:row>254</xdr:row>
      <xdr:rowOff>157164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142875</xdr:colOff>
      <xdr:row>259</xdr:row>
      <xdr:rowOff>95249</xdr:rowOff>
    </xdr:from>
    <xdr:to>
      <xdr:col>16</xdr:col>
      <xdr:colOff>333375</xdr:colOff>
      <xdr:row>283</xdr:row>
      <xdr:rowOff>71437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0</xdr:colOff>
      <xdr:row>287</xdr:row>
      <xdr:rowOff>0</xdr:rowOff>
    </xdr:from>
    <xdr:to>
      <xdr:col>15</xdr:col>
      <xdr:colOff>547687</xdr:colOff>
      <xdr:row>310</xdr:row>
      <xdr:rowOff>23812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166687</xdr:colOff>
      <xdr:row>315</xdr:row>
      <xdr:rowOff>95250</xdr:rowOff>
    </xdr:from>
    <xdr:to>
      <xdr:col>16</xdr:col>
      <xdr:colOff>438151</xdr:colOff>
      <xdr:row>335</xdr:row>
      <xdr:rowOff>104774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408215</xdr:colOff>
      <xdr:row>344</xdr:row>
      <xdr:rowOff>30617</xdr:rowOff>
    </xdr:from>
    <xdr:to>
      <xdr:col>17</xdr:col>
      <xdr:colOff>129268</xdr:colOff>
      <xdr:row>364</xdr:row>
      <xdr:rowOff>179615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374197</xdr:colOff>
      <xdr:row>370</xdr:row>
      <xdr:rowOff>8504</xdr:rowOff>
    </xdr:from>
    <xdr:to>
      <xdr:col>16</xdr:col>
      <xdr:colOff>469447</xdr:colOff>
      <xdr:row>396</xdr:row>
      <xdr:rowOff>151380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5</xdr:col>
      <xdr:colOff>178594</xdr:colOff>
      <xdr:row>1</xdr:row>
      <xdr:rowOff>80936</xdr:rowOff>
    </xdr:from>
    <xdr:ext cx="3146651" cy="374141"/>
    <xdr:sp macro="" textlink="">
      <xdr:nvSpPr>
        <xdr:cNvPr id="16" name="TextBox 15"/>
        <xdr:cNvSpPr txBox="1"/>
      </xdr:nvSpPr>
      <xdr:spPr>
        <a:xfrm>
          <a:off x="3376273" y="285043"/>
          <a:ext cx="3146651" cy="3741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solidFill>
                <a:schemeClr val="accent2">
                  <a:lumMod val="75000"/>
                </a:schemeClr>
              </a:solidFill>
            </a:rPr>
            <a:t>DASHBOARD</a:t>
          </a:r>
        </a:p>
      </xdr:txBody>
    </xdr:sp>
    <xdr:clientData/>
  </xdr:oneCellAnchor>
  <xdr:oneCellAnchor>
    <xdr:from>
      <xdr:col>19</xdr:col>
      <xdr:colOff>294595</xdr:colOff>
      <xdr:row>2</xdr:row>
      <xdr:rowOff>116679</xdr:rowOff>
    </xdr:from>
    <xdr:ext cx="238125" cy="4813529"/>
    <xdr:sp macro="" textlink="">
      <xdr:nvSpPr>
        <xdr:cNvPr id="17" name="TextBox 16"/>
        <xdr:cNvSpPr txBox="1"/>
      </xdr:nvSpPr>
      <xdr:spPr>
        <a:xfrm>
          <a:off x="12019870" y="507204"/>
          <a:ext cx="238125" cy="48135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a:solidFill>
                <a:schemeClr val="bg1"/>
              </a:solidFill>
            </a:rPr>
            <a:t>SCROL</a:t>
          </a:r>
        </a:p>
        <a:p>
          <a:r>
            <a:rPr lang="en-IN" sz="1200" b="1">
              <a:solidFill>
                <a:schemeClr val="bg1"/>
              </a:solidFill>
            </a:rPr>
            <a:t>L DOWN </a:t>
          </a:r>
          <a:r>
            <a:rPr lang="en-IN" sz="1200" b="1">
              <a:solidFill>
                <a:schemeClr val="accent2">
                  <a:lumMod val="75000"/>
                </a:schemeClr>
              </a:solidFill>
            </a:rPr>
            <a:t>FOR OVERAL GRAPHS</a:t>
          </a:r>
        </a:p>
      </xdr:txBody>
    </xdr:sp>
    <xdr:clientData/>
  </xdr:oneCellAnchor>
  <xdr:twoCellAnchor>
    <xdr:from>
      <xdr:col>18</xdr:col>
      <xdr:colOff>590550</xdr:colOff>
      <xdr:row>4</xdr:row>
      <xdr:rowOff>142875</xdr:rowOff>
    </xdr:from>
    <xdr:to>
      <xdr:col>18</xdr:col>
      <xdr:colOff>600075</xdr:colOff>
      <xdr:row>9</xdr:row>
      <xdr:rowOff>123825</xdr:rowOff>
    </xdr:to>
    <xdr:cxnSp macro="">
      <xdr:nvCxnSpPr>
        <xdr:cNvPr id="26" name="Straight Arrow Connector 25"/>
        <xdr:cNvCxnSpPr/>
      </xdr:nvCxnSpPr>
      <xdr:spPr>
        <a:xfrm>
          <a:off x="11706225" y="914400"/>
          <a:ext cx="9525" cy="9334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585108</xdr:colOff>
      <xdr:row>0</xdr:row>
      <xdr:rowOff>139812</xdr:rowOff>
    </xdr:from>
    <xdr:to>
      <xdr:col>19</xdr:col>
      <xdr:colOff>352425</xdr:colOff>
      <xdr:row>2</xdr:row>
      <xdr:rowOff>57150</xdr:rowOff>
    </xdr:to>
    <xdr:sp macro="" textlink="">
      <xdr:nvSpPr>
        <xdr:cNvPr id="27" name="Right Arrow 26">
          <a:hlinkClick xmlns:r="http://schemas.openxmlformats.org/officeDocument/2006/relationships" r:id="rId15"/>
        </xdr:cNvPr>
        <xdr:cNvSpPr/>
      </xdr:nvSpPr>
      <xdr:spPr>
        <a:xfrm>
          <a:off x="11700783" y="139812"/>
          <a:ext cx="376917" cy="307863"/>
        </a:xfrm>
        <a:prstGeom prst="righ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9525</xdr:colOff>
      <xdr:row>0</xdr:row>
      <xdr:rowOff>114301</xdr:rowOff>
    </xdr:from>
    <xdr:to>
      <xdr:col>18</xdr:col>
      <xdr:colOff>491412</xdr:colOff>
      <xdr:row>2</xdr:row>
      <xdr:rowOff>87110</xdr:rowOff>
    </xdr:to>
    <xdr:sp macro="" textlink="">
      <xdr:nvSpPr>
        <xdr:cNvPr id="28" name="Left Arrow 27">
          <a:hlinkClick xmlns:r="http://schemas.openxmlformats.org/officeDocument/2006/relationships" r:id="rId16"/>
        </xdr:cNvPr>
        <xdr:cNvSpPr/>
      </xdr:nvSpPr>
      <xdr:spPr>
        <a:xfrm>
          <a:off x="11125200" y="114301"/>
          <a:ext cx="481887" cy="363334"/>
        </a:xfrm>
        <a:prstGeom prst="leftArrow">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627781</xdr:colOff>
      <xdr:row>30</xdr:row>
      <xdr:rowOff>67108</xdr:rowOff>
    </xdr:from>
    <xdr:to>
      <xdr:col>5</xdr:col>
      <xdr:colOff>1589808</xdr:colOff>
      <xdr:row>45</xdr:row>
      <xdr:rowOff>62346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665337</xdr:colOff>
      <xdr:row>28</xdr:row>
      <xdr:rowOff>153982</xdr:rowOff>
    </xdr:from>
    <xdr:ext cx="2494144" cy="374141"/>
    <xdr:sp macro="" textlink="">
      <xdr:nvSpPr>
        <xdr:cNvPr id="3" name="TextBox 2"/>
        <xdr:cNvSpPr txBox="1"/>
      </xdr:nvSpPr>
      <xdr:spPr>
        <a:xfrm>
          <a:off x="3851882" y="5487982"/>
          <a:ext cx="249414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800" b="1">
              <a:solidFill>
                <a:schemeClr val="bg1"/>
              </a:solidFill>
            </a:rPr>
            <a:t>EXPORTS AND IMPORTS</a:t>
          </a:r>
        </a:p>
      </xdr:txBody>
    </xdr:sp>
    <xdr:clientData/>
  </xdr:oneCellAnchor>
  <xdr:twoCellAnchor>
    <xdr:from>
      <xdr:col>1</xdr:col>
      <xdr:colOff>985404</xdr:colOff>
      <xdr:row>49</xdr:row>
      <xdr:rowOff>54553</xdr:rowOff>
    </xdr:from>
    <xdr:to>
      <xdr:col>5</xdr:col>
      <xdr:colOff>94383</xdr:colOff>
      <xdr:row>71</xdr:row>
      <xdr:rowOff>121228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833005</xdr:colOff>
      <xdr:row>46</xdr:row>
      <xdr:rowOff>115166</xdr:rowOff>
    </xdr:from>
    <xdr:ext cx="1590675" cy="342786"/>
    <xdr:sp macro="" textlink="">
      <xdr:nvSpPr>
        <xdr:cNvPr id="5" name="TextBox 4"/>
        <xdr:cNvSpPr txBox="1"/>
      </xdr:nvSpPr>
      <xdr:spPr>
        <a:xfrm>
          <a:off x="4019550" y="8878166"/>
          <a:ext cx="15906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600" b="1">
              <a:solidFill>
                <a:schemeClr val="bg1"/>
              </a:solidFill>
            </a:rPr>
            <a:t>GDP</a:t>
          </a:r>
        </a:p>
      </xdr:txBody>
    </xdr:sp>
    <xdr:clientData/>
  </xdr:oneCellAnchor>
  <xdr:twoCellAnchor>
    <xdr:from>
      <xdr:col>1</xdr:col>
      <xdr:colOff>904132</xdr:colOff>
      <xdr:row>75</xdr:row>
      <xdr:rowOff>180726</xdr:rowOff>
    </xdr:from>
    <xdr:to>
      <xdr:col>5</xdr:col>
      <xdr:colOff>713632</xdr:colOff>
      <xdr:row>92</xdr:row>
      <xdr:rowOff>138049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614054</xdr:colOff>
      <xdr:row>73</xdr:row>
      <xdr:rowOff>80719</xdr:rowOff>
    </xdr:from>
    <xdr:ext cx="3012029" cy="342786"/>
    <xdr:sp macro="" textlink="">
      <xdr:nvSpPr>
        <xdr:cNvPr id="7" name="TextBox 6"/>
        <xdr:cNvSpPr txBox="1"/>
      </xdr:nvSpPr>
      <xdr:spPr>
        <a:xfrm>
          <a:off x="3805548" y="13626011"/>
          <a:ext cx="301202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a:solidFill>
                <a:schemeClr val="bg1"/>
              </a:solidFill>
            </a:rPr>
            <a:t>LIFE EXPECTANCY RATE</a:t>
          </a:r>
        </a:p>
      </xdr:txBody>
    </xdr:sp>
    <xdr:clientData/>
  </xdr:oneCellAnchor>
  <xdr:twoCellAnchor editAs="oneCell">
    <xdr:from>
      <xdr:col>0</xdr:col>
      <xdr:colOff>189239</xdr:colOff>
      <xdr:row>3</xdr:row>
      <xdr:rowOff>124074</xdr:rowOff>
    </xdr:from>
    <xdr:to>
      <xdr:col>11</xdr:col>
      <xdr:colOff>430333</xdr:colOff>
      <xdr:row>25</xdr:row>
      <xdr:rowOff>98962</xdr:rowOff>
    </xdr:to>
    <mc:AlternateContent xmlns:mc="http://schemas.openxmlformats.org/markup-compatibility/2006" xmlns:a14="http://schemas.microsoft.com/office/drawing/2010/main">
      <mc:Choice Requires="a14">
        <xdr:graphicFrame macro="">
          <xdr:nvGraphicFramePr>
            <xdr:cNvPr id="9"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9239" y="730210"/>
              <a:ext cx="15926419" cy="4057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oneCellAnchor>
    <xdr:from>
      <xdr:col>7</xdr:col>
      <xdr:colOff>323850</xdr:colOff>
      <xdr:row>0</xdr:row>
      <xdr:rowOff>165298</xdr:rowOff>
    </xdr:from>
    <xdr:ext cx="3181349" cy="301427"/>
    <xdr:sp macro="" textlink="">
      <xdr:nvSpPr>
        <xdr:cNvPr id="4" name="TextBox 3"/>
        <xdr:cNvSpPr txBox="1"/>
      </xdr:nvSpPr>
      <xdr:spPr>
        <a:xfrm>
          <a:off x="4733925" y="165298"/>
          <a:ext cx="3181349" cy="30142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solidFill>
                <a:schemeClr val="accent2">
                  <a:lumMod val="75000"/>
                </a:schemeClr>
              </a:solidFill>
            </a:rPr>
            <a:t>QUICK VIEW</a:t>
          </a:r>
        </a:p>
      </xdr:txBody>
    </xdr:sp>
    <xdr:clientData/>
  </xdr:oneCellAnchor>
  <xdr:oneCellAnchor>
    <xdr:from>
      <xdr:col>7</xdr:col>
      <xdr:colOff>304800</xdr:colOff>
      <xdr:row>25</xdr:row>
      <xdr:rowOff>123825</xdr:rowOff>
    </xdr:from>
    <xdr:ext cx="3505200" cy="530571"/>
    <xdr:sp macro="" textlink="">
      <xdr:nvSpPr>
        <xdr:cNvPr id="5" name="TextBox 4"/>
        <xdr:cNvSpPr txBox="1"/>
      </xdr:nvSpPr>
      <xdr:spPr>
        <a:xfrm>
          <a:off x="4714875" y="4219575"/>
          <a:ext cx="3505200" cy="530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solidFill>
                <a:schemeClr val="bg1"/>
              </a:solidFill>
            </a:rPr>
            <a:t>THANK YOU</a:t>
          </a:r>
        </a:p>
      </xdr:txBody>
    </xdr:sp>
    <xdr:clientData/>
  </xdr:oneCellAnchor>
  <xdr:twoCellAnchor editAs="oneCell">
    <xdr:from>
      <xdr:col>7</xdr:col>
      <xdr:colOff>257175</xdr:colOff>
      <xdr:row>24</xdr:row>
      <xdr:rowOff>40005</xdr:rowOff>
    </xdr:from>
    <xdr:to>
      <xdr:col>8</xdr:col>
      <xdr:colOff>581025</xdr:colOff>
      <xdr:row>29</xdr:row>
      <xdr:rowOff>114300</xdr:rowOff>
    </xdr:to>
    <xdr:pic>
      <xdr:nvPicPr>
        <xdr:cNvPr id="6" name="Graphic 23" descr="Handshake">
          <a:extLst>
            <a:ext uri="{FF2B5EF4-FFF2-40B4-BE49-F238E27FC236}">
              <a16:creationId xmlns:a16="http://schemas.microsoft.com/office/drawing/2014/main" id="{5F8C197A-1D99-469E-86C2-582CC16D2C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4667250" y="3945255"/>
          <a:ext cx="933450" cy="102679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r:id="rId1" refreshedBy="HP" refreshedDate="43416.695848958334" createdVersion="6" refreshedVersion="6" minRefreshableVersion="3" recordCount="182">
  <cacheSource type="worksheet">
    <worksheetSource name="Table2"/>
  </cacheSource>
  <cacheFields count="23">
    <cacheField name="Country" numFmtId="0">
      <sharedItems count="182">
        <s v="Afghanistan"/>
        <s v="Albania"/>
        <s v="Algeria"/>
        <s v="American Samoa"/>
        <s v="Antigua and Barbuda"/>
        <s v="Argentina"/>
        <s v="Armenia"/>
        <s v="Aruba"/>
        <s v="Australia"/>
        <s v="Austria"/>
        <s v="Azerbaijan"/>
        <s v="Bahamas The"/>
        <s v="Bahrain"/>
        <s v="Bangladesh"/>
        <s v="Barbados"/>
        <s v="Belarus"/>
        <s v="Belgium"/>
        <s v="Belize"/>
        <s v="Bermuda"/>
        <s v="Bhutan"/>
        <s v="Bolivia"/>
        <s v="Bosnia and Herzegovina"/>
        <s v="Botswana"/>
        <s v="Brazil"/>
        <s v="British Virgin Islands"/>
        <s v="Brunei"/>
        <s v="Bulgaria"/>
        <s v="Burma"/>
        <s v="Cambodia"/>
        <s v="Cameroon"/>
        <s v="Canada"/>
        <s v="Cape Verde"/>
        <s v="Cayman Islands"/>
        <s v="Central African Republic"/>
        <s v="Chile"/>
        <s v="China"/>
        <s v="Colombia"/>
        <s v="Comoros"/>
        <s v="Costa Rica"/>
        <s v="Cote d'Ivoire"/>
        <s v="Croatia"/>
        <s v="Cuba"/>
        <s v="Cyprus"/>
        <s v="Czech Republic"/>
        <s v="Denmark"/>
        <s v="Djibouti"/>
        <s v="Dominica"/>
        <s v="Dominican Republic"/>
        <s v="Ecuador"/>
        <s v="Egypt"/>
        <s v="El Salvador"/>
        <s v="Equatorial Guinea"/>
        <s v="Estonia"/>
        <s v="Faroe Islands"/>
        <s v="Fiji"/>
        <s v="Finland"/>
        <s v="France"/>
        <s v="French Guiana"/>
        <s v="French Polynesia"/>
        <s v="Gabon"/>
        <s v="Georgia"/>
        <s v="Germany"/>
        <s v="Ghana"/>
        <s v="Gibraltar"/>
        <s v="Greece"/>
        <s v="Greenland"/>
        <s v="Grenada"/>
        <s v="Guadeloupe"/>
        <s v="Guam"/>
        <s v="Guatemala"/>
        <s v="Honduras"/>
        <s v="Hong Kong"/>
        <s v="Hungary"/>
        <s v="Iceland"/>
        <s v="India"/>
        <s v="Indonesia"/>
        <s v="Iran"/>
        <s v="Iraq"/>
        <s v="Ireland"/>
        <s v="Israel"/>
        <s v="Italy"/>
        <s v="Jamaica"/>
        <s v="Japan"/>
        <s v="Jordan"/>
        <s v="Kazakhstan"/>
        <s v="Kenya"/>
        <s v="Kiribati"/>
        <s v="Korea North"/>
        <s v="Korea South"/>
        <s v="Kuwait"/>
        <s v="Kyrgyzstan"/>
        <s v="Laos"/>
        <s v="Latvia"/>
        <s v="Lebanon"/>
        <s v="Lesotho"/>
        <s v="Liberia"/>
        <s v="Libya"/>
        <s v="Lithuania"/>
        <s v="Luxembourg"/>
        <s v="Macau"/>
        <s v="Macedonia"/>
        <s v="Madagascar"/>
        <s v="Malawi"/>
        <s v="Malaysia"/>
        <s v="Maldives"/>
        <s v="Mali"/>
        <s v="Malta"/>
        <s v="Martinique"/>
        <s v="Mauritania"/>
        <s v="Mauritius"/>
        <s v="Mexico"/>
        <s v="Micronesia Federated States of"/>
        <s v="Moldova"/>
        <s v="Mongolia"/>
        <s v="Montserrat"/>
        <s v="Morocco"/>
        <s v="Mozambique"/>
        <s v="Namibia"/>
        <s v="Nauru"/>
        <s v="Nepal"/>
        <s v="Netherlands"/>
        <s v="Netherlands Antilles"/>
        <s v="New Caledonia"/>
        <s v="New Zealand"/>
        <s v="Nicaragua"/>
        <s v="Nigeria"/>
        <s v="Norway"/>
        <s v="Oman"/>
        <s v="Pakistan"/>
        <s v="Panama"/>
        <s v="Paraguay"/>
        <s v="Peru"/>
        <s v="Philippines"/>
        <s v="Poland"/>
        <s v="Portugal"/>
        <s v="Puerto Rico"/>
        <s v="Qatar"/>
        <s v="Reunion"/>
        <s v="Romania"/>
        <s v="Russia"/>
        <s v="Saint Helena"/>
        <s v="Saint Kitts and Nevis"/>
        <s v="Saint Lucia"/>
        <s v="Saint Pierre and Miquelon"/>
        <s v="Saint Vincent and the Grenadines"/>
        <s v="Saudi Arabia"/>
        <s v="Senegal"/>
        <s v="Serbia and Montenegro"/>
        <s v="Singapore"/>
        <s v="Slovakia"/>
        <s v="Slovenia"/>
        <s v="Somalia"/>
        <s v="South Africa"/>
        <s v="Spain"/>
        <s v="Sri Lanka"/>
        <s v="Sudan"/>
        <s v="Suriname"/>
        <s v="Swaziland"/>
        <s v="Sweden"/>
        <s v="Switzerland"/>
        <s v="Syria"/>
        <s v="Taiwan"/>
        <s v="Tajikistan"/>
        <s v="Thailand"/>
        <s v="Tonga"/>
        <s v="Trinidad and Tobago"/>
        <s v="Tunisia"/>
        <s v="Turkey"/>
        <s v="Turkmenistan"/>
        <s v="Turks and Caicos Islands"/>
        <s v="Ukraine"/>
        <s v="United Arab Emirates"/>
        <s v="United Kingdom"/>
        <s v="United States"/>
        <s v="Uruguay"/>
        <s v="Uzbekistan"/>
        <s v="Venezuela"/>
        <s v="Vietnam"/>
        <s v="Virgin Islands"/>
        <s v="Yemen"/>
        <s v="Zambia"/>
        <s v="Zimbabwe"/>
      </sharedItems>
    </cacheField>
    <cacheField name="Area(sq km)" numFmtId="0">
      <sharedItems containsSemiMixedTypes="0" containsString="0" containsNumber="1" containsInteger="1" minValue="7" maxValue="17075200"/>
    </cacheField>
    <cacheField name="Birth rate(births/1000 population)" numFmtId="0">
      <sharedItems containsSemiMixedTypes="0" containsString="0" containsNumber="1" minValue="7.23" maxValue="47.02"/>
    </cacheField>
    <cacheField name="Death rate(deaths/1000 population)" numFmtId="0">
      <sharedItems containsSemiMixedTypes="0" containsString="0" containsNumber="1" minValue="2.42" maxValue="29.36"/>
    </cacheField>
    <cacheField name="Electricity - consumption(kWh)" numFmtId="2">
      <sharedItems containsSemiMixedTypes="0" containsString="0" containsNumber="1" containsInteger="1" minValue="1674000" maxValue="3660000000000"/>
    </cacheField>
    <cacheField name="Electricity - production(kWh)" numFmtId="2">
      <sharedItems containsSemiMixedTypes="0" containsString="0" containsNumber="1" containsInteger="1" minValue="1800000" maxValue="3839000000000"/>
    </cacheField>
    <cacheField name="Exports" numFmtId="2">
      <sharedItems containsSemiMixedTypes="0" containsString="0" containsNumber="1" containsInteger="1" minValue="125000" maxValue="893300000000"/>
    </cacheField>
    <cacheField name="GDP - real growth rate(%)" numFmtId="0">
      <sharedItems containsSemiMixedTypes="0" containsString="0" containsNumber="1" minValue="-8.1999999999999993" maxValue="52.3"/>
    </cacheField>
    <cacheField name="Highways(km)" numFmtId="0">
      <sharedItems containsString="0" containsBlank="1" containsNumber="1" containsInteger="1" minValue="29" maxValue="6393603"/>
    </cacheField>
    <cacheField name="Imports" numFmtId="2">
      <sharedItems containsString="0" containsBlank="1" containsNumber="1" containsInteger="1" minValue="17000000" maxValue="1476000000000"/>
    </cacheField>
    <cacheField name="Inflation rate (consumer prices)(%)" numFmtId="0">
      <sharedItems containsString="0" containsBlank="1" containsNumber="1" minValue="-3.6" maxValue="133"/>
    </cacheField>
    <cacheField name="Internet users" numFmtId="0">
      <sharedItems containsString="0" containsBlank="1" containsNumber="1" containsInteger="1" minValue="300" maxValue="159000000"/>
    </cacheField>
    <cacheField name="Labor force" numFmtId="0">
      <sharedItems containsSemiMixedTypes="0" containsString="0" containsNumber="1" containsInteger="1" minValue="1201" maxValue="760800000"/>
    </cacheField>
    <cacheField name="Life expectancy at birth(years)" numFmtId="0">
      <sharedItems containsSemiMixedTypes="0" containsString="0" containsNumber="1" minValue="33.869999999999997" maxValue="82.03"/>
    </cacheField>
    <cacheField name="Oil - consumption(bbl/day)" numFmtId="0">
      <sharedItems containsSemiMixedTypes="0" containsString="0" containsNumber="1" containsInteger="1" minValue="0" maxValue="19650000"/>
    </cacheField>
    <cacheField name="Population" numFmtId="0">
      <sharedItems containsSemiMixedTypes="0" containsString="0" containsNumber="1" containsInteger="1" minValue="7012" maxValue="1306313812"/>
    </cacheField>
    <cacheField name="Telephones - main lines in use" numFmtId="0">
      <sharedItems containsString="0" containsBlank="1" containsNumber="1" containsInteger="1" minValue="1900" maxValue="263000000"/>
    </cacheField>
    <cacheField name="Total fertility rate(children born/woman)" numFmtId="0">
      <sharedItems containsSemiMixedTypes="0" containsString="0" containsNumber="1" minValue="0.91" maxValue="6.84"/>
    </cacheField>
    <cacheField name="Unemployment rate(%)" numFmtId="0">
      <sharedItems containsBlank="1" containsMixedTypes="1" containsNumber="1" minValue="0.6" maxValue="90"/>
    </cacheField>
    <cacheField name="Electricity Savings" numFmtId="0" formula="'Electricity - production(kWh)'-'Electricity - consumption(kWh)'" databaseField="0"/>
    <cacheField name="Ratio of C/P" numFmtId="0" formula="'Electricity - consumption(kWh)'/'Electricity - production(kWh)'" databaseField="0"/>
    <cacheField name="Oil in Litres" numFmtId="0" formula="'Oil - consumption(bbl/day)'*159" databaseField="0"/>
    <cacheField name="Oil consumption/Person" numFmtId="0" formula="'Oil in Litres'/Population"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3417.909910879629" createdVersion="6" refreshedVersion="6" minRefreshableVersion="3" recordCount="182">
  <cacheSource type="worksheet">
    <worksheetSource name="Table4"/>
  </cacheSource>
  <cacheFields count="6">
    <cacheField name="Countries" numFmtId="0">
      <sharedItems count="182">
        <s v="Afghanistan"/>
        <s v="Albania"/>
        <s v="Algeria"/>
        <s v="American Samoa"/>
        <s v="Antigua and Barbuda"/>
        <s v="Argentina"/>
        <s v="Armenia"/>
        <s v="Aruba"/>
        <s v="Australia"/>
        <s v="Austria"/>
        <s v="Azerbaijan"/>
        <s v="Bahamas The"/>
        <s v="Bahrain"/>
        <s v="Bangladesh"/>
        <s v="Barbados"/>
        <s v="Belarus"/>
        <s v="Belgium"/>
        <s v="Belize"/>
        <s v="Bermuda"/>
        <s v="Bhutan"/>
        <s v="Bolivia"/>
        <s v="Bosnia and Herzegovina"/>
        <s v="Botswana"/>
        <s v="Brazil"/>
        <s v="British Virgin Islands"/>
        <s v="Brunei"/>
        <s v="Bulgaria"/>
        <s v="Burma"/>
        <s v="Cambodia"/>
        <s v="Cameroon"/>
        <s v="Canada"/>
        <s v="Cape Verde"/>
        <s v="Cayman Islands"/>
        <s v="Central African Republic"/>
        <s v="Chile"/>
        <s v="China"/>
        <s v="Colombia"/>
        <s v="Comoros"/>
        <s v="Costa Rica"/>
        <s v="Cote d'Ivoire"/>
        <s v="Croatia"/>
        <s v="Cuba"/>
        <s v="Cyprus"/>
        <s v="Czech Republic"/>
        <s v="Denmark"/>
        <s v="Djibouti"/>
        <s v="Dominica"/>
        <s v="Dominican Republic"/>
        <s v="Ecuador"/>
        <s v="Egypt"/>
        <s v="El Salvador"/>
        <s v="Equatorial Guinea"/>
        <s v="Estonia"/>
        <s v="Faroe Islands"/>
        <s v="Fiji"/>
        <s v="Finland"/>
        <s v="France"/>
        <s v="French Guiana"/>
        <s v="French Polynesia"/>
        <s v="Gabon"/>
        <s v="Georgia"/>
        <s v="Germany"/>
        <s v="Ghana"/>
        <s v="Gibraltar"/>
        <s v="Greece"/>
        <s v="Greenland"/>
        <s v="Grenada"/>
        <s v="Guadeloupe"/>
        <s v="Guam"/>
        <s v="Guatemala"/>
        <s v="Honduras"/>
        <s v="Hong Kong"/>
        <s v="Hungary"/>
        <s v="Iceland"/>
        <s v="India"/>
        <s v="Indonesia"/>
        <s v="Iran"/>
        <s v="Iraq"/>
        <s v="Ireland"/>
        <s v="Israel"/>
        <s v="Italy"/>
        <s v="Jamaica"/>
        <s v="Japan"/>
        <s v="Jordan"/>
        <s v="Kazakhstan"/>
        <s v="Kenya"/>
        <s v="Kiribati"/>
        <s v="Korea North"/>
        <s v="Korea South"/>
        <s v="Kuwait"/>
        <s v="Kyrgyzstan"/>
        <s v="Laos"/>
        <s v="Latvia"/>
        <s v="Lebanon"/>
        <s v="Lesotho"/>
        <s v="Liberia"/>
        <s v="Libya"/>
        <s v="Lithuania"/>
        <s v="Luxembourg"/>
        <s v="Macau"/>
        <s v="Macedonia"/>
        <s v="Madagascar"/>
        <s v="Malawi"/>
        <s v="Malaysia"/>
        <s v="Maldives"/>
        <s v="Mali"/>
        <s v="Malta"/>
        <s v="Martinique"/>
        <s v="Mauritania"/>
        <s v="Mauritius"/>
        <s v="Mexico"/>
        <s v="Micronesia Federated States of"/>
        <s v="Moldova"/>
        <s v="Mongolia"/>
        <s v="Montserrat"/>
        <s v="Morocco"/>
        <s v="Mozambique"/>
        <s v="Namibia"/>
        <s v="Nauru"/>
        <s v="Nepal"/>
        <s v="Netherlands"/>
        <s v="Netherlands Antilles"/>
        <s v="New Caledonia"/>
        <s v="New Zealand"/>
        <s v="Nicaragua"/>
        <s v="Nigeria"/>
        <s v="Norway"/>
        <s v="Oman"/>
        <s v="Pakistan"/>
        <s v="Panama"/>
        <s v="Paraguay"/>
        <s v="Peru"/>
        <s v="Philippines"/>
        <s v="Poland"/>
        <s v="Portugal"/>
        <s v="Puerto Rico"/>
        <s v="Qatar"/>
        <s v="Reunion"/>
        <s v="Romania"/>
        <s v="Russia"/>
        <s v="Saint Helena"/>
        <s v="Saint Kitts and Nevis"/>
        <s v="Saint Lucia"/>
        <s v="Saint Pierre and Miquelon"/>
        <s v="Saint Vincent and the Grenadines"/>
        <s v="Saudi Arabia"/>
        <s v="Senegal"/>
        <s v="Serbia and Montenegro"/>
        <s v="Singapore"/>
        <s v="Slovakia"/>
        <s v="Slovenia"/>
        <s v="Somalia"/>
        <s v="South Africa"/>
        <s v="Spain"/>
        <s v="Sri Lanka"/>
        <s v="Sudan"/>
        <s v="Suriname"/>
        <s v="Swaziland"/>
        <s v="Sweden"/>
        <s v="Switzerland"/>
        <s v="Syria"/>
        <s v="Taiwan"/>
        <s v="Tajikistan"/>
        <s v="Thailand"/>
        <s v="Tonga"/>
        <s v="Trinidad and Tobago"/>
        <s v="Tunisia"/>
        <s v="Turkey"/>
        <s v="Turkmenistan"/>
        <s v="Turks and Caicos Islands"/>
        <s v="Ukraine"/>
        <s v="United Arab Emirates"/>
        <s v="United Kingdom"/>
        <s v="United States"/>
        <s v="Uruguay"/>
        <s v="Uzbekistan"/>
        <s v="Venezuela"/>
        <s v="Vietnam"/>
        <s v="Virgin Islands"/>
        <s v="Yemen"/>
        <s v="Zambia"/>
        <s v="Zimbabwe"/>
      </sharedItems>
    </cacheField>
    <cacheField name="Sum of Birth rate(births/1000 population)" numFmtId="0">
      <sharedItems containsSemiMixedTypes="0" containsString="0" containsNumber="1" minValue="7.23" maxValue="47.02"/>
    </cacheField>
    <cacheField name="Sum of Population" numFmtId="0">
      <sharedItems containsSemiMixedTypes="0" containsString="0" containsNumber="1" containsInteger="1" minValue="7012" maxValue="1306313812"/>
    </cacheField>
    <cacheField name="Sum of Infant mortality per 1000 births" numFmtId="0">
      <sharedItems containsString="0" containsBlank="1" containsNumber="1" minValue="2.29" maxValue="163.07"/>
    </cacheField>
    <cacheField name="Birth's per year" numFmtId="0">
      <sharedItems containsSemiMixedTypes="0" containsString="0" containsNumber="1" minValue="91.981800000000007" maxValue="24111501.140160002"/>
    </cacheField>
    <cacheField name="Infant deaths per year" numFmtId="0">
      <sharedItems containsSemiMixedTypes="0" containsString="0" containsNumber="1" minValue="0" maxValue="875006.3763764064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HP" refreshedDate="43418.00027488426" createdVersion="6" refreshedVersion="6" minRefreshableVersion="3" recordCount="182">
  <cacheSource type="worksheet">
    <worksheetSource name="Table3"/>
  </cacheSource>
  <cacheFields count="4">
    <cacheField name="Country" numFmtId="0">
      <sharedItems count="182">
        <s v="Afghanistan"/>
        <s v="Albania"/>
        <s v="Algeria"/>
        <s v="American Samoa"/>
        <s v="Antigua and Barbuda"/>
        <s v="Argentina"/>
        <s v="Armenia"/>
        <s v="Aruba"/>
        <s v="Australia"/>
        <s v="Austria"/>
        <s v="Azerbaijan"/>
        <s v="Bahamas The"/>
        <s v="Bahrain"/>
        <s v="Bangladesh"/>
        <s v="Barbados"/>
        <s v="Belarus"/>
        <s v="Belgium"/>
        <s v="Belize"/>
        <s v="Bermuda"/>
        <s v="Bhutan"/>
        <s v="Bolivia"/>
        <s v="Bosnia and Herzegovina"/>
        <s v="Botswana"/>
        <s v="Brazil"/>
        <s v="British Virgin Islands"/>
        <s v="Brunei"/>
        <s v="Bulgaria"/>
        <s v="Burma"/>
        <s v="Cambodia"/>
        <s v="Cameroon"/>
        <s v="Canada"/>
        <s v="Cape Verde"/>
        <s v="Cayman Islands"/>
        <s v="Central African Republic"/>
        <s v="Chile"/>
        <s v="China"/>
        <s v="Colombia"/>
        <s v="Comoros"/>
        <s v="Costa Rica"/>
        <s v="Cote d'Ivoire"/>
        <s v="Croatia"/>
        <s v="Cuba"/>
        <s v="Cyprus"/>
        <s v="Czech Republic"/>
        <s v="Denmark"/>
        <s v="Djibouti"/>
        <s v="Dominica"/>
        <s v="Dominican Republic"/>
        <s v="Ecuador"/>
        <s v="Egypt"/>
        <s v="El Salvador"/>
        <s v="Equatorial Guinea"/>
        <s v="Estonia"/>
        <s v="Faroe Islands"/>
        <s v="Fiji"/>
        <s v="Finland"/>
        <s v="France"/>
        <s v="French Guiana"/>
        <s v="French Polynesia"/>
        <s v="Gabon"/>
        <s v="Georgia"/>
        <s v="Germany"/>
        <s v="Ghana"/>
        <s v="Gibraltar"/>
        <s v="Greece"/>
        <s v="Greenland"/>
        <s v="Grenada"/>
        <s v="Guadeloupe"/>
        <s v="Guam"/>
        <s v="Guatemala"/>
        <s v="Honduras"/>
        <s v="Hong Kong"/>
        <s v="Hungary"/>
        <s v="Iceland"/>
        <s v="India"/>
        <s v="Indonesia"/>
        <s v="Iran"/>
        <s v="Iraq"/>
        <s v="Ireland"/>
        <s v="Israel"/>
        <s v="Italy"/>
        <s v="Jamaica"/>
        <s v="Japan"/>
        <s v="Jordan"/>
        <s v="Kazakhstan"/>
        <s v="Kenya"/>
        <s v="Kiribati"/>
        <s v="Korea North"/>
        <s v="Korea South"/>
        <s v="Kuwait"/>
        <s v="Kyrgyzstan"/>
        <s v="Laos"/>
        <s v="Latvia"/>
        <s v="Lebanon"/>
        <s v="Lesotho"/>
        <s v="Liberia"/>
        <s v="Libya"/>
        <s v="Lithuania"/>
        <s v="Luxembourg"/>
        <s v="Macau"/>
        <s v="Macedonia"/>
        <s v="Madagascar"/>
        <s v="Malawi"/>
        <s v="Malaysia"/>
        <s v="Maldives"/>
        <s v="Mali"/>
        <s v="Malta"/>
        <s v="Martinique"/>
        <s v="Mauritania"/>
        <s v="Mauritius"/>
        <s v="Mexico"/>
        <s v="Micronesia Federated States of"/>
        <s v="Moldova"/>
        <s v="Mongolia"/>
        <s v="Montserrat"/>
        <s v="Morocco"/>
        <s v="Mozambique"/>
        <s v="Namibia"/>
        <s v="Nauru"/>
        <s v="Nepal"/>
        <s v="Netherlands"/>
        <s v="Netherlands Antilles"/>
        <s v="New Caledonia"/>
        <s v="New Zealand"/>
        <s v="Nicaragua"/>
        <s v="Nigeria"/>
        <s v="Norway"/>
        <s v="Oman"/>
        <s v="Pakistan"/>
        <s v="Panama"/>
        <s v="Paraguay"/>
        <s v="Peru"/>
        <s v="Philippines"/>
        <s v="Poland"/>
        <s v="Portugal"/>
        <s v="Puerto Rico"/>
        <s v="Qatar"/>
        <s v="Reunion"/>
        <s v="Romania"/>
        <s v="Russia"/>
        <s v="Saint Helena"/>
        <s v="Saint Kitts and Nevis"/>
        <s v="Saint Lucia"/>
        <s v="Saint Pierre and Miquelon"/>
        <s v="Saint Vincent and the Grenadines"/>
        <s v="Saudi Arabia"/>
        <s v="Senegal"/>
        <s v="Serbia and Montenegro"/>
        <s v="Singapore"/>
        <s v="Slovakia"/>
        <s v="Slovenia"/>
        <s v="Somalia"/>
        <s v="South Africa"/>
        <s v="Spain"/>
        <s v="Sri Lanka"/>
        <s v="Sudan"/>
        <s v="Suriname"/>
        <s v="Swaziland"/>
        <s v="Sweden"/>
        <s v="Switzerland"/>
        <s v="Syria"/>
        <s v="Taiwan"/>
        <s v="Tajikistan"/>
        <s v="Thailand"/>
        <s v="Tonga"/>
        <s v="Trinidad and Tobago"/>
        <s v="Tunisia"/>
        <s v="Turkey"/>
        <s v="Turkmenistan"/>
        <s v="Turks and Caicos Islands"/>
        <s v="Ukraine"/>
        <s v="United Arab Emirates"/>
        <s v="United Kingdom"/>
        <s v="United States"/>
        <s v="Uruguay"/>
        <s v="Uzbekistan"/>
        <s v="Venezuela"/>
        <s v="Vietnam"/>
        <s v="Virgin Islands"/>
        <s v="Yemen"/>
        <s v="Zambia"/>
        <s v="Zimbabwe"/>
      </sharedItems>
    </cacheField>
    <cacheField name="Population" numFmtId="0">
      <sharedItems containsSemiMixedTypes="0" containsString="0" containsNumber="1" containsInteger="1" minValue="7012" maxValue="1306313812"/>
    </cacheField>
    <cacheField name="Migration rate" numFmtId="0">
      <sharedItems containsString="0" containsBlank="1" containsNumber="1" minValue="-20.71" maxValue="23.06"/>
    </cacheField>
    <cacheField name="Total net migration" numFmtId="1">
      <sharedItems containsSemiMixedTypes="0" containsString="0" containsNumber="1" minValue="-522525.52480000001" maxValue="1008453.39694000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HP" refreshedDate="43418.882168981479" createdVersion="6" refreshedVersion="6" minRefreshableVersion="3" recordCount="161">
  <cacheSource type="worksheet">
    <worksheetSource name="Table7"/>
  </cacheSource>
  <cacheFields count="9">
    <cacheField name="Country" numFmtId="0">
      <sharedItems count="161">
        <s v="Afghanistan"/>
        <s v="Albania"/>
        <s v="Algeria"/>
        <s v="American Samoa"/>
        <s v="Argentina"/>
        <s v="Armenia"/>
        <s v="Aruba"/>
        <s v="Australia"/>
        <s v="Austria"/>
        <s v="Azerbaijan"/>
        <s v="Bahrain"/>
        <s v="Bangladesh"/>
        <s v="Barbados"/>
        <s v="Belarus"/>
        <s v="Belgium"/>
        <s v="Belize"/>
        <s v="Bermuda"/>
        <s v="Bhutan"/>
        <s v="Bolivia"/>
        <s v="Botswana"/>
        <s v="Brazil"/>
        <s v="Brunei"/>
        <s v="Bulgaria"/>
        <s v="Burma"/>
        <s v="Cambodia"/>
        <s v="Cameroon"/>
        <s v="Canada"/>
        <s v="Cape Verde"/>
        <s v="Cayman Islands"/>
        <s v="Chile"/>
        <s v="China"/>
        <s v="Colombia"/>
        <s v="Comoros"/>
        <s v="Costa Rica"/>
        <s v="Cote d'Ivoire"/>
        <s v="Croatia"/>
        <s v="Cuba"/>
        <s v="Cyprus"/>
        <s v="Czech Republic"/>
        <s v="Denmark"/>
        <s v="Djibouti"/>
        <s v="Dominica"/>
        <s v="Dominican Republic"/>
        <s v="Ecuador"/>
        <s v="Egypt"/>
        <s v="El Salvador"/>
        <s v="Equatorial Guinea"/>
        <s v="Estonia"/>
        <s v="Fiji"/>
        <s v="Finland"/>
        <s v="France"/>
        <s v="French Guiana"/>
        <s v="French Polynesia"/>
        <s v="Gabon"/>
        <s v="Georgia"/>
        <s v="Germany"/>
        <s v="Ghana"/>
        <s v="Greece"/>
        <s v="Grenada"/>
        <s v="Guadeloupe"/>
        <s v="Guam"/>
        <s v="Guatemala"/>
        <s v="Honduras"/>
        <s v="Hong Kong"/>
        <s v="Hungary"/>
        <s v="Iceland"/>
        <s v="India"/>
        <s v="Indonesia"/>
        <s v="Iran"/>
        <s v="Iraq"/>
        <s v="Ireland"/>
        <s v="Israel"/>
        <s v="Italy"/>
        <s v="Jamaica"/>
        <s v="Japan"/>
        <s v="Jordan"/>
        <s v="Kazakhstan"/>
        <s v="Kenya"/>
        <s v="Kuwait"/>
        <s v="Kyrgyzstan"/>
        <s v="Laos"/>
        <s v="Latvia"/>
        <s v="Lebanon"/>
        <s v="Lesotho"/>
        <s v="Liberia"/>
        <s v="Libya"/>
        <s v="Lithuania"/>
        <s v="Luxembourg"/>
        <s v="Macau"/>
        <s v="Madagascar"/>
        <s v="Malawi"/>
        <s v="Malaysia"/>
        <s v="Maldives"/>
        <s v="Mali"/>
        <s v="Malta"/>
        <s v="Martinique"/>
        <s v="Mauritania"/>
        <s v="Mauritius"/>
        <s v="Mexico"/>
        <s v="Moldova"/>
        <s v="Mongolia"/>
        <s v="Montserrat"/>
        <s v="Morocco"/>
        <s v="Mozambique"/>
        <s v="Namibia"/>
        <s v="Nepal"/>
        <s v="Netherlands"/>
        <s v="Netherlands Antilles"/>
        <s v="New Caledonia"/>
        <s v="New Zealand"/>
        <s v="Nicaragua"/>
        <s v="Nigeria"/>
        <s v="Norway"/>
        <s v="Oman"/>
        <s v="Pakistan"/>
        <s v="Panama"/>
        <s v="Paraguay"/>
        <s v="Peru"/>
        <s v="Philippines"/>
        <s v="Poland"/>
        <s v="Portugal"/>
        <s v="Puerto Rico"/>
        <s v="Qatar"/>
        <s v="Reunion"/>
        <s v="Romania"/>
        <s v="Russia"/>
        <s v="Saint Helena"/>
        <s v="Saint Lucia"/>
        <s v="Saint Vincent and the Grenadines"/>
        <s v="Saudi Arabia"/>
        <s v="Senegal"/>
        <s v="Singapore"/>
        <s v="Slovenia"/>
        <s v="Somalia"/>
        <s v="South Africa"/>
        <s v="Spain"/>
        <s v="Sri Lanka"/>
        <s v="Sudan"/>
        <s v="Suriname"/>
        <s v="Swaziland"/>
        <s v="Sweden"/>
        <s v="Switzerland"/>
        <s v="Syria"/>
        <s v="Taiwan"/>
        <s v="Tajikistan"/>
        <s v="Thailand"/>
        <s v="Tonga"/>
        <s v="Tunisia"/>
        <s v="Turkey"/>
        <s v="Turkmenistan"/>
        <s v="Ukraine"/>
        <s v="United Arab Emirates"/>
        <s v="United Kingdom"/>
        <s v="United States"/>
        <s v="Uruguay"/>
        <s v="Uzbekistan"/>
        <s v="Venezuela"/>
        <s v="Vietnam"/>
        <s v="Yemen"/>
        <s v="Zambia"/>
        <s v="Zimbabwe"/>
      </sharedItems>
    </cacheField>
    <cacheField name="Population" numFmtId="0">
      <sharedItems containsSemiMixedTypes="0" containsString="0" containsNumber="1" containsInteger="1" minValue="7460" maxValue="1306313812"/>
    </cacheField>
    <cacheField name="Unemployment percent" numFmtId="0">
      <sharedItems containsString="0" containsBlank="1" containsNumber="1" minValue="0.6" maxValue="85"/>
    </cacheField>
    <cacheField name="Literacy percent" numFmtId="0">
      <sharedItems containsSemiMixedTypes="0" containsString="0" containsNumber="1" minValue="36" maxValue="100"/>
    </cacheField>
    <cacheField name="Labor Force" numFmtId="0">
      <sharedItems containsSemiMixedTypes="0" containsString="0" containsNumber="1" containsInteger="1" minValue="1201" maxValue="760800000"/>
    </cacheField>
    <cacheField name="Total Unemployed" numFmtId="1">
      <sharedItems containsSemiMixedTypes="0" containsString="0" containsNumber="1" minValue="0" maxValue="128018753.57600001" count="161">
        <n v="1077443.5320000001"/>
        <n v="527340.57600000012"/>
        <n v="8263090.6620000005"/>
        <n v="3472.8599999999997"/>
        <n v="5851615.5640000012"/>
        <n v="894871.2"/>
        <n v="429.39600000000002"/>
        <n v="1024612.2869999999"/>
        <n v="360126.40400000004"/>
        <n v="94943.688000000009"/>
        <n v="103251.75"/>
        <n v="57727851.200000003"/>
        <n v="29880.178"/>
        <n v="206009.66"/>
        <n v="1243726.56"/>
        <n v="36049.953000000001"/>
        <n v="3268.25"/>
        <n v="55807.275000000001"/>
        <n v="814924.04"/>
        <n v="390347.37000000005"/>
        <n v="21402971.310000002"/>
        <n v="11915.552"/>
        <n v="946194.32299999997"/>
        <n v="2231292.128"/>
        <n v="340176.72500000003"/>
        <n v="4914001.5"/>
        <n v="2296352.87"/>
        <n v="87827.04"/>
        <n v="1815.0699999999997"/>
        <n v="1358377.52"/>
        <n v="128018753.57600001"/>
        <n v="5841781.9440000001"/>
        <n v="134249.4"/>
        <n v="265067.41800000001"/>
        <n v="2248745.2000000002"/>
        <n v="620434.75200000009"/>
        <n v="283666.75"/>
        <n v="24964.256000000001"/>
        <n v="1085560.628"/>
        <n v="336804.77"/>
        <n v="238351.5"/>
        <n v="15876.67"/>
        <n v="1521505.78"/>
        <n v="1483358.8230000001"/>
        <n v="8448127.4039999992"/>
        <n v="422410.71600000001"/>
        <n v="160764.29999999999"/>
        <n v="127957.728"/>
        <n v="67894.903999999995"/>
        <n v="464886.33800000005"/>
        <n v="6126273.9779999992"/>
        <n v="43011.32"/>
        <n v="31917.230000000003"/>
        <n v="291732.20999999996"/>
        <n v="795158.17"/>
        <n v="8737727.3399999999"/>
        <n v="4205970.6000000006"/>
        <n v="1066835.4000000001"/>
        <n v="11187.75"/>
        <n v="124742.21400000001"/>
        <n v="25284.6"/>
        <n v="1099139.175"/>
        <n v="1987933.14"/>
        <n v="462211.962"/>
        <n v="590403.26500000001"/>
        <n v="9198.8469999999998"/>
        <n v="99384323.695999995"/>
        <n v="22261596.868000001"/>
        <n v="7618000.3199999994"/>
        <n v="6518726.5"/>
        <n v="172674.068"/>
        <n v="671626.48100000003"/>
        <n v="4996860.8379999995"/>
        <n v="409774.8"/>
        <n v="5988610.4680000003"/>
        <n v="863959.79999999993"/>
        <n v="1214867.52"/>
        <n v="13531836"/>
        <n v="51384.256000000008"/>
        <n v="926330.58"/>
        <n v="354377.03700000001"/>
        <n v="201540.85600000003"/>
        <n v="688683.24"/>
        <n v="840165.75"/>
        <n v="2959879.35"/>
        <n v="1729668.9"/>
        <n v="287729.36"/>
        <n v="21085.695"/>
        <n v="21112.306"/>
        <n v="451008.52500000002"/>
        <n v="303973.10000000003"/>
        <n v="718594.08"/>
        <n v="8727.65"/>
        <n v="651451.03700000001"/>
        <n v="27897.38"/>
        <n v="117748.8"/>
        <n v="617371.80000000005"/>
        <n v="132905.016"/>
        <n v="3398492.8960000002"/>
        <n v="356433.68"/>
        <n v="187015.22400000002"/>
        <n v="560.45999999999992"/>
        <n v="3959827.4869999997"/>
        <n v="4075407.63"/>
        <n v="710742.2"/>
        <n v="13007977.09"/>
        <n v="984449.46"/>
        <n v="34313.447999999997"/>
        <n v="41133.86"/>
        <n v="169489.36200000002"/>
        <n v="426277.8"/>
        <n v="3219299.7"/>
        <n v="197500.76299999998"/>
        <n v="450237.45"/>
        <n v="13480855.518000001"/>
        <n v="382932.9"/>
        <n v="958530.48399999994"/>
        <n v="2680860.2880000002"/>
        <n v="10279324.341"/>
        <n v="7533853.0800000001"/>
        <n v="686803.78"/>
        <n v="469995.83999999997"/>
        <n v="23302.377000000004"/>
        <n v="279701.27999999997"/>
        <n v="1406788.551"/>
        <n v="11903885.647"/>
        <n v="1044.4000000000001"/>
        <n v="33262.400000000001"/>
        <n v="17630.099999999999"/>
        <n v="6604399.75"/>
        <n v="5340879.3599999994"/>
        <n v="150474.48000000001"/>
        <n v="128708.48"/>
        <n v="0"/>
        <n v="11618163.632000001"/>
        <n v="4195512.0480000004"/>
        <n v="1565052.5279999999"/>
        <n v="7515059.8820000002"/>
        <n v="74484.48000000001"/>
        <n v="399126"/>
        <n v="504099.34399999992"/>
        <n v="254638.58000000002"/>
        <n v="3689750.4000000004"/>
        <n v="1030247.2799999999"/>
        <n v="2865402.4000000004"/>
        <n v="981665.56499999994"/>
        <n v="14952.126"/>
        <n v="1390343.2380000001"/>
        <n v="6478431.9870000007"/>
        <n v="2971248.6"/>
        <n v="1659886.7600000002"/>
        <n v="61517.088000000003"/>
        <n v="2901189.9360000002"/>
        <n v="16265377.369999999"/>
        <n v="444069.60000000003"/>
        <n v="161107.17000000001"/>
        <n v="4339173.051"/>
        <n v="1587175.9439999999"/>
        <n v="7254472.0499999998"/>
        <n v="5630897.5"/>
        <n v="8922893"/>
      </sharedItems>
    </cacheField>
    <cacheField name="Total literates" numFmtId="1">
      <sharedItems containsSemiMixedTypes="0" containsString="0" containsNumber="1" minValue="7236.2" maxValue="1187439255.108"/>
    </cacheField>
    <cacheField name="Total Employed" numFmtId="1">
      <sharedItems containsSemiMixedTypes="0" containsString="0" containsNumber="1" minValue="-4692893" maxValue="632781246.42400002"/>
    </cacheField>
    <cacheField name="Status" numFmtId="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HP" refreshedDate="43419.418418981484" createdVersion="6" refreshedVersion="6" minRefreshableVersion="3" recordCount="182">
  <cacheSource type="worksheet">
    <worksheetSource name="Table5"/>
  </cacheSource>
  <cacheFields count="4">
    <cacheField name="Countries" numFmtId="0">
      <sharedItems count="182">
        <s v="Afghanistan"/>
        <s v="Albania"/>
        <s v="Algeria"/>
        <s v="American Samoa"/>
        <s v="Antigua and Barbuda"/>
        <s v="Argentina"/>
        <s v="Armenia"/>
        <s v="Aruba"/>
        <s v="Australia"/>
        <s v="Austria"/>
        <s v="Azerbaijan"/>
        <s v="Bahamas The"/>
        <s v="Bahrain"/>
        <s v="Bangladesh"/>
        <s v="Barbados"/>
        <s v="Belarus"/>
        <s v="Belgium"/>
        <s v="Belize"/>
        <s v="Bermuda"/>
        <s v="Bhutan"/>
        <s v="Bolivia"/>
        <s v="Bosnia and Herzegovina"/>
        <s v="Botswana"/>
        <s v="Brazil"/>
        <s v="British Virgin Islands"/>
        <s v="Brunei"/>
        <s v="Bulgaria"/>
        <s v="Burma"/>
        <s v="Cambodia"/>
        <s v="Cameroon"/>
        <s v="Canada"/>
        <s v="Cape Verde"/>
        <s v="Cayman Islands"/>
        <s v="Central African Republic"/>
        <s v="Chile"/>
        <s v="China"/>
        <s v="Colombia"/>
        <s v="Comoros"/>
        <s v="Costa Rica"/>
        <s v="Cote d'Ivoire"/>
        <s v="Croatia"/>
        <s v="Cuba"/>
        <s v="Cyprus"/>
        <s v="Czech Republic"/>
        <s v="Denmark"/>
        <s v="Djibouti"/>
        <s v="Dominica"/>
        <s v="Dominican Republic"/>
        <s v="Ecuador"/>
        <s v="Egypt"/>
        <s v="El Salvador"/>
        <s v="Equatorial Guinea"/>
        <s v="Estonia"/>
        <s v="Faroe Islands"/>
        <s v="Fiji"/>
        <s v="Finland"/>
        <s v="France"/>
        <s v="French Guiana"/>
        <s v="French Polynesia"/>
        <s v="Gabon"/>
        <s v="Georgia"/>
        <s v="Germany"/>
        <s v="Ghana"/>
        <s v="Gibraltar"/>
        <s v="Greece"/>
        <s v="Greenland"/>
        <s v="Grenada"/>
        <s v="Guadeloupe"/>
        <s v="Guam"/>
        <s v="Guatemala"/>
        <s v="Honduras"/>
        <s v="Hong Kong"/>
        <s v="Hungary"/>
        <s v="Iceland"/>
        <s v="India"/>
        <s v="Indonesia"/>
        <s v="Iran"/>
        <s v="Iraq"/>
        <s v="Ireland"/>
        <s v="Israel"/>
        <s v="Italy"/>
        <s v="Jamaica"/>
        <s v="Japan"/>
        <s v="Jordan"/>
        <s v="Kazakhstan"/>
        <s v="Kenya"/>
        <s v="Kiribati"/>
        <s v="Korea North"/>
        <s v="Korea South"/>
        <s v="Kuwait"/>
        <s v="Kyrgyzstan"/>
        <s v="Laos"/>
        <s v="Latvia"/>
        <s v="Lebanon"/>
        <s v="Lesotho"/>
        <s v="Liberia"/>
        <s v="Libya"/>
        <s v="Lithuania"/>
        <s v="Luxembourg"/>
        <s v="Macau"/>
        <s v="Macedonia"/>
        <s v="Madagascar"/>
        <s v="Malawi"/>
        <s v="Malaysia"/>
        <s v="Maldives"/>
        <s v="Mali"/>
        <s v="Malta"/>
        <s v="Martinique"/>
        <s v="Mauritania"/>
        <s v="Mauritius"/>
        <s v="Mexico"/>
        <s v="Micronesia Federated States of"/>
        <s v="Moldova"/>
        <s v="Mongolia"/>
        <s v="Montserrat"/>
        <s v="Morocco"/>
        <s v="Mozambique"/>
        <s v="Namibia"/>
        <s v="Nauru"/>
        <s v="Nepal"/>
        <s v="Netherlands"/>
        <s v="Netherlands Antilles"/>
        <s v="New Caledonia"/>
        <s v="New Zealand"/>
        <s v="Nicaragua"/>
        <s v="Nigeria"/>
        <s v="Norway"/>
        <s v="Oman"/>
        <s v="Pakistan"/>
        <s v="Panama"/>
        <s v="Paraguay"/>
        <s v="Peru"/>
        <s v="Philippines"/>
        <s v="Poland"/>
        <s v="Portugal"/>
        <s v="Puerto Rico"/>
        <s v="Qatar"/>
        <s v="Reunion"/>
        <s v="Romania"/>
        <s v="Russia"/>
        <s v="Saint Helena"/>
        <s v="Saint Kitts and Nevis"/>
        <s v="Saint Lucia"/>
        <s v="Saint Pierre and Miquelon"/>
        <s v="Saint Vincent and the Grenadines"/>
        <s v="Saudi Arabia"/>
        <s v="Senegal"/>
        <s v="Serbia and Montenegro"/>
        <s v="Singapore"/>
        <s v="Slovakia"/>
        <s v="Slovenia"/>
        <s v="Somalia"/>
        <s v="South Africa"/>
        <s v="Spain"/>
        <s v="Sri Lanka"/>
        <s v="Sudan"/>
        <s v="Suriname"/>
        <s v="Swaziland"/>
        <s v="Sweden"/>
        <s v="Switzerland"/>
        <s v="Syria"/>
        <s v="Taiwan"/>
        <s v="Tajikistan"/>
        <s v="Thailand"/>
        <s v="Tonga"/>
        <s v="Trinidad and Tobago"/>
        <s v="Tunisia"/>
        <s v="Turkey"/>
        <s v="Turkmenistan"/>
        <s v="Turks and Caicos Islands"/>
        <s v="Ukraine"/>
        <s v="United Arab Emirates"/>
        <s v="United Kingdom"/>
        <s v="United States"/>
        <s v="Uruguay"/>
        <s v="Uzbekistan"/>
        <s v="Venezuela"/>
        <s v="Vietnam"/>
        <s v="Virgin Islands"/>
        <s v="Yemen"/>
        <s v="Zambia"/>
        <s v="Zimbabwe"/>
      </sharedItems>
    </cacheField>
    <cacheField name="Area(Sq Km)" numFmtId="0">
      <sharedItems containsSemiMixedTypes="0" containsString="0" containsNumber="1" containsInteger="1" minValue="7" maxValue="17075200"/>
    </cacheField>
    <cacheField name="Highways(Km)" numFmtId="0">
      <sharedItems containsString="0" containsBlank="1" containsNumber="1" containsInteger="1" minValue="29" maxValue="6393603"/>
    </cacheField>
    <cacheField name="Highways per Sq Km" numFmtId="2">
      <sharedItems containsSemiMixedTypes="0" containsString="0" containsNumber="1" minValue="0" maxValue="13.6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HP" refreshedDate="43419.516870601852" createdVersion="6" refreshedVersion="6" minRefreshableVersion="3" recordCount="182">
  <cacheSource type="worksheet">
    <worksheetSource name="Table6"/>
  </cacheSource>
  <cacheFields count="7">
    <cacheField name="Countries" numFmtId="0">
      <sharedItems count="182">
        <s v="India"/>
        <s v="China"/>
        <s v="Pakistan"/>
        <s v="Indonesia"/>
        <s v="Bangladesh"/>
        <s v="Nigeria"/>
        <s v="Brazil"/>
        <s v="Philippines"/>
        <s v="United States"/>
        <s v="Mexico"/>
        <s v="Egypt"/>
        <s v="Sudan"/>
        <s v="Vietnam"/>
        <s v="Kenya"/>
        <s v="Afghanistan"/>
        <s v="Iran"/>
        <s v="Turkey"/>
        <s v="Yemen"/>
        <s v="Saudi Arabia"/>
        <s v="Iraq"/>
        <s v="Colombia"/>
        <s v="Nepal"/>
        <s v="Thailand"/>
        <s v="Madagascar"/>
        <s v="Morocco"/>
        <s v="Uzbekistan"/>
        <s v="Syria"/>
        <s v="Malaysia"/>
        <s v="Peru"/>
        <s v="Algeria"/>
        <s v="Guatemala"/>
        <s v="Argentina"/>
        <s v="Cote d'Ivoire"/>
        <s v="Venezuela"/>
        <s v="Mali"/>
        <s v="Cameroon"/>
        <s v="Mozambique"/>
        <s v="Ghana"/>
        <s v="Senegal"/>
        <s v="Burma"/>
        <s v="Malawi"/>
        <s v="Cambodia"/>
        <s v="Ecuador"/>
        <s v="Somalia"/>
        <s v="Zambia"/>
        <s v="Korea North"/>
        <s v="France"/>
        <s v="Korea South"/>
        <s v="Sri Lanka"/>
        <s v="Tajikistan"/>
        <s v="Honduras"/>
        <s v="Paraguay"/>
        <s v="Chile"/>
        <s v="Laos"/>
        <s v="Taiwan"/>
        <s v="Bolivia"/>
        <s v="Dominican Republic"/>
        <s v="El Salvador"/>
        <s v="Libya"/>
        <s v="Nicaragua"/>
        <s v="Jordan"/>
        <s v="Tunisia"/>
        <s v="Canada"/>
        <s v="Oman"/>
        <s v="Australia"/>
        <s v="Kazakhstan"/>
        <s v="Turkmenistan"/>
        <s v="Liberia"/>
        <s v="Mauritania"/>
        <s v="Azerbaijan"/>
        <s v="Kyrgyzstan"/>
        <s v="Israel"/>
        <s v="Japan"/>
        <s v="Zimbabwe"/>
        <s v="Costa Rica"/>
        <s v="Central African Republic"/>
        <s v="Cuba"/>
        <s v="Lebanon"/>
        <s v="Bhutan"/>
        <s v="Kuwait"/>
        <s v="Panama"/>
        <s v="Mongolia"/>
        <s v="Netherlands"/>
        <s v="United Arab Emirates"/>
        <s v="United Kingdom"/>
        <s v="Albania"/>
        <s v="Gabon"/>
        <s v="Jamaica"/>
        <s v="Poland"/>
        <s v="Ireland"/>
        <s v="New Zealand"/>
        <s v="Puerto Rico"/>
        <s v="Singapore"/>
        <s v="Comoros"/>
        <s v="Spain"/>
        <s v="Serbia and Montenegro"/>
        <s v="Uruguay"/>
        <s v="Bosnia and Herzegovina"/>
        <s v="Fiji"/>
        <s v="Namibia"/>
        <s v="Equatorial Guinea"/>
        <s v="Moldova"/>
        <s v="Mauritius"/>
        <s v="Armenia"/>
        <s v="Reunion"/>
        <s v="Norway"/>
        <s v="Maldives"/>
        <s v="Djibouti"/>
        <s v="Switzerland"/>
        <s v="Bahrain"/>
        <s v="Qatar"/>
        <s v="Hong Kong"/>
        <s v="Cape Verde"/>
        <s v="Macedonia"/>
        <s v="Belize"/>
        <s v="Slovakia"/>
        <s v="Brunei"/>
        <s v="Georgia"/>
        <s v="Denmark"/>
        <s v="Suriname"/>
        <s v="Guadeloupe"/>
        <s v="Portugal"/>
        <s v="Cyprus"/>
        <s v="Trinidad and Tobago"/>
        <s v="Finland"/>
        <s v="Martinique"/>
        <s v="French Polynesia"/>
        <s v="French Guiana"/>
        <s v="Swaziland"/>
        <s v="Lesotho"/>
        <s v="New Caledonia"/>
        <s v="Belgium"/>
        <s v="Bahamas The"/>
        <s v="Saint Lucia"/>
        <s v="Guam"/>
        <s v="Kiribati"/>
        <s v="Tonga"/>
        <s v="Micronesia Federated States of"/>
        <s v="Iceland"/>
        <s v="Netherlands Antilles"/>
        <s v="Macau"/>
        <s v="Luxembourg"/>
        <s v="Grenada"/>
        <s v="Saint Vincent and the Grenadines"/>
        <s v="American Samoa"/>
        <s v="Barbados"/>
        <s v="Malta"/>
        <s v="Virgin Islands"/>
        <s v="Antigua and Barbuda"/>
        <s v="Dominica"/>
        <s v="Greenland"/>
        <s v="Saint Kitts and Nevis"/>
        <s v="Turks and Caicos Islands"/>
        <s v="Cayman Islands"/>
        <s v="Aruba"/>
        <s v="Bermuda"/>
        <s v="Faroe Islands"/>
        <s v="Nauru"/>
        <s v="British Virgin Islands"/>
        <s v="Montserrat"/>
        <s v="Saint Pierre and Miquelon"/>
        <s v="Gibraltar"/>
        <s v="Saint Helena"/>
        <s v="Sweden"/>
        <s v="Slovenia"/>
        <s v="Estonia"/>
        <s v="Greece"/>
        <s v="Austria"/>
        <s v="Croatia"/>
        <s v="Lithuania"/>
        <s v="Botswana"/>
        <s v="Latvia"/>
        <s v="Czech Republic"/>
        <s v="Romania"/>
        <s v="Belarus"/>
        <s v="Bulgaria"/>
        <s v="Hungary"/>
        <s v="Italy"/>
        <s v="South Africa"/>
        <s v="Germany"/>
        <s v="Ukraine"/>
        <s v="Russia"/>
      </sharedItems>
    </cacheField>
    <cacheField name="Population" numFmtId="0">
      <sharedItems containsSemiMixedTypes="0" containsString="0" containsNumber="1" containsInteger="1" minValue="7012" maxValue="1306313812"/>
    </cacheField>
    <cacheField name="Birth per 1000 population" numFmtId="0">
      <sharedItems containsSemiMixedTypes="0" containsString="0" containsNumber="1" minValue="7.23" maxValue="47.02"/>
    </cacheField>
    <cacheField name="Death per 1000 population" numFmtId="0">
      <sharedItems containsSemiMixedTypes="0" containsString="0" containsNumber="1" minValue="2.42" maxValue="29.36"/>
    </cacheField>
    <cacheField name="People born in a year" numFmtId="1">
      <sharedItems containsSemiMixedTypes="0" containsString="0" containsNumber="1" minValue="91.981800000000007" maxValue="24111501.140160002"/>
    </cacheField>
    <cacheField name="People dead in a year" numFmtId="1">
      <sharedItems containsSemiMixedTypes="0" containsString="0" containsNumber="1" minValue="46.980399999999996" maxValue="9065817.8552800007"/>
    </cacheField>
    <cacheField name="Annual growth" numFmtId="1">
      <sharedItems containsSemiMixedTypes="0" containsString="0" containsNumber="1" minValue="-676943.8584799997" maxValue="15166912.00752000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HP" refreshedDate="43421.869871527779" createdVersion="6" refreshedVersion="6" minRefreshableVersion="3" recordCount="182">
  <cacheSource type="worksheet">
    <worksheetSource name="Table214"/>
  </cacheSource>
  <cacheFields count="19">
    <cacheField name="Country" numFmtId="0">
      <sharedItems count="182">
        <s v="Afghanistan"/>
        <s v="Albania"/>
        <s v="Algeria"/>
        <s v="American Samoa"/>
        <s v="Antigua and Barbuda"/>
        <s v="Argentina"/>
        <s v="Armenia"/>
        <s v="Aruba"/>
        <s v="Australia"/>
        <s v="Austria"/>
        <s v="Azerbaijan"/>
        <s v="Bahamas The"/>
        <s v="Bahrain"/>
        <s v="Bangladesh"/>
        <s v="Barbados"/>
        <s v="Belarus"/>
        <s v="Belgium"/>
        <s v="Belize"/>
        <s v="Bermuda"/>
        <s v="Bhutan"/>
        <s v="Bolivia"/>
        <s v="Bosnia and Herzegovina"/>
        <s v="Botswana"/>
        <s v="Brazil"/>
        <s v="British Virgin Islands"/>
        <s v="Brunei"/>
        <s v="Bulgaria"/>
        <s v="Burma"/>
        <s v="Cambodia"/>
        <s v="Cameroon"/>
        <s v="Canada"/>
        <s v="Cape Verde"/>
        <s v="Cayman Islands"/>
        <s v="Central African Republic"/>
        <s v="Chile"/>
        <s v="China"/>
        <s v="Colombia"/>
        <s v="Comoros"/>
        <s v="Costa Rica"/>
        <s v="Cote d'Ivoire"/>
        <s v="Croatia"/>
        <s v="Cuba"/>
        <s v="Cyprus"/>
        <s v="Czech Republic"/>
        <s v="Denmark"/>
        <s v="Djibouti"/>
        <s v="Dominica"/>
        <s v="Dominican Republic"/>
        <s v="Ecuador"/>
        <s v="Egypt"/>
        <s v="El Salvador"/>
        <s v="Equatorial Guinea"/>
        <s v="Estonia"/>
        <s v="Faroe Islands"/>
        <s v="Fiji"/>
        <s v="Finland"/>
        <s v="France"/>
        <s v="French Guiana"/>
        <s v="French Polynesia"/>
        <s v="Gabon"/>
        <s v="Georgia"/>
        <s v="Germany"/>
        <s v="Ghana"/>
        <s v="Gibraltar"/>
        <s v="Greece"/>
        <s v="Greenland"/>
        <s v="Grenada"/>
        <s v="Guadeloupe"/>
        <s v="Guam"/>
        <s v="Guatemala"/>
        <s v="Honduras"/>
        <s v="Hong Kong"/>
        <s v="Hungary"/>
        <s v="Iceland"/>
        <s v="India"/>
        <s v="Indonesia"/>
        <s v="Iran"/>
        <s v="Iraq"/>
        <s v="Ireland"/>
        <s v="Israel"/>
        <s v="Italy"/>
        <s v="Jamaica"/>
        <s v="Japan"/>
        <s v="Jordan"/>
        <s v="Kazakhstan"/>
        <s v="Kenya"/>
        <s v="Kiribati"/>
        <s v="Korea North"/>
        <s v="Korea South"/>
        <s v="Kuwait"/>
        <s v="Kyrgyzstan"/>
        <s v="Laos"/>
        <s v="Latvia"/>
        <s v="Lebanon"/>
        <s v="Lesotho"/>
        <s v="Liberia"/>
        <s v="Libya"/>
        <s v="Lithuania"/>
        <s v="Luxembourg"/>
        <s v="Macau"/>
        <s v="Macedonia"/>
        <s v="Madagascar"/>
        <s v="Malawi"/>
        <s v="Malaysia"/>
        <s v="Maldives"/>
        <s v="Mali"/>
        <s v="Malta"/>
        <s v="Martinique"/>
        <s v="Mauritania"/>
        <s v="Mauritius"/>
        <s v="Mexico"/>
        <s v="Micronesia Federated States of"/>
        <s v="Moldova"/>
        <s v="Mongolia"/>
        <s v="Montserrat"/>
        <s v="Morocco"/>
        <s v="Mozambique"/>
        <s v="Namibia"/>
        <s v="Nauru"/>
        <s v="Nepal"/>
        <s v="Netherlands"/>
        <s v="Netherlands Antilles"/>
        <s v="New Caledonia"/>
        <s v="New Zealand"/>
        <s v="Nicaragua"/>
        <s v="Nigeria"/>
        <s v="Norway"/>
        <s v="Oman"/>
        <s v="Pakistan"/>
        <s v="Panama"/>
        <s v="Paraguay"/>
        <s v="Peru"/>
        <s v="Philippines"/>
        <s v="Poland"/>
        <s v="Portugal"/>
        <s v="Puerto Rico"/>
        <s v="Qatar"/>
        <s v="Reunion"/>
        <s v="Romania"/>
        <s v="Russia"/>
        <s v="Saint Helena"/>
        <s v="Saint Kitts and Nevis"/>
        <s v="Saint Lucia"/>
        <s v="Saint Pierre and Miquelon"/>
        <s v="Saint Vincent and the Grenadines"/>
        <s v="Saudi Arabia"/>
        <s v="Senegal"/>
        <s v="Serbia and Montenegro"/>
        <s v="Singapore"/>
        <s v="Slovakia"/>
        <s v="Slovenia"/>
        <s v="Somalia"/>
        <s v="South Africa"/>
        <s v="Spain"/>
        <s v="Sri Lanka"/>
        <s v="Sudan"/>
        <s v="Suriname"/>
        <s v="Swaziland"/>
        <s v="Sweden"/>
        <s v="Switzerland"/>
        <s v="Syria"/>
        <s v="Taiwan"/>
        <s v="Tajikistan"/>
        <s v="Thailand"/>
        <s v="Tonga"/>
        <s v="Trinidad and Tobago"/>
        <s v="Tunisia"/>
        <s v="Turkey"/>
        <s v="Turkmenistan"/>
        <s v="Turks and Caicos Islands"/>
        <s v="Ukraine"/>
        <s v="United Arab Emirates"/>
        <s v="United Kingdom"/>
        <s v="United States"/>
        <s v="Uruguay"/>
        <s v="Uzbekistan"/>
        <s v="Venezuela"/>
        <s v="Vietnam"/>
        <s v="Virgin Islands"/>
        <s v="Yemen"/>
        <s v="Zambia"/>
        <s v="Zimbabwe"/>
      </sharedItems>
    </cacheField>
    <cacheField name="Area(sq km)" numFmtId="0">
      <sharedItems containsSemiMixedTypes="0" containsString="0" containsNumber="1" containsInteger="1" minValue="7" maxValue="17075200"/>
    </cacheField>
    <cacheField name="Birth rate(births/1000 population)" numFmtId="0">
      <sharedItems containsSemiMixedTypes="0" containsString="0" containsNumber="1" minValue="7.23" maxValue="47.02"/>
    </cacheField>
    <cacheField name="Death rate(deaths/1000 population)" numFmtId="0">
      <sharedItems containsSemiMixedTypes="0" containsString="0" containsNumber="1" minValue="2.42" maxValue="29.36"/>
    </cacheField>
    <cacheField name="Electricity - consumption(kWh)" numFmtId="2">
      <sharedItems containsSemiMixedTypes="0" containsString="0" containsNumber="1" containsInteger="1" minValue="1674000" maxValue="3660000000000"/>
    </cacheField>
    <cacheField name="Electricity - production(kWh)" numFmtId="2">
      <sharedItems containsSemiMixedTypes="0" containsString="0" containsNumber="1" containsInteger="1" minValue="1800000" maxValue="3839000000000"/>
    </cacheField>
    <cacheField name="Exports" numFmtId="2">
      <sharedItems containsSemiMixedTypes="0" containsString="0" containsNumber="1" containsInteger="1" minValue="125000" maxValue="893300000000"/>
    </cacheField>
    <cacheField name="GDP - real growth rate(%)" numFmtId="0">
      <sharedItems containsSemiMixedTypes="0" containsString="0" containsNumber="1" minValue="-8.1999999999999993" maxValue="52.3"/>
    </cacheField>
    <cacheField name="Highways(km)" numFmtId="0">
      <sharedItems containsString="0" containsBlank="1" containsNumber="1" containsInteger="1" minValue="29" maxValue="6393603"/>
    </cacheField>
    <cacheField name="Imports" numFmtId="2">
      <sharedItems containsString="0" containsBlank="1" containsNumber="1" containsInteger="1" minValue="17000000" maxValue="1476000000000"/>
    </cacheField>
    <cacheField name="Inflation rate (consumer prices)(%)" numFmtId="0">
      <sharedItems containsString="0" containsBlank="1" containsNumber="1" minValue="-3.6" maxValue="133"/>
    </cacheField>
    <cacheField name="Internet users" numFmtId="0">
      <sharedItems containsString="0" containsBlank="1" containsNumber="1" containsInteger="1" minValue="300" maxValue="159000000"/>
    </cacheField>
    <cacheField name="Labor force" numFmtId="0">
      <sharedItems containsSemiMixedTypes="0" containsString="0" containsNumber="1" containsInteger="1" minValue="1201" maxValue="760800000"/>
    </cacheField>
    <cacheField name="Life expectancy at birth(years)" numFmtId="0">
      <sharedItems containsSemiMixedTypes="0" containsString="0" containsNumber="1" minValue="33.869999999999997" maxValue="82.03"/>
    </cacheField>
    <cacheField name="Oil - consumption(bbl/day)" numFmtId="0">
      <sharedItems containsSemiMixedTypes="0" containsString="0" containsNumber="1" containsInteger="1" minValue="0" maxValue="19650000"/>
    </cacheField>
    <cacheField name="Population" numFmtId="0">
      <sharedItems containsSemiMixedTypes="0" containsString="0" containsNumber="1" containsInteger="1" minValue="7012" maxValue="1306313812"/>
    </cacheField>
    <cacheField name="Telephones - main lines in use" numFmtId="0">
      <sharedItems containsString="0" containsBlank="1" containsNumber="1" containsInteger="1" minValue="1900" maxValue="263000000"/>
    </cacheField>
    <cacheField name="Total fertility rate(children born/woman)" numFmtId="0">
      <sharedItems containsSemiMixedTypes="0" containsString="0" containsNumber="1" minValue="0.91" maxValue="6.84"/>
    </cacheField>
    <cacheField name="Unemployment rate(%)" numFmtId="164">
      <sharedItems containsString="0" containsBlank="1" containsNumber="1" minValue="0.6" maxValue="90"/>
    </cacheField>
  </cacheFields>
  <extLst>
    <ext xmlns:x14="http://schemas.microsoft.com/office/spreadsheetml/2009/9/main" uri="{725AE2AE-9491-48be-B2B4-4EB974FC3084}">
      <x14:pivotCacheDefinition pivotCacheId="1"/>
    </ext>
  </extLst>
</pivotCacheDefinition>
</file>

<file path=xl/pivotCache/pivotCacheDefinition8.xml><?xml version="1.0" encoding="utf-8"?>
<pivotCacheDefinition xmlns="http://schemas.openxmlformats.org/spreadsheetml/2006/main" xmlns:r="http://schemas.openxmlformats.org/officeDocument/2006/relationships" r:id="rId1" refreshedBy="HP" refreshedDate="43421.893472337964" createdVersion="6" refreshedVersion="6" minRefreshableVersion="3" recordCount="182">
  <cacheSource type="worksheet">
    <worksheetSource name="Table16"/>
  </cacheSource>
  <cacheFields count="2">
    <cacheField name="COUNTRY" numFmtId="0">
      <sharedItems count="182">
        <s v="Zimbabwe"/>
        <s v="Zambia"/>
        <s v="Yemen"/>
        <s v="Virgin Islands"/>
        <s v="Vietnam"/>
        <s v="Venezuela"/>
        <s v="Uzbekistan"/>
        <s v="Uruguay"/>
        <s v="United States"/>
        <s v="United Kingdom"/>
        <s v="United Arab Emirates"/>
        <s v="Ukraine"/>
        <s v="Turks and Caicos Islands"/>
        <s v="Turkmenistan"/>
        <s v="Turkey"/>
        <s v="Tunisia"/>
        <s v="Trinidad and Tobago"/>
        <s v="Tonga"/>
        <s v="Thailand"/>
        <s v="Tajikistan"/>
        <s v="Taiwan"/>
        <s v="Syria"/>
        <s v="Switzerland"/>
        <s v="Sweden"/>
        <s v="Swaziland"/>
        <s v="Suriname"/>
        <s v="Sudan"/>
        <s v="Sri Lanka"/>
        <s v="Spain"/>
        <s v="South Africa"/>
        <s v="Somalia"/>
        <s v="Slovenia"/>
        <s v="Slovakia"/>
        <s v="Singapore"/>
        <s v="Serbia and Montenegro"/>
        <s v="Senegal"/>
        <s v="Saudi Arabia"/>
        <s v="Saint Vincent and the Grenadines"/>
        <s v="Saint Pierre and Miquelon"/>
        <s v="Saint Lucia"/>
        <s v="Saint Kitts and Nevis"/>
        <s v="Saint Helena"/>
        <s v="Russia"/>
        <s v="Romania"/>
        <s v="Reunion"/>
        <s v="Qatar"/>
        <s v="Puerto Rico"/>
        <s v="Portugal"/>
        <s v="Poland"/>
        <s v="Philippines"/>
        <s v="Peru"/>
        <s v="Paraguay"/>
        <s v="Panama"/>
        <s v="Pakistan"/>
        <s v="Oman"/>
        <s v="Norway"/>
        <s v="Nigeria"/>
        <s v="Nicaragua"/>
        <s v="New Zealand"/>
        <s v="New Caledonia"/>
        <s v="Netherlands Antilles"/>
        <s v="Netherlands"/>
        <s v="Nepal"/>
        <s v="Nauru"/>
        <s v="Namibia"/>
        <s v="Mozambique"/>
        <s v="Morocco"/>
        <s v="Montserrat"/>
        <s v="Mongolia"/>
        <s v="Moldova"/>
        <s v="Micronesia Federated States of"/>
        <s v="Mexico"/>
        <s v="Mauritius"/>
        <s v="Mauritania"/>
        <s v="Martinique"/>
        <s v="Malta"/>
        <s v="Mali"/>
        <s v="Maldives"/>
        <s v="Malaysia"/>
        <s v="Malawi"/>
        <s v="Madagascar"/>
        <s v="Macedonia"/>
        <s v="Macau"/>
        <s v="Luxembourg"/>
        <s v="Lithuania"/>
        <s v="Libya"/>
        <s v="Liberia"/>
        <s v="Lesotho"/>
        <s v="Lebanon"/>
        <s v="Latvia"/>
        <s v="Laos"/>
        <s v="Kyrgyzstan"/>
        <s v="Kuwait"/>
        <s v="Korea South"/>
        <s v="Korea North"/>
        <s v="Kiribati"/>
        <s v="Kenya"/>
        <s v="Kazakhstan"/>
        <s v="Jordan"/>
        <s v="Japan"/>
        <s v="Jamaica"/>
        <s v="Italy"/>
        <s v="Israel"/>
        <s v="Ireland"/>
        <s v="Iraq"/>
        <s v="Iran"/>
        <s v="Indonesia"/>
        <s v="India"/>
        <s v="Iceland"/>
        <s v="Hungary"/>
        <s v="Hong Kong"/>
        <s v="Honduras"/>
        <s v="Guatemala"/>
        <s v="Guam"/>
        <s v="Guadeloupe"/>
        <s v="Grenada"/>
        <s v="Greenland"/>
        <s v="Greece"/>
        <s v="Gibraltar"/>
        <s v="Ghana"/>
        <s v="Germany"/>
        <s v="Georgia"/>
        <s v="Gabon"/>
        <s v="French Polynesia"/>
        <s v="French Guiana"/>
        <s v="France"/>
        <s v="Finland"/>
        <s v="Fiji"/>
        <s v="Faroe Islands"/>
        <s v="Estonia"/>
        <s v="Equatorial Guinea"/>
        <s v="El Salvador"/>
        <s v="Egypt"/>
        <s v="Ecuador"/>
        <s v="Dominican Republic"/>
        <s v="Dominica"/>
        <s v="Djibouti"/>
        <s v="Denmark"/>
        <s v="Czech Republic"/>
        <s v="Cyprus"/>
        <s v="Cuba"/>
        <s v="Croatia"/>
        <s v="Cote d'Ivoire"/>
        <s v="Costa Rica"/>
        <s v="Comoros"/>
        <s v="Colombia"/>
        <s v="China"/>
        <s v="Chile"/>
        <s v="Central African Republic"/>
        <s v="Cayman Islands"/>
        <s v="Cape Verde"/>
        <s v="Canada"/>
        <s v="Cameroon"/>
        <s v="Cambodia"/>
        <s v="Burma"/>
        <s v="Bulgaria"/>
        <s v="Brunei"/>
        <s v="British Virgin Islands"/>
        <s v="Brazil"/>
        <s v="Botswana"/>
        <s v="Bosnia and Herzegovina"/>
        <s v="Bolivia"/>
        <s v="Bhutan"/>
        <s v="Bermuda"/>
        <s v="Belize"/>
        <s v="Belgium"/>
        <s v="Belarus"/>
        <s v="Barbados"/>
        <s v="Bangladesh"/>
        <s v="Bahrain"/>
        <s v="Bahamas The"/>
        <s v="Azerbaijan"/>
        <s v="Austria"/>
        <s v="Australia"/>
        <s v="Aruba"/>
        <s v="Armenia"/>
        <s v="Argentina"/>
        <s v="Antigua and Barbuda"/>
        <s v="American Samoa"/>
        <s v="Algeria"/>
        <s v="Albania"/>
        <s v="Afghanistan"/>
      </sharedItems>
    </cacheField>
    <cacheField name="LIFE EXPECTANCY" numFmtId="0">
      <sharedItems containsSemiMixedTypes="0" containsString="0" containsNumber="1" minValue="33.869999999999997" maxValue="82.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2">
  <r>
    <x v="0"/>
    <n v="647500"/>
    <n v="47.02"/>
    <n v="20.75"/>
    <n v="652200000"/>
    <n v="540000000"/>
    <n v="446000000"/>
    <n v="7.5"/>
    <n v="21000"/>
    <n v="3759000000"/>
    <n v="10.3"/>
    <n v="1000"/>
    <n v="11800000"/>
    <n v="42.9"/>
    <n v="3500"/>
    <n v="29928987"/>
    <n v="33100"/>
    <n v="6.75"/>
    <s v="3..6"/>
  </r>
  <r>
    <x v="1"/>
    <n v="28748"/>
    <n v="15.08"/>
    <n v="5.12"/>
    <n v="6760000000"/>
    <n v="5680000000"/>
    <n v="552400000"/>
    <n v="5.6"/>
    <n v="18000"/>
    <n v="2076000000"/>
    <n v="3.2"/>
    <n v="30000"/>
    <n v="1090000"/>
    <n v="77.239999999999995"/>
    <n v="7500"/>
    <n v="3563112"/>
    <n v="255000"/>
    <n v="2.04"/>
    <n v="14.8"/>
  </r>
  <r>
    <x v="2"/>
    <n v="2381740"/>
    <n v="17.13"/>
    <n v="4.5999999999999996"/>
    <n v="23610000000"/>
    <n v="25760000000"/>
    <n v="32160000000"/>
    <n v="6.1"/>
    <n v="104000"/>
    <n v="15250000000"/>
    <n v="3.1"/>
    <n v="500000"/>
    <n v="9910000"/>
    <n v="73"/>
    <n v="209000"/>
    <n v="32531853"/>
    <n v="2199600"/>
    <n v="1.92"/>
    <n v="25.4"/>
  </r>
  <r>
    <x v="3"/>
    <n v="199"/>
    <n v="23.13"/>
    <n v="3.33"/>
    <n v="120900000"/>
    <n v="130000000"/>
    <n v="30000000"/>
    <n v="5.2"/>
    <n v="185"/>
    <n v="123000000"/>
    <n v="0.05"/>
    <n v="50000"/>
    <n v="14000"/>
    <n v="75.84"/>
    <n v="3800"/>
    <n v="57881"/>
    <n v="15000"/>
    <n v="3.25"/>
    <n v="6"/>
  </r>
  <r>
    <x v="4"/>
    <n v="443"/>
    <n v="17.260000000000002"/>
    <n v="5.44"/>
    <n v="103000000"/>
    <n v="110800000"/>
    <n v="689000000"/>
    <n v="3"/>
    <n v="250"/>
    <n v="692000000"/>
    <n v="0.4"/>
    <n v="10000"/>
    <n v="30000"/>
    <n v="71.900000000000006"/>
    <n v="3600"/>
    <n v="68722"/>
    <n v="38000"/>
    <n v="2.2599999999999998"/>
    <n v="11"/>
  </r>
  <r>
    <x v="5"/>
    <n v="2766890"/>
    <n v="16.899999999999999"/>
    <n v="7.56"/>
    <n v="81650000000"/>
    <n v="81390000000"/>
    <n v="33780000000"/>
    <n v="8.3000000000000007"/>
    <n v="215471"/>
    <n v="22060000000"/>
    <n v="6.1"/>
    <n v="4100000"/>
    <n v="15040000"/>
    <n v="75.91"/>
    <n v="486000"/>
    <n v="39537943"/>
    <n v="8009400"/>
    <n v="2.19"/>
    <n v="14.8"/>
  </r>
  <r>
    <x v="6"/>
    <n v="29800"/>
    <n v="11.76"/>
    <n v="8.16"/>
    <n v="5797000000"/>
    <n v="6492000000"/>
    <n v="850000000"/>
    <n v="9"/>
    <n v="8431"/>
    <n v="1300000000"/>
    <n v="3.5"/>
    <n v="150000"/>
    <n v="1400000"/>
    <n v="71.55"/>
    <n v="5700"/>
    <n v="2982904"/>
    <n v="562600"/>
    <n v="1.32"/>
    <n v="30"/>
  </r>
  <r>
    <x v="7"/>
    <n v="193"/>
    <n v="11.26"/>
    <n v="6.57"/>
    <n v="751200000"/>
    <n v="807700000"/>
    <n v="128000000"/>
    <n v="-1.5"/>
    <n v="800"/>
    <n v="841000000"/>
    <n v="3.2"/>
    <n v="24000"/>
    <n v="41500"/>
    <n v="79.14"/>
    <n v="6500"/>
    <n v="71566"/>
    <n v="37100"/>
    <n v="1.79"/>
    <n v="0.6"/>
  </r>
  <r>
    <x v="8"/>
    <n v="7686850"/>
    <n v="12.26"/>
    <n v="7.44"/>
    <n v="195600000000"/>
    <n v="210300000000"/>
    <n v="86890000000"/>
    <n v="3.5"/>
    <n v="811603"/>
    <n v="98100000000"/>
    <n v="2.2999999999999998"/>
    <n v="9472000"/>
    <n v="10350000"/>
    <n v="80.39"/>
    <n v="796500"/>
    <n v="20090437"/>
    <n v="10815000"/>
    <n v="1.76"/>
    <n v="5.0999999999999996"/>
  </r>
  <r>
    <x v="9"/>
    <n v="83870"/>
    <n v="8.81"/>
    <n v="9.6999999999999993"/>
    <n v="55090000000"/>
    <n v="58490000000"/>
    <n v="102700000000"/>
    <n v="1.9"/>
    <n v="200000"/>
    <n v="101200000000"/>
    <n v="1.8"/>
    <n v="3730000"/>
    <n v="3450000"/>
    <n v="78.92"/>
    <n v="262400"/>
    <n v="8184691"/>
    <n v="3881000"/>
    <n v="1.36"/>
    <n v="4.4000000000000004"/>
  </r>
  <r>
    <x v="10"/>
    <n v="86600"/>
    <n v="20.399999999999999"/>
    <n v="9.86"/>
    <n v="17370000000"/>
    <n v="17550000000"/>
    <n v="3168000000"/>
    <n v="9.8000000000000007"/>
    <n v="28030"/>
    <n v="3622000000"/>
    <n v="4.5999999999999996"/>
    <n v="300000"/>
    <n v="5090000"/>
    <n v="63.35"/>
    <n v="140000"/>
    <n v="7911974"/>
    <n v="923800"/>
    <n v="2.44"/>
    <n v="1.2"/>
  </r>
  <r>
    <x v="11"/>
    <n v="13940"/>
    <n v="17.87"/>
    <n v="8.9700000000000006"/>
    <n v="1596000000"/>
    <n v="1716000000"/>
    <n v="636000000"/>
    <n v="3"/>
    <n v="2693"/>
    <n v="1630000000"/>
    <n v="1.2"/>
    <n v="84000"/>
    <n v="156000"/>
    <n v="65.540000000000006"/>
    <n v="23000"/>
    <n v="301790"/>
    <n v="131700"/>
    <n v="2.2000000000000002"/>
    <n v="10.199999999999999"/>
  </r>
  <r>
    <x v="12"/>
    <n v="665"/>
    <n v="18.100000000000001"/>
    <n v="4.08"/>
    <n v="6379000000"/>
    <n v="6860000000"/>
    <n v="8205000000"/>
    <n v="5.6"/>
    <n v="3459"/>
    <n v="5870000000"/>
    <n v="2.1"/>
    <n v="195700"/>
    <n v="370000"/>
    <n v="74.23"/>
    <n v="40000"/>
    <n v="688345"/>
    <n v="185800"/>
    <n v="2.63"/>
    <n v="15"/>
  </r>
  <r>
    <x v="13"/>
    <n v="144000"/>
    <n v="30.01"/>
    <n v="8.4"/>
    <n v="15300000000"/>
    <n v="16450000000"/>
    <n v="7478000000"/>
    <n v="4.9000000000000004"/>
    <n v="207486"/>
    <n v="10030000000"/>
    <n v="6"/>
    <n v="243000"/>
    <n v="65490000"/>
    <n v="62.08"/>
    <n v="71000"/>
    <n v="144319628"/>
    <n v="740000"/>
    <n v="3.13"/>
    <n v="40"/>
  </r>
  <r>
    <x v="14"/>
    <n v="431"/>
    <n v="12.83"/>
    <n v="9.17"/>
    <n v="744000000"/>
    <n v="800000000"/>
    <n v="206000000"/>
    <n v="2.2999999999999998"/>
    <n v="1600"/>
    <n v="1039000000"/>
    <n v="-0.5"/>
    <n v="100000"/>
    <n v="128500"/>
    <n v="71.41"/>
    <n v="10900"/>
    <n v="279254"/>
    <n v="134000"/>
    <n v="1.65"/>
    <n v="10.7"/>
  </r>
  <r>
    <x v="15"/>
    <n v="207600"/>
    <n v="10.83"/>
    <n v="14.15"/>
    <n v="34300000000"/>
    <n v="30000000000"/>
    <n v="11470000000"/>
    <n v="6.4"/>
    <n v="79990"/>
    <n v="13570000000"/>
    <n v="17.399999999999999"/>
    <n v="1391900"/>
    <n v="4305000"/>
    <n v="68.72"/>
    <n v="285000"/>
    <n v="10300483"/>
    <n v="3071300"/>
    <n v="1.39"/>
    <n v="2"/>
  </r>
  <r>
    <x v="16"/>
    <n v="30528"/>
    <n v="10.48"/>
    <n v="10.220000000000001"/>
    <n v="78820000000"/>
    <n v="76580000000"/>
    <n v="255700000000"/>
    <n v="2.6"/>
    <n v="149028"/>
    <n v="235000000000"/>
    <n v="1.9"/>
    <n v="3400000"/>
    <n v="4750000"/>
    <n v="78.62"/>
    <n v="595100"/>
    <n v="10364388"/>
    <n v="5120400"/>
    <n v="1.64"/>
    <n v="12"/>
  </r>
  <r>
    <x v="17"/>
    <n v="22966"/>
    <n v="29.34"/>
    <n v="6.04"/>
    <n v="108800000"/>
    <n v="117000000"/>
    <n v="401400000"/>
    <n v="3.5"/>
    <n v="2872"/>
    <n v="579900000"/>
    <n v="2.9"/>
    <n v="30000"/>
    <n v="90000"/>
    <n v="67.489999999999995"/>
    <n v="5000"/>
    <n v="279457"/>
    <n v="33300"/>
    <n v="3.68"/>
    <n v="12.9"/>
  </r>
  <r>
    <x v="18"/>
    <n v="53"/>
    <n v="11.6"/>
    <n v="7.63"/>
    <n v="598000000"/>
    <n v="643000000"/>
    <n v="879000000"/>
    <n v="2"/>
    <n v="450"/>
    <n v="5523000000"/>
    <n v="3.3"/>
    <n v="34500"/>
    <n v="37470"/>
    <n v="77.790000000000006"/>
    <n v="4000"/>
    <n v="65365"/>
    <n v="56000"/>
    <n v="1.89"/>
    <n v="5"/>
  </r>
  <r>
    <x v="19"/>
    <n v="47000"/>
    <n v="34.03"/>
    <n v="12.94"/>
    <n v="312900000"/>
    <n v="2001000000"/>
    <n v="154000000"/>
    <n v="5.3"/>
    <n v="4007"/>
    <n v="196000000"/>
    <n v="3"/>
    <n v="15000"/>
    <n v="2300"/>
    <n v="54.39"/>
    <n v="1020"/>
    <n v="2232291"/>
    <n v="25200"/>
    <n v="4.8099999999999996"/>
    <n v="2.5"/>
  </r>
  <r>
    <x v="20"/>
    <n v="1098580"/>
    <n v="23.76"/>
    <n v="7.64"/>
    <n v="3848000000"/>
    <n v="4132000000"/>
    <n v="1986000000"/>
    <n v="3.7"/>
    <n v="60282"/>
    <n v="1595000000"/>
    <n v="4.9000000000000004"/>
    <n v="270000"/>
    <n v="3800000"/>
    <n v="65.5"/>
    <n v="49000"/>
    <n v="8857870"/>
    <n v="600100"/>
    <n v="2.94"/>
    <n v="9.1999999999999993"/>
  </r>
  <r>
    <x v="21"/>
    <n v="51129"/>
    <n v="12.49"/>
    <n v="8.44"/>
    <n v="8318000000"/>
    <n v="10040000000"/>
    <n v="1700000000"/>
    <n v="5"/>
    <n v="21846"/>
    <n v="5200000000"/>
    <n v="1.1000000000000001"/>
    <n v="100000"/>
    <n v="1026000"/>
    <n v="72.849999999999994"/>
    <n v="20000"/>
    <n v="4025476"/>
    <n v="938000"/>
    <n v="1.71"/>
    <n v="44"/>
  </r>
  <r>
    <x v="22"/>
    <n v="600370"/>
    <n v="23.33"/>
    <n v="29.36"/>
    <n v="1890000000"/>
    <n v="930000000"/>
    <n v="2940000000"/>
    <n v="3.5"/>
    <n v="10217"/>
    <n v="2255000000"/>
    <n v="7"/>
    <n v="60000"/>
    <n v="264000"/>
    <n v="33.869999999999997"/>
    <n v="16000"/>
    <n v="1640115"/>
    <n v="142400"/>
    <n v="2.85"/>
    <n v="23.8"/>
  </r>
  <r>
    <x v="23"/>
    <n v="8511965"/>
    <n v="16.829999999999998"/>
    <n v="6.15"/>
    <n v="351900000000"/>
    <n v="339000000000"/>
    <n v="95000000000"/>
    <n v="5.0999999999999996"/>
    <n v="1724929"/>
    <n v="61000000000"/>
    <n v="7.6"/>
    <n v="14300000"/>
    <n v="89000000"/>
    <n v="71.69"/>
    <n v="2199000"/>
    <n v="186112794"/>
    <n v="38810000"/>
    <n v="1.93"/>
    <n v="11.5"/>
  </r>
  <r>
    <x v="24"/>
    <n v="153"/>
    <n v="14.96"/>
    <n v="4.42"/>
    <n v="33740000"/>
    <n v="36280000"/>
    <n v="25300000"/>
    <n v="1"/>
    <n v="177"/>
    <n v="187000000"/>
    <n v="2.5"/>
    <n v="4000"/>
    <n v="12770"/>
    <n v="76.27"/>
    <n v="420"/>
    <n v="22643"/>
    <n v="11700"/>
    <n v="1.72"/>
    <n v="3"/>
  </r>
  <r>
    <x v="25"/>
    <n v="5770"/>
    <n v="19.010000000000002"/>
    <n v="3.42"/>
    <n v="2286000000"/>
    <n v="2458000000"/>
    <n v="7700000000"/>
    <n v="3.2"/>
    <n v="2525"/>
    <n v="5200000000"/>
    <n v="0.3"/>
    <n v="35000"/>
    <n v="158000"/>
    <n v="74.8"/>
    <n v="13000"/>
    <n v="372361"/>
    <n v="90000"/>
    <n v="2.2999999999999998"/>
    <n v="3.2"/>
  </r>
  <r>
    <x v="26"/>
    <n v="110910"/>
    <n v="9.66"/>
    <n v="14.26"/>
    <n v="32710000000"/>
    <n v="43070000000"/>
    <n v="9134000000"/>
    <n v="5.3"/>
    <n v="37077"/>
    <n v="12230000000"/>
    <n v="6.1"/>
    <n v="630000"/>
    <n v="3398000"/>
    <n v="72.03"/>
    <n v="94000"/>
    <n v="7450349"/>
    <n v="2868200"/>
    <n v="1.38"/>
    <n v="12.7"/>
  </r>
  <r>
    <x v="27"/>
    <n v="678500"/>
    <n v="18.11"/>
    <n v="12.15"/>
    <n v="3484000000"/>
    <n v="5068000000"/>
    <n v="2137000000"/>
    <n v="-1.3"/>
    <n v="28200"/>
    <n v="1754000000"/>
    <n v="17.2"/>
    <n v="28000"/>
    <n v="27010000"/>
    <n v="56.22"/>
    <n v="60950"/>
    <n v="42909464"/>
    <n v="357300"/>
    <n v="2.0099999999999998"/>
    <n v="5.2"/>
  </r>
  <r>
    <x v="28"/>
    <n v="181040"/>
    <n v="27.08"/>
    <n v="8.9700000000000006"/>
    <n v="100600000"/>
    <n v="122000000"/>
    <n v="2311000000"/>
    <n v="5.4"/>
    <n v="12323"/>
    <n v="3129000000"/>
    <n v="3.1"/>
    <n v="30000"/>
    <n v="7000000"/>
    <n v="58.87"/>
    <n v="7200"/>
    <n v="13607069"/>
    <n v="35400"/>
    <n v="3.44"/>
    <n v="2.5"/>
  </r>
  <r>
    <x v="29"/>
    <n v="475440"/>
    <n v="34.67"/>
    <n v="15.4"/>
    <n v="3321000000"/>
    <n v="3571000000"/>
    <n v="2445000000"/>
    <n v="4.9000000000000004"/>
    <n v="34300"/>
    <n v="1979000000"/>
    <n v="1"/>
    <n v="60000"/>
    <n v="6680000"/>
    <n v="47.84"/>
    <n v="22000"/>
    <n v="16380005"/>
    <n v="110900"/>
    <n v="4.47"/>
    <n v="30"/>
  </r>
  <r>
    <x v="30"/>
    <n v="9984670"/>
    <n v="10.84"/>
    <n v="7.73"/>
    <n v="487300000000"/>
    <n v="548900000000"/>
    <n v="315600000000"/>
    <n v="2.4"/>
    <n v="1408800"/>
    <n v="256100000000"/>
    <n v="1.9"/>
    <n v="16110000"/>
    <n v="17370000"/>
    <n v="80.099999999999994"/>
    <n v="2200000"/>
    <n v="32805041"/>
    <n v="19950900"/>
    <n v="1.61"/>
    <n v="7"/>
  </r>
  <r>
    <x v="31"/>
    <n v="4033"/>
    <n v="25.33"/>
    <n v="6.62"/>
    <n v="40060000"/>
    <n v="43080000"/>
    <n v="61110000"/>
    <n v="5"/>
    <n v="1100"/>
    <n v="387300000"/>
    <n v="1.5"/>
    <n v="20400"/>
    <n v="2300"/>
    <n v="70.45"/>
    <n v="2000"/>
    <n v="418224"/>
    <n v="71700"/>
    <n v="3.48"/>
    <n v="21"/>
  </r>
  <r>
    <x v="32"/>
    <n v="262"/>
    <n v="12.92"/>
    <n v="4.8099999999999996"/>
    <n v="382100000"/>
    <n v="410800000"/>
    <n v="1200000"/>
    <n v="1.7"/>
    <n v="785"/>
    <n v="457400000"/>
    <n v="2.8"/>
    <n v="9909"/>
    <n v="19820"/>
    <n v="79.95"/>
    <n v="2400"/>
    <n v="44270"/>
    <n v="38000"/>
    <n v="1.9"/>
    <n v="4.0999999999999996"/>
  </r>
  <r>
    <x v="33"/>
    <n v="622984"/>
    <n v="35.17"/>
    <n v="20.27"/>
    <n v="98580000"/>
    <n v="106000000"/>
    <n v="172000000"/>
    <n v="0.5"/>
    <n v="23810"/>
    <n v="136000000"/>
    <n v="3.6"/>
    <n v="5000"/>
    <n v="2547"/>
    <n v="41.01"/>
    <n v="2400"/>
    <n v="3799897"/>
    <n v="9000"/>
    <n v="4.5"/>
    <n v="8"/>
  </r>
  <r>
    <x v="34"/>
    <n v="756950"/>
    <n v="15.44"/>
    <n v="5.76"/>
    <n v="41800000000"/>
    <n v="48600000000"/>
    <n v="29200000000"/>
    <n v="5.8"/>
    <n v="79605"/>
    <n v="22530000000"/>
    <n v="2.4"/>
    <n v="3575000"/>
    <n v="6200000"/>
    <n v="76.58"/>
    <n v="240000"/>
    <n v="15980912"/>
    <n v="3467000"/>
    <n v="2.02"/>
    <n v="8.5"/>
  </r>
  <r>
    <x v="35"/>
    <n v="9596960"/>
    <n v="13.14"/>
    <n v="6.94"/>
    <n v="1630000000000"/>
    <n v="1910000000000"/>
    <n v="583100000000"/>
    <n v="9.1"/>
    <n v="1765222"/>
    <n v="552400000000"/>
    <n v="4.0999999999999996"/>
    <n v="94000000"/>
    <n v="760800000"/>
    <n v="72.27"/>
    <n v="4956000"/>
    <n v="1306313812"/>
    <n v="263000000"/>
    <n v="1.72"/>
    <n v="9.8000000000000007"/>
  </r>
  <r>
    <x v="36"/>
    <n v="1138910"/>
    <n v="20.82"/>
    <n v="5.59"/>
    <n v="41140000000"/>
    <n v="44870000000"/>
    <n v="15500000000"/>
    <n v="3.6"/>
    <n v="112998"/>
    <n v="15340000000"/>
    <n v="5.9"/>
    <n v="2732200"/>
    <n v="20700000"/>
    <n v="71.72"/>
    <n v="252000"/>
    <n v="42954279"/>
    <n v="8768100"/>
    <n v="2.56"/>
    <n v="13.6"/>
  </r>
  <r>
    <x v="37"/>
    <n v="2170"/>
    <n v="37.520000000000003"/>
    <n v="8.4"/>
    <n v="22170000"/>
    <n v="23840000"/>
    <n v="28000000"/>
    <n v="2"/>
    <n v="880"/>
    <n v="88000000"/>
    <n v="3.5"/>
    <n v="5000"/>
    <n v="144500"/>
    <n v="61.96"/>
    <n v="700"/>
    <n v="671247"/>
    <n v="13200"/>
    <n v="5.09"/>
    <n v="20"/>
  </r>
  <r>
    <x v="38"/>
    <n v="51100"/>
    <n v="18.600000000000001"/>
    <n v="4.33"/>
    <n v="5733000000"/>
    <n v="6614000000"/>
    <n v="6184000000"/>
    <n v="3.9"/>
    <n v="35303"/>
    <n v="7842000000"/>
    <n v="11.5"/>
    <n v="800000"/>
    <n v="1810000"/>
    <n v="76.84"/>
    <n v="37000"/>
    <n v="4016173"/>
    <n v="1132000"/>
    <n v="2.2799999999999998"/>
    <n v="6.6"/>
  </r>
  <r>
    <x v="39"/>
    <n v="322460"/>
    <n v="35.51"/>
    <n v="14.94"/>
    <n v="2976000000"/>
    <n v="4759000000"/>
    <n v="5124000000"/>
    <n v="-1"/>
    <n v="50400"/>
    <n v="3360000000"/>
    <n v="1.4"/>
    <n v="90000"/>
    <n v="6700000"/>
    <n v="48.62"/>
    <n v="32000"/>
    <n v="17298040"/>
    <n v="328000"/>
    <n v="4.58"/>
    <n v="13"/>
  </r>
  <r>
    <x v="40"/>
    <n v="56542"/>
    <n v="9.57"/>
    <n v="11.38"/>
    <n v="15200000000"/>
    <n v="12510000000"/>
    <n v="7845000000"/>
    <n v="3.7"/>
    <n v="28344"/>
    <n v="16700000000"/>
    <n v="2.5"/>
    <n v="1014000"/>
    <n v="1710000"/>
    <n v="74.45"/>
    <n v="89000"/>
    <n v="4495904"/>
    <n v="1825000"/>
    <n v="1.39"/>
    <n v="13.8"/>
  </r>
  <r>
    <x v="41"/>
    <n v="110860"/>
    <n v="12.03"/>
    <n v="7.19"/>
    <n v="13400000000"/>
    <n v="14410000000"/>
    <n v="2104000000"/>
    <n v="3"/>
    <n v="60858"/>
    <n v="5296000000"/>
    <n v="3.1"/>
    <n v="120000"/>
    <n v="4550000"/>
    <n v="77.23"/>
    <n v="163000"/>
    <n v="11346670"/>
    <n v="574400"/>
    <n v="1.66"/>
    <n v="2.5"/>
  </r>
  <r>
    <x v="42"/>
    <n v="9250"/>
    <n v="12.57"/>
    <n v="7.64"/>
    <n v="602000000"/>
    <n v="4000000000"/>
    <n v="49300000"/>
    <n v="2.6"/>
    <n v="13943"/>
    <n v="415200000"/>
    <n v="2.4"/>
    <n v="210000"/>
    <n v="95025"/>
    <n v="77.650000000000006"/>
    <n v="49000"/>
    <n v="780133"/>
    <n v="86228"/>
    <n v="1.83"/>
    <n v="3.2"/>
  </r>
  <r>
    <x v="43"/>
    <n v="78866"/>
    <n v="9.07"/>
    <n v="10.54"/>
    <n v="55330000000"/>
    <n v="71750000000"/>
    <n v="66510000000"/>
    <n v="3.7"/>
    <n v="127204"/>
    <n v="68190000000"/>
    <n v="3.2"/>
    <n v="2700000"/>
    <n v="5250000"/>
    <n v="76.02"/>
    <n v="175700"/>
    <n v="10241138"/>
    <n v="3626000"/>
    <n v="1.2"/>
    <n v="10.6"/>
  </r>
  <r>
    <x v="44"/>
    <n v="43094"/>
    <n v="11.36"/>
    <n v="10.43"/>
    <n v="31630000000"/>
    <n v="36380000000"/>
    <n v="73060000000"/>
    <n v="2.1"/>
    <n v="71847"/>
    <n v="63450000000"/>
    <n v="1.4"/>
    <n v="2756000"/>
    <n v="2870000"/>
    <n v="77.62"/>
    <n v="218000"/>
    <n v="5432335"/>
    <n v="3610100"/>
    <n v="1.74"/>
    <n v="6.2"/>
  </r>
  <r>
    <x v="45"/>
    <n v="23000"/>
    <n v="39.979999999999997"/>
    <n v="19.39"/>
    <n v="167400000"/>
    <n v="180000000"/>
    <n v="155000000"/>
    <n v="3.5"/>
    <n v="2890"/>
    <n v="665000000"/>
    <n v="2"/>
    <n v="6500"/>
    <n v="282000"/>
    <n v="43.1"/>
    <n v="11300"/>
    <n v="476703"/>
    <n v="9500"/>
    <n v="5.4"/>
    <n v="50"/>
  </r>
  <r>
    <x v="46"/>
    <n v="754"/>
    <n v="15.73"/>
    <n v="6.81"/>
    <n v="63620000"/>
    <n v="68410000"/>
    <n v="39000000"/>
    <n v="-1"/>
    <n v="780"/>
    <n v="98200000"/>
    <n v="1"/>
    <n v="12500"/>
    <n v="25000"/>
    <n v="74.650000000000006"/>
    <n v="600"/>
    <n v="69029"/>
    <n v="23700"/>
    <n v="1.96"/>
    <n v="23"/>
  </r>
  <r>
    <x v="47"/>
    <n v="48730"/>
    <n v="23.28"/>
    <n v="7.35"/>
    <n v="8912000000"/>
    <n v="9583000000"/>
    <n v="5446000000"/>
    <n v="1.7"/>
    <n v="12600"/>
    <n v="8093000000"/>
    <n v="55"/>
    <n v="500000"/>
    <n v="2154"/>
    <n v="67.260000000000005"/>
    <n v="129000"/>
    <n v="8950034"/>
    <n v="901800"/>
    <n v="2.86"/>
    <n v="17"/>
  </r>
  <r>
    <x v="48"/>
    <n v="283560"/>
    <n v="22.67"/>
    <n v="4.24"/>
    <n v="75580000000"/>
    <n v="81270000000"/>
    <n v="7560000000"/>
    <n v="5.8"/>
    <n v="43197"/>
    <n v="7650000000"/>
    <n v="2"/>
    <n v="569700"/>
    <n v="4530000"/>
    <n v="76.209999999999994"/>
    <n v="129000"/>
    <n v="13363593"/>
    <n v="1549000"/>
    <n v="2.72"/>
    <n v="11.1"/>
  </r>
  <r>
    <x v="49"/>
    <n v="1001450"/>
    <n v="23.32"/>
    <n v="5.26"/>
    <n v="75580000000"/>
    <n v="81270000000"/>
    <n v="11000000000"/>
    <n v="4.5"/>
    <n v="64000"/>
    <n v="19210000000"/>
    <n v="9.5"/>
    <n v="2700000"/>
    <n v="20710000"/>
    <n v="71"/>
    <n v="562000"/>
    <n v="77505756"/>
    <n v="8735700"/>
    <n v="2.88"/>
    <n v="10.9"/>
  </r>
  <r>
    <x v="50"/>
    <n v="21040"/>
    <n v="27.04"/>
    <n v="5.85"/>
    <n v="4450000000"/>
    <n v="4158000000"/>
    <n v="3249000000"/>
    <n v="1.8"/>
    <n v="10029"/>
    <n v="5968000000"/>
    <n v="5.4"/>
    <n v="550000"/>
    <n v="2750000"/>
    <n v="71.22"/>
    <n v="39000"/>
    <n v="6704932"/>
    <n v="752600"/>
    <n v="3.16"/>
    <n v="6.3"/>
  </r>
  <r>
    <x v="51"/>
    <n v="28051"/>
    <n v="36.18"/>
    <n v="12"/>
    <n v="24820000"/>
    <n v="26690000"/>
    <n v="2771000000"/>
    <n v="20"/>
    <n v="2880"/>
    <n v="1167000000"/>
    <n v="8.5"/>
    <n v="1800"/>
    <n v="1201"/>
    <n v="55.56"/>
    <n v="2000"/>
    <n v="535881"/>
    <n v="9600"/>
    <n v="4.62"/>
    <n v="30"/>
  </r>
  <r>
    <x v="52"/>
    <n v="45226"/>
    <n v="9.91"/>
    <n v="13.21"/>
    <n v="6358000000"/>
    <n v="8301000000"/>
    <n v="5701000000"/>
    <n v="6"/>
    <n v="55944"/>
    <n v="7318000000"/>
    <n v="3"/>
    <n v="444000"/>
    <n v="660000"/>
    <n v="71.77"/>
    <n v="24000"/>
    <n v="1332893"/>
    <n v="475000"/>
    <n v="1.39"/>
    <n v="9.6"/>
  </r>
  <r>
    <x v="53"/>
    <n v="1399"/>
    <n v="13.97"/>
    <n v="8.69"/>
    <n v="204600000"/>
    <n v="220000000"/>
    <n v="408000000"/>
    <n v="10"/>
    <n v="463"/>
    <n v="466000000"/>
    <n v="5.0999999999999996"/>
    <n v="25000"/>
    <n v="24250"/>
    <n v="79.209999999999994"/>
    <n v="4500"/>
    <n v="46962"/>
    <n v="23000"/>
    <n v="2.2000000000000002"/>
    <n v="1"/>
  </r>
  <r>
    <x v="54"/>
    <n v="18270"/>
    <n v="22.73"/>
    <n v="5.65"/>
    <n v="697500000"/>
    <n v="750000000"/>
    <n v="609000000"/>
    <n v="3.6"/>
    <n v="3440"/>
    <n v="835000000"/>
    <n v="1.6"/>
    <n v="55000"/>
    <n v="137000"/>
    <n v="69.53"/>
    <n v="5700"/>
    <n v="893354"/>
    <n v="102000"/>
    <n v="2.75"/>
    <n v="7.6"/>
  </r>
  <r>
    <x v="55"/>
    <n v="338145"/>
    <n v="10.5"/>
    <n v="9.7899999999999991"/>
    <n v="78580000000"/>
    <n v="71590000000"/>
    <n v="61040000000"/>
    <n v="3"/>
    <n v="78197"/>
    <n v="45170000000"/>
    <n v="0.7"/>
    <n v="2650000"/>
    <n v="2660000"/>
    <n v="78.349999999999994"/>
    <n v="211400"/>
    <n v="5223442"/>
    <n v="2548000"/>
    <n v="1.73"/>
    <n v="8.9"/>
  </r>
  <r>
    <x v="56"/>
    <n v="547030"/>
    <n v="12.15"/>
    <n v="9.08"/>
    <n v="414700000000"/>
    <n v="528600000000"/>
    <n v="419000000000"/>
    <n v="2.1"/>
    <n v="893100"/>
    <n v="419700000000"/>
    <n v="2.2999999999999998"/>
    <n v="21900000"/>
    <n v="27700000"/>
    <n v="79.599999999999994"/>
    <n v="2026000"/>
    <n v="60656178"/>
    <n v="33905400"/>
    <n v="1.85"/>
    <n v="10.1"/>
  </r>
  <r>
    <x v="57"/>
    <n v="91000"/>
    <n v="20.7"/>
    <n v="4.8499999999999996"/>
    <n v="427900000"/>
    <n v="460100000"/>
    <n v="155000000"/>
    <n v="3.3"/>
    <n v="817"/>
    <n v="625000000"/>
    <n v="1.5"/>
    <n v="3200"/>
    <n v="58800"/>
    <n v="77.09"/>
    <n v="6500"/>
    <n v="195506"/>
    <n v="51000"/>
    <n v="3.01"/>
    <n v="22"/>
  </r>
  <r>
    <x v="58"/>
    <n v="4167"/>
    <n v="16.93"/>
    <n v="4.63"/>
    <n v="353400000"/>
    <n v="380000000"/>
    <n v="244000000"/>
    <n v="3.3"/>
    <n v="2590"/>
    <n v="1341000000"/>
    <n v="1.5"/>
    <n v="35000"/>
    <n v="70000"/>
    <n v="75.900000000000006"/>
    <n v="4750"/>
    <n v="270485"/>
    <n v="52500"/>
    <n v="2.04"/>
    <n v="11.8"/>
  </r>
  <r>
    <x v="59"/>
    <n v="267667"/>
    <n v="36.24"/>
    <n v="11.72"/>
    <n v="1080000000"/>
    <n v="1161000000"/>
    <n v="3710000000"/>
    <n v="1.9"/>
    <n v="8464"/>
    <n v="1225000000"/>
    <n v="1.5"/>
    <n v="35000"/>
    <n v="650000"/>
    <n v="55.75"/>
    <n v="13000"/>
    <n v="1389201"/>
    <n v="38400"/>
    <n v="4.7699999999999996"/>
    <n v="21"/>
  </r>
  <r>
    <x v="60"/>
    <n v="69700"/>
    <n v="10.25"/>
    <n v="9.09"/>
    <n v="6811000000"/>
    <n v="6732000000"/>
    <n v="909400000"/>
    <n v="9.5"/>
    <n v="20229"/>
    <n v="1806000000"/>
    <n v="5.5"/>
    <n v="150500"/>
    <n v="2100000"/>
    <n v="75.88"/>
    <n v="31500"/>
    <n v="4677401"/>
    <n v="650500"/>
    <n v="1.41"/>
    <n v="17"/>
  </r>
  <r>
    <x v="61"/>
    <n v="357021"/>
    <n v="8.33"/>
    <n v="10.55"/>
    <n v="519500000000"/>
    <n v="560000000000"/>
    <n v="893300000000"/>
    <n v="1.7"/>
    <n v="230735"/>
    <n v="716700000000"/>
    <n v="1.6"/>
    <n v="39000000"/>
    <n v="42630000"/>
    <n v="78.650000000000006"/>
    <n v="2891000"/>
    <n v="82431390"/>
    <n v="54350000"/>
    <n v="1.39"/>
    <n v="10.6"/>
  </r>
  <r>
    <x v="62"/>
    <n v="239460"/>
    <n v="23.97"/>
    <n v="10.84"/>
    <n v="6137000000"/>
    <n v="6922000000"/>
    <n v="3010000000"/>
    <n v="5.4"/>
    <n v="46176"/>
    <n v="3699000000"/>
    <n v="13"/>
    <n v="170000"/>
    <n v="10240000"/>
    <n v="56"/>
    <n v="38000"/>
    <n v="21029853"/>
    <n v="302300"/>
    <n v="3.02"/>
    <n v="20"/>
  </r>
  <r>
    <x v="63"/>
    <n v="7"/>
    <n v="10.87"/>
    <n v="9.18"/>
    <n v="96760000"/>
    <n v="104000000"/>
    <n v="136000000"/>
    <n v="3.3"/>
    <n v="29"/>
    <n v="1743000000"/>
    <n v="1.5"/>
    <n v="6200"/>
    <n v="14800"/>
    <n v="79.67"/>
    <n v="42000"/>
    <n v="27884"/>
    <n v="24512"/>
    <n v="1.65"/>
    <n v="2"/>
  </r>
  <r>
    <x v="64"/>
    <n v="131940"/>
    <n v="9.7200000000000006"/>
    <n v="10.15"/>
    <n v="47420000000"/>
    <n v="47220000000"/>
    <n v="15500000000"/>
    <n v="3.7"/>
    <n v="117000"/>
    <n v="54280000000"/>
    <n v="2.9"/>
    <n v="1718400"/>
    <n v="4400000"/>
    <n v="79.09"/>
    <n v="405700"/>
    <n v="10668354"/>
    <n v="5205100"/>
    <n v="1.33"/>
    <n v="10"/>
  </r>
  <r>
    <x v="65"/>
    <n v="2166086"/>
    <n v="15.93"/>
    <n v="7.77"/>
    <n v="227900000"/>
    <n v="245000000"/>
    <n v="388000000"/>
    <n v="1.8"/>
    <m/>
    <n v="445000000"/>
    <n v="1.6"/>
    <n v="20000"/>
    <n v="24500"/>
    <n v="69.650000000000006"/>
    <n v="3700"/>
    <n v="56375"/>
    <n v="26000"/>
    <n v="2.41"/>
    <n v="10"/>
  </r>
  <r>
    <x v="66"/>
    <n v="344"/>
    <n v="22.3"/>
    <n v="7.17"/>
    <n v="138600000"/>
    <n v="149000000"/>
    <n v="46000000"/>
    <n v="2.5"/>
    <n v="1040"/>
    <n v="208000000"/>
    <n v="2.8"/>
    <n v="15000"/>
    <n v="42300"/>
    <n v="64.53"/>
    <n v="1000"/>
    <n v="89502"/>
    <n v="33500"/>
    <n v="2.37"/>
    <n v="12.5"/>
  </r>
  <r>
    <x v="67"/>
    <n v="1780"/>
    <n v="15.42"/>
    <n v="6.06"/>
    <n v="1079000000"/>
    <n v="1160000000"/>
    <n v="140000000"/>
    <n v="3.3"/>
    <n v="947"/>
    <n v="1700000000"/>
    <n v="0.3"/>
    <n v="20000"/>
    <n v="125900"/>
    <n v="77.900000000000006"/>
    <n v="13000"/>
    <n v="448713"/>
    <n v="210000"/>
    <n v="1.91"/>
    <n v="27.8"/>
  </r>
  <r>
    <x v="68"/>
    <n v="549"/>
    <n v="19.03"/>
    <n v="4.41"/>
    <n v="776600000"/>
    <n v="835000000"/>
    <n v="38000000"/>
    <n v="3.3"/>
    <n v="977"/>
    <n v="462000000"/>
    <n v="0"/>
    <n v="50000"/>
    <n v="60000"/>
    <n v="78.400000000000006"/>
    <n v="20000"/>
    <n v="168564"/>
    <n v="84134"/>
    <n v="2.6"/>
    <n v="15"/>
  </r>
  <r>
    <x v="69"/>
    <n v="108890"/>
    <n v="34.11"/>
    <n v="6.81"/>
    <n v="5760000000"/>
    <n v="6608000000"/>
    <n v="2911000000"/>
    <n v="2.6"/>
    <n v="14118"/>
    <n v="7770000000"/>
    <n v="7.2"/>
    <n v="400000"/>
    <n v="3680000"/>
    <n v="65.14"/>
    <n v="61000"/>
    <n v="14655189"/>
    <n v="846000"/>
    <n v="4.53"/>
    <n v="7.5"/>
  </r>
  <r>
    <x v="70"/>
    <n v="112090"/>
    <n v="30.38"/>
    <n v="6.87"/>
    <n v="3771000000"/>
    <n v="3626000000"/>
    <n v="1457000000"/>
    <n v="4.2"/>
    <n v="13603"/>
    <n v="3332000000"/>
    <n v="7"/>
    <n v="168600"/>
    <n v="2470000"/>
    <n v="65.599999999999994"/>
    <n v="29000"/>
    <n v="6975204"/>
    <n v="322500"/>
    <n v="3.87"/>
    <n v="28.5"/>
  </r>
  <r>
    <x v="71"/>
    <n v="1092"/>
    <n v="7.23"/>
    <n v="5.98"/>
    <n v="38450000000"/>
    <n v="35510000000"/>
    <n v="268100000000"/>
    <n v="7.9"/>
    <n v="1831"/>
    <n v="275900000000"/>
    <n v="-0.3"/>
    <n v="3212800"/>
    <n v="3540000"/>
    <n v="81.39"/>
    <n v="257000"/>
    <n v="6898686"/>
    <n v="3801300"/>
    <n v="0.91"/>
    <n v="6.7"/>
  </r>
  <r>
    <x v="72"/>
    <n v="93030"/>
    <n v="9.76"/>
    <n v="13.19"/>
    <n v="35990000000"/>
    <n v="34070000000"/>
    <n v="54620000000"/>
    <n v="3.9"/>
    <n v="159568"/>
    <n v="58680000000"/>
    <n v="7"/>
    <n v="1600000"/>
    <n v="4170000"/>
    <n v="72.400000000000006"/>
    <n v="140700"/>
    <n v="10006835"/>
    <n v="3666400"/>
    <n v="1.32"/>
    <n v="5.9"/>
  </r>
  <r>
    <x v="73"/>
    <n v="103000"/>
    <n v="13.73"/>
    <n v="6.68"/>
    <n v="7692000000"/>
    <n v="8271000000"/>
    <n v="2902000000"/>
    <n v="1.8"/>
    <n v="13004"/>
    <n v="3307000000"/>
    <n v="4"/>
    <n v="195000"/>
    <n v="158100"/>
    <n v="80.19"/>
    <n v="16300"/>
    <n v="296737"/>
    <n v="190700"/>
    <n v="1.92"/>
    <n v="3.1"/>
  </r>
  <r>
    <x v="74"/>
    <n v="3287590"/>
    <n v="22.32"/>
    <n v="8.2799999999999994"/>
    <n v="510100000000"/>
    <n v="547200000000"/>
    <n v="69180000000"/>
    <n v="6.2"/>
    <n v="2525989"/>
    <n v="89330000000"/>
    <n v="4.2"/>
    <n v="18481000"/>
    <n v="482200000"/>
    <n v="64.349999999999994"/>
    <n v="2130000"/>
    <n v="1080264388"/>
    <n v="48917000"/>
    <n v="2.78"/>
    <n v="9.1999999999999993"/>
  </r>
  <r>
    <x v="75"/>
    <n v="1919440"/>
    <n v="20.71"/>
    <n v="6.25"/>
    <n v="92350000000"/>
    <n v="110200000000"/>
    <n v="69860000000"/>
    <n v="4.9000000000000004"/>
    <n v="342700"/>
    <n v="45070000000"/>
    <n v="6.1"/>
    <n v="8000000"/>
    <n v="111500000"/>
    <n v="69.569999999999993"/>
    <n v="1183000"/>
    <n v="241973879"/>
    <n v="7750000"/>
    <n v="2.44"/>
    <n v="9.1999999999999993"/>
  </r>
  <r>
    <x v="76"/>
    <n v="1648000"/>
    <n v="16.829999999999998"/>
    <n v="5.55"/>
    <n v="119900000000"/>
    <n v="129000000000"/>
    <n v="38790000000"/>
    <n v="6.3"/>
    <n v="167157"/>
    <n v="31300000000"/>
    <n v="15.5"/>
    <n v="4300000"/>
    <n v="23000000"/>
    <n v="69.959999999999994"/>
    <n v="1400000"/>
    <n v="68017860"/>
    <n v="14571100"/>
    <n v="1.82"/>
    <n v="11.2"/>
  </r>
  <r>
    <x v="77"/>
    <n v="437072"/>
    <n v="32.5"/>
    <n v="5.49"/>
    <n v="33700000000"/>
    <n v="32600000000"/>
    <n v="10100000000"/>
    <n v="52.3"/>
    <n v="45550"/>
    <n v="9900000000"/>
    <n v="25.4"/>
    <n v="25000"/>
    <n v="6700000"/>
    <n v="68.7"/>
    <n v="383000"/>
    <n v="26074906"/>
    <n v="675000"/>
    <n v="4.28"/>
    <n v="25"/>
  </r>
  <r>
    <x v="78"/>
    <n v="70280"/>
    <n v="14.47"/>
    <n v="7.85"/>
    <n v="21780000000"/>
    <n v="22880000000"/>
    <n v="103800000000"/>
    <n v="5.0999999999999996"/>
    <n v="95736"/>
    <n v="60650000000"/>
    <n v="2.2000000000000002"/>
    <n v="1260000"/>
    <n v="1920000"/>
    <n v="77.56"/>
    <n v="174400"/>
    <n v="4015676"/>
    <n v="1955000"/>
    <n v="1.87"/>
    <n v="4.3"/>
  </r>
  <r>
    <x v="79"/>
    <n v="20770"/>
    <n v="18.21"/>
    <n v="6.18"/>
    <n v="38300000000"/>
    <n v="42670000000"/>
    <n v="34410000000"/>
    <n v="3.9"/>
    <n v="16903"/>
    <n v="36840000000"/>
    <n v="0"/>
    <n v="2000000"/>
    <n v="2680000"/>
    <n v="79.319999999999993"/>
    <n v="260000"/>
    <n v="6276883"/>
    <n v="3006000"/>
    <n v="2.44"/>
    <n v="10.7"/>
  </r>
  <r>
    <x v="80"/>
    <n v="301230"/>
    <n v="8.89"/>
    <n v="10.3"/>
    <n v="293900000000"/>
    <n v="261600000000"/>
    <n v="336400000000"/>
    <n v="1.3"/>
    <n v="479688"/>
    <n v="329300000000"/>
    <n v="2.2999999999999998"/>
    <n v="18500000"/>
    <n v="24270000"/>
    <n v="79.680000000000007"/>
    <n v="1866000"/>
    <n v="58103033"/>
    <n v="26596000"/>
    <n v="1.28"/>
    <n v="8.6"/>
  </r>
  <r>
    <x v="81"/>
    <n v="10991"/>
    <n v="16.559999999999999"/>
    <n v="5.37"/>
    <n v="5849000000"/>
    <n v="6289000000"/>
    <n v="1679000000"/>
    <n v="1.9"/>
    <n v="18700"/>
    <n v="3624000000"/>
    <n v="12.4"/>
    <n v="600000"/>
    <n v="1140000"/>
    <n v="76.290000000000006"/>
    <n v="66000"/>
    <n v="2731832"/>
    <n v="444400"/>
    <n v="1.95"/>
    <n v="15"/>
  </r>
  <r>
    <x v="82"/>
    <n v="377835"/>
    <n v="9.4700000000000006"/>
    <n v="8.9499999999999993"/>
    <n v="971000000000"/>
    <n v="1044000000000"/>
    <n v="538800000000"/>
    <n v="2.9"/>
    <n v="1171647"/>
    <n v="401800000000"/>
    <n v="-0.1"/>
    <n v="57200000"/>
    <n v="66970000"/>
    <n v="81.150000000000006"/>
    <n v="5290000"/>
    <n v="127417244"/>
    <n v="71149000"/>
    <n v="1.39"/>
    <n v="4.7"/>
  </r>
  <r>
    <x v="83"/>
    <n v="92300"/>
    <n v="21.76"/>
    <n v="2.63"/>
    <n v="7094000000"/>
    <n v="7307000000"/>
    <n v="3200000000"/>
    <n v="5.0999999999999996"/>
    <n v="7301"/>
    <n v="7600000000"/>
    <n v="3.2"/>
    <n v="457000"/>
    <n v="1410000"/>
    <n v="78.239999999999995"/>
    <n v="103000"/>
    <n v="5759732"/>
    <n v="622600"/>
    <n v="2.71"/>
    <n v="15"/>
  </r>
  <r>
    <x v="84"/>
    <n v="2717300"/>
    <n v="15.78"/>
    <n v="9.4600000000000009"/>
    <n v="62210000000"/>
    <n v="66820000000"/>
    <n v="18470000000"/>
    <n v="9.1"/>
    <n v="82980"/>
    <n v="13070000000"/>
    <n v="6.9"/>
    <n v="250000"/>
    <n v="7950000"/>
    <n v="66.55"/>
    <n v="189400"/>
    <n v="15185844"/>
    <n v="2081900"/>
    <n v="1.89"/>
    <n v="8"/>
  </r>
  <r>
    <x v="85"/>
    <n v="582650"/>
    <n v="40.130000000000003"/>
    <n v="14.65"/>
    <n v="4337000000"/>
    <n v="4475000000"/>
    <n v="2589000000"/>
    <n v="2.2000000000000002"/>
    <n v="63942"/>
    <n v="4190000000"/>
    <n v="9"/>
    <n v="400000"/>
    <n v="11400000"/>
    <n v="47.99"/>
    <n v="57000"/>
    <n v="33829590"/>
    <n v="328400"/>
    <n v="4.96"/>
    <n v="40"/>
  </r>
  <r>
    <x v="86"/>
    <n v="811"/>
    <n v="30.86"/>
    <n v="8.3699999999999992"/>
    <n v="6510000"/>
    <n v="7000000"/>
    <n v="35000000"/>
    <n v="1.5"/>
    <n v="670"/>
    <n v="83000000"/>
    <n v="2.5"/>
    <n v="2000"/>
    <n v="7870"/>
    <n v="61.71"/>
    <n v="190"/>
    <n v="103092"/>
    <n v="4500"/>
    <n v="4.2"/>
    <n v="2"/>
  </r>
  <r>
    <x v="87"/>
    <n v="120540"/>
    <n v="16.09"/>
    <n v="7.05"/>
    <n v="31260000000"/>
    <n v="33620000000"/>
    <n v="1200000000"/>
    <n v="1"/>
    <n v="31200"/>
    <n v="2100000000"/>
    <n v="0.05"/>
    <n v="20000"/>
    <n v="9600000"/>
    <n v="71.37"/>
    <n v="85000"/>
    <n v="22912177"/>
    <n v="1100000"/>
    <n v="2.15"/>
    <n v="1.3"/>
  </r>
  <r>
    <x v="88"/>
    <n v="98480"/>
    <n v="10.08"/>
    <n v="6.26"/>
    <n v="293600000000"/>
    <n v="322500000000"/>
    <n v="250600000000"/>
    <n v="4.5999999999999996"/>
    <n v="86990"/>
    <n v="214200000000"/>
    <n v="3.6"/>
    <n v="29220000"/>
    <n v="22900000"/>
    <n v="75.819999999999993"/>
    <n v="2070000"/>
    <n v="48422644"/>
    <n v="22877000"/>
    <n v="1.26"/>
    <n v="3.6"/>
  </r>
  <r>
    <x v="89"/>
    <n v="17820"/>
    <n v="21.88"/>
    <n v="2.42"/>
    <n v="30160000000"/>
    <n v="32430000000"/>
    <n v="27420000000"/>
    <n v="6.8"/>
    <n v="4450"/>
    <n v="11120000000"/>
    <n v="2.2999999999999998"/>
    <n v="567000"/>
    <n v="1420000"/>
    <n v="77.03"/>
    <n v="293000"/>
    <n v="2335648"/>
    <n v="486900"/>
    <n v="2.97"/>
    <n v="2.2000000000000002"/>
  </r>
  <r>
    <x v="90"/>
    <n v="198500"/>
    <n v="22.48"/>
    <n v="7.13"/>
    <n v="10210000000"/>
    <n v="11720000000"/>
    <n v="646700000"/>
    <n v="6"/>
    <n v="18500"/>
    <n v="775100000"/>
    <n v="3.2"/>
    <n v="152000"/>
    <n v="2700000"/>
    <n v="68.16"/>
    <n v="20000"/>
    <n v="5146281"/>
    <n v="394800"/>
    <n v="2.7"/>
    <n v="18"/>
  </r>
  <r>
    <x v="91"/>
    <n v="236800"/>
    <n v="35.99"/>
    <n v="11.83"/>
    <n v="3036000000"/>
    <n v="3560000000"/>
    <n v="365500000"/>
    <n v="6"/>
    <n v="21716"/>
    <n v="579500000"/>
    <n v="12.3"/>
    <n v="15000"/>
    <n v="2600000"/>
    <n v="55.08"/>
    <n v="2750"/>
    <n v="6217141"/>
    <n v="61900"/>
    <n v="4.7699999999999996"/>
    <n v="5.7"/>
  </r>
  <r>
    <x v="92"/>
    <n v="64589"/>
    <n v="9.0399999999999991"/>
    <n v="13.7"/>
    <n v="5829000000"/>
    <n v="4547000000"/>
    <n v="3569000000"/>
    <n v="7.6"/>
    <n v="60472"/>
    <n v="5970000000"/>
    <n v="6"/>
    <n v="936000"/>
    <n v="1170000"/>
    <n v="71.05"/>
    <n v="44000"/>
    <n v="2290237"/>
    <n v="653900"/>
    <n v="1.26"/>
    <n v="8.8000000000000007"/>
  </r>
  <r>
    <x v="93"/>
    <n v="10400"/>
    <n v="18.88"/>
    <n v="6.24"/>
    <n v="8591000000"/>
    <n v="8066000000"/>
    <n v="1783000000"/>
    <n v="4"/>
    <n v="7300"/>
    <n v="8162000000"/>
    <n v="2"/>
    <n v="400000"/>
    <n v="2600000"/>
    <n v="72.63"/>
    <n v="107000"/>
    <n v="3826018"/>
    <n v="678800"/>
    <n v="1.92"/>
    <n v="18"/>
  </r>
  <r>
    <x v="94"/>
    <n v="30355"/>
    <n v="26.53"/>
    <n v="25.03"/>
    <n v="308000000"/>
    <n v="314000000"/>
    <n v="484500000"/>
    <n v="3.3"/>
    <n v="5940"/>
    <n v="730900000"/>
    <n v="5.3"/>
    <n v="21000"/>
    <n v="838000"/>
    <n v="36.68"/>
    <n v="1500"/>
    <n v="1867035"/>
    <n v="28600"/>
    <n v="3.35"/>
    <n v="45"/>
  </r>
  <r>
    <x v="95"/>
    <n v="111370"/>
    <n v="44.22"/>
    <n v="17.87"/>
    <n v="454600000"/>
    <n v="488800000"/>
    <n v="1079000000"/>
    <n v="21.8"/>
    <n v="10600"/>
    <n v="5051000000"/>
    <n v="15"/>
    <n v="1000"/>
    <n v="3214"/>
    <n v="47.69"/>
    <n v="3100"/>
    <n v="3482211"/>
    <n v="7000"/>
    <n v="6.09"/>
    <n v="85"/>
  </r>
  <r>
    <x v="96"/>
    <n v="1759540"/>
    <n v="26.82"/>
    <n v="3.48"/>
    <n v="19430000000"/>
    <n v="20890000000"/>
    <n v="18650000000"/>
    <n v="4.9000000000000004"/>
    <n v="83200"/>
    <n v="7224000000"/>
    <n v="2.9"/>
    <n v="160000"/>
    <n v="1590000"/>
    <n v="76.5"/>
    <n v="216000"/>
    <n v="5765563"/>
    <n v="750000"/>
    <n v="3.34"/>
    <n v="30"/>
  </r>
  <r>
    <x v="97"/>
    <n v="65200"/>
    <n v="8.6199999999999992"/>
    <n v="10.92"/>
    <n v="10170000000"/>
    <n v="17930000000"/>
    <n v="8880000000"/>
    <n v="6.6"/>
    <n v="77148"/>
    <n v="11020000000"/>
    <n v="1.1000000000000001"/>
    <n v="695700"/>
    <n v="1630000"/>
    <n v="73.97"/>
    <n v="72000"/>
    <n v="3596617"/>
    <n v="824200"/>
    <n v="1.19"/>
    <n v="8"/>
  </r>
  <r>
    <x v="98"/>
    <n v="2586"/>
    <n v="12.06"/>
    <n v="8.41"/>
    <n v="5735000000"/>
    <n v="2511000000"/>
    <n v="13400000000"/>
    <n v="2.2999999999999998"/>
    <n v="5210"/>
    <n v="16300000000"/>
    <n v="2.4"/>
    <n v="165000"/>
    <n v="293700"/>
    <n v="78.739999999999995"/>
    <n v="50650"/>
    <n v="468571"/>
    <n v="355400"/>
    <n v="1.79"/>
    <n v="4.5"/>
  </r>
  <r>
    <x v="99"/>
    <n v="25"/>
    <n v="8.0399999999999991"/>
    <n v="4.2300000000000004"/>
    <n v="1772000000"/>
    <n v="1719000000"/>
    <n v="2580000000"/>
    <n v="15.6"/>
    <n v="341"/>
    <n v="2760000000"/>
    <n v="2"/>
    <n v="120000"/>
    <n v="231500"/>
    <n v="82.03"/>
    <n v="11190"/>
    <n v="449198"/>
    <n v="174600"/>
    <n v="0.93"/>
    <n v="4.7"/>
  </r>
  <r>
    <x v="100"/>
    <n v="25333"/>
    <n v="12"/>
    <n v="8.73"/>
    <n v="7216000000"/>
    <n v="6273000000"/>
    <n v="1629000000"/>
    <n v="1.3"/>
    <n v="8684"/>
    <n v="2677000000"/>
    <n v="0.4"/>
    <n v="100000"/>
    <n v="855000"/>
    <n v="73.73"/>
    <n v="22000"/>
    <n v="2045262"/>
    <n v="560000"/>
    <n v="1.57"/>
    <n v="37.700000000000003"/>
  </r>
  <r>
    <x v="101"/>
    <n v="587040"/>
    <n v="41.66"/>
    <n v="11.35"/>
    <n v="781400000"/>
    <n v="840200000"/>
    <n v="868200000"/>
    <n v="5.5"/>
    <n v="49827"/>
    <n v="1147000000"/>
    <n v="7.5"/>
    <n v="70500"/>
    <n v="7300000"/>
    <n v="56.95"/>
    <n v="13000"/>
    <n v="18040341"/>
    <n v="59600"/>
    <n v="5.66"/>
    <n v="2.5"/>
  </r>
  <r>
    <x v="102"/>
    <n v="118480"/>
    <n v="43.95"/>
    <n v="23.39"/>
    <n v="1012000000"/>
    <n v="1088000000"/>
    <n v="503400000"/>
    <n v="4"/>
    <n v="28400"/>
    <n v="521100000"/>
    <n v="12"/>
    <n v="36000"/>
    <n v="4500000"/>
    <n v="36.97"/>
    <n v="5400"/>
    <n v="12158924"/>
    <n v="85000"/>
    <n v="5.98"/>
    <n v="2.5"/>
  </r>
  <r>
    <x v="103"/>
    <n v="329750"/>
    <n v="23.07"/>
    <n v="5.0599999999999996"/>
    <n v="68400000000"/>
    <n v="75330000000"/>
    <n v="123500000000"/>
    <n v="7.1"/>
    <n v="65877"/>
    <n v="99300000000"/>
    <n v="1.3"/>
    <n v="8692100"/>
    <n v="10490000"/>
    <n v="72.239999999999995"/>
    <n v="460000"/>
    <n v="23953136"/>
    <n v="4571600"/>
    <n v="3.07"/>
    <n v="3"/>
  </r>
  <r>
    <x v="104"/>
    <n v="300"/>
    <n v="35.43"/>
    <n v="7.24"/>
    <n v="115700000"/>
    <n v="124400000"/>
    <n v="90000000"/>
    <n v="2.2999999999999998"/>
    <m/>
    <n v="392000000"/>
    <n v="1"/>
    <n v="15000"/>
    <n v="88000"/>
    <n v="64.06"/>
    <n v="3200"/>
    <n v="349106"/>
    <n v="28700"/>
    <n v="5.0199999999999996"/>
    <n v="2.5"/>
  </r>
  <r>
    <x v="105"/>
    <n v="1240000"/>
    <n v="46.77"/>
    <n v="19.05"/>
    <n v="651000000"/>
    <n v="700000000"/>
    <n v="915000000"/>
    <n v="4"/>
    <n v="15100"/>
    <n v="927000000"/>
    <n v="4.5"/>
    <n v="25000"/>
    <n v="3930000"/>
    <n v="45.09"/>
    <n v="4000"/>
    <n v="12291529"/>
    <n v="56600"/>
    <n v="6.5"/>
    <n v="5.3"/>
  </r>
  <r>
    <x v="106"/>
    <n v="316"/>
    <n v="10.17"/>
    <n v="8"/>
    <n v="2000000000"/>
    <n v="2150000000"/>
    <n v="2625000000"/>
    <n v="1"/>
    <n v="2222"/>
    <n v="3407000000"/>
    <n v="2.9"/>
    <n v="120000"/>
    <n v="160000"/>
    <n v="78.86"/>
    <n v="20000"/>
    <n v="398534"/>
    <n v="208300"/>
    <n v="1.5"/>
    <n v="7"/>
  </r>
  <r>
    <x v="107"/>
    <n v="1100"/>
    <n v="14.14"/>
    <n v="6.44"/>
    <n v="1095000000"/>
    <n v="1178000000"/>
    <n v="250000000"/>
    <n v="3.3"/>
    <n v="2105"/>
    <n v="2000000000"/>
    <n v="3.9"/>
    <n v="40000"/>
    <n v="165900"/>
    <n v="79.040000000000006"/>
    <n v="13500"/>
    <n v="432900"/>
    <n v="172000"/>
    <n v="1.79"/>
    <n v="27.2"/>
  </r>
  <r>
    <x v="108"/>
    <n v="1030700"/>
    <n v="41.43"/>
    <n v="12.44"/>
    <n v="176900000"/>
    <n v="190200000"/>
    <n v="541000000"/>
    <n v="3"/>
    <n v="7660"/>
    <n v="860000000"/>
    <n v="7"/>
    <n v="10000"/>
    <n v="786000"/>
    <n v="52.73"/>
    <n v="24000"/>
    <n v="3086859"/>
    <n v="31500"/>
    <n v="5.94"/>
    <n v="20"/>
  </r>
  <r>
    <x v="109"/>
    <n v="2040"/>
    <n v="15.62"/>
    <n v="6.83"/>
    <n v="1707000000"/>
    <n v="1836000000"/>
    <n v="2012000000"/>
    <n v="4.7"/>
    <n v="2000"/>
    <n v="2245000000"/>
    <n v="4.5"/>
    <n v="150000"/>
    <n v="560000"/>
    <n v="72.38"/>
    <n v="21000"/>
    <n v="1230602"/>
    <n v="348200"/>
    <n v="1.96"/>
    <n v="10.8"/>
  </r>
  <r>
    <x v="110"/>
    <n v="1972550"/>
    <n v="21.01"/>
    <n v="4.7300000000000004"/>
    <n v="189700000000"/>
    <n v="203600000000"/>
    <n v="182400000000"/>
    <n v="4.0999999999999996"/>
    <n v="329532"/>
    <n v="190800000000"/>
    <n v="5.4"/>
    <n v="10033000"/>
    <n v="34730000"/>
    <n v="75.19"/>
    <n v="1752000"/>
    <n v="106202903"/>
    <n v="15958700"/>
    <n v="2.4500000000000002"/>
    <n v="3.2"/>
  </r>
  <r>
    <x v="111"/>
    <n v="702"/>
    <n v="25.11"/>
    <n v="4.87"/>
    <n v="178600000"/>
    <n v="192000000"/>
    <n v="22000000"/>
    <n v="1"/>
    <n v="240"/>
    <n v="149000000"/>
    <n v="1"/>
    <n v="6000"/>
    <n v="7896"/>
    <n v="69.75"/>
    <n v="56"/>
    <n v="108105"/>
    <n v="10100"/>
    <n v="3.25"/>
    <n v="16"/>
  </r>
  <r>
    <x v="112"/>
    <n v="33843"/>
    <n v="15.27"/>
    <n v="12.79"/>
    <n v="4605000000"/>
    <n v="3876000000"/>
    <n v="1030000000"/>
    <n v="6.8"/>
    <n v="12719"/>
    <n v="1830000000"/>
    <n v="11.5"/>
    <n v="150000"/>
    <n v="1360000"/>
    <n v="65.180000000000007"/>
    <n v="24000"/>
    <n v="4455421"/>
    <n v="706900"/>
    <n v="1.81"/>
    <n v="8"/>
  </r>
  <r>
    <x v="113"/>
    <n v="1564116"/>
    <n v="21.52"/>
    <n v="7.03"/>
    <n v="2209000000"/>
    <n v="2692000000"/>
    <n v="853000000"/>
    <n v="10.6"/>
    <n v="49256"/>
    <n v="1000000000"/>
    <n v="11"/>
    <n v="220000"/>
    <n v="1488000"/>
    <n v="64.52"/>
    <n v="11000"/>
    <n v="2791272"/>
    <n v="142300"/>
    <n v="2.2599999999999998"/>
    <n v="6.7"/>
  </r>
  <r>
    <x v="114"/>
    <n v="102"/>
    <n v="17.559999999999999"/>
    <n v="7.17"/>
    <n v="1674000"/>
    <n v="1800000"/>
    <n v="700000"/>
    <n v="-1"/>
    <n v="227"/>
    <n v="17000000"/>
    <n v="2.6"/>
    <n v="2500"/>
    <n v="4521"/>
    <n v="78.709999999999994"/>
    <n v="400"/>
    <n v="9341"/>
    <m/>
    <n v="1.78"/>
    <n v="6"/>
  </r>
  <r>
    <x v="115"/>
    <n v="446550"/>
    <n v="22.29"/>
    <n v="5.64"/>
    <n v="14240000000"/>
    <n v="13910000000"/>
    <n v="9754000000"/>
    <n v="4.4000000000000004"/>
    <n v="57694"/>
    <n v="15630000000"/>
    <n v="2.1"/>
    <n v="800000"/>
    <n v="11020000"/>
    <n v="70.66"/>
    <n v="167000"/>
    <n v="32725847"/>
    <n v="1219200"/>
    <n v="2.73"/>
    <n v="12.1"/>
  </r>
  <r>
    <x v="116"/>
    <n v="801590"/>
    <n v="35.79"/>
    <n v="20.99"/>
    <n v="5046000000"/>
    <n v="8859000000"/>
    <n v="689400000"/>
    <n v="8.1999999999999993"/>
    <n v="30400"/>
    <n v="972900000"/>
    <n v="12.8"/>
    <n v="50000"/>
    <n v="9200000"/>
    <n v="40.32"/>
    <n v="8500"/>
    <n v="19406703"/>
    <n v="83700"/>
    <n v="4.7"/>
    <n v="21"/>
  </r>
  <r>
    <x v="117"/>
    <n v="825418"/>
    <n v="25.16"/>
    <n v="18.36"/>
    <n v="1920000000"/>
    <n v="1167000000"/>
    <n v="1356000000"/>
    <n v="4.8"/>
    <n v="42237"/>
    <n v="1473000000"/>
    <n v="4.2"/>
    <n v="65000"/>
    <n v="840000"/>
    <n v="43.93"/>
    <n v="13000"/>
    <n v="2030692"/>
    <n v="127400"/>
    <n v="3.18"/>
    <n v="35"/>
  </r>
  <r>
    <x v="118"/>
    <n v="21"/>
    <n v="25.14"/>
    <n v="6.82"/>
    <n v="27900000"/>
    <n v="30000000"/>
    <n v="640000"/>
    <n v="3.3"/>
    <n v="30"/>
    <n v="19800000"/>
    <n v="-3.6"/>
    <n v="300"/>
    <n v="2541"/>
    <n v="62.73"/>
    <n v="1000"/>
    <n v="13048"/>
    <n v="1900"/>
    <n v="3.19"/>
    <n v="90"/>
  </r>
  <r>
    <x v="119"/>
    <n v="140800"/>
    <n v="31.45"/>
    <n v="9.4700000000000006"/>
    <n v="2005000000"/>
    <n v="2054000000"/>
    <n v="568000000"/>
    <n v="3"/>
    <n v="13223"/>
    <n v="1419000000"/>
    <n v="2.9"/>
    <n v="80000"/>
    <n v="10000000"/>
    <n v="59.8"/>
    <n v="16000"/>
    <n v="27676547"/>
    <n v="371800"/>
    <n v="4.1900000000000004"/>
    <n v="47"/>
  </r>
  <r>
    <x v="120"/>
    <n v="41526"/>
    <n v="11.14"/>
    <n v="8.68"/>
    <n v="100700000000"/>
    <n v="90610000000"/>
    <n v="293100000000"/>
    <n v="1.2"/>
    <n v="116500"/>
    <n v="252700000000"/>
    <n v="1.4"/>
    <n v="8500000"/>
    <n v="7530000"/>
    <n v="78.81"/>
    <n v="895300"/>
    <n v="16407491"/>
    <n v="10004000"/>
    <n v="1.66"/>
    <n v="6"/>
  </r>
  <r>
    <x v="121"/>
    <n v="960"/>
    <n v="15"/>
    <n v="6.41"/>
    <n v="934300000"/>
    <n v="1005000000"/>
    <n v="1579000000"/>
    <n v="0.5"/>
    <n v="600"/>
    <n v="2233000000"/>
    <n v="2.1"/>
    <n v="2000"/>
    <n v="89000"/>
    <n v="75.83"/>
    <n v="72000"/>
    <n v="219958"/>
    <n v="81000"/>
    <n v="2"/>
    <n v="15.6"/>
  </r>
  <r>
    <x v="122"/>
    <n v="19060"/>
    <n v="18.489999999999998"/>
    <n v="5.65"/>
    <n v="1471000000"/>
    <n v="1581000000"/>
    <n v="448000000"/>
    <n v="3.3"/>
    <n v="5432"/>
    <n v="1007000000"/>
    <n v="-0.6"/>
    <n v="60000"/>
    <n v="79400"/>
    <n v="74.040000000000006"/>
    <n v="8750"/>
    <n v="216494"/>
    <n v="52000"/>
    <n v="2.31"/>
    <n v="19"/>
  </r>
  <r>
    <x v="123"/>
    <n v="268680"/>
    <n v="13.9"/>
    <n v="7.53"/>
    <n v="35710000000"/>
    <n v="38390000000"/>
    <n v="19850000000"/>
    <n v="4.8"/>
    <n v="92382"/>
    <n v="19770000000"/>
    <n v="2.4"/>
    <n v="2110000"/>
    <n v="2050000"/>
    <n v="78.66"/>
    <n v="132700"/>
    <n v="4035461"/>
    <n v="1765000"/>
    <n v="1.79"/>
    <n v="4.2"/>
  </r>
  <r>
    <x v="124"/>
    <n v="129494"/>
    <n v="24.88"/>
    <n v="4.49"/>
    <n v="2318000000"/>
    <n v="2553000000"/>
    <n v="750000000"/>
    <n v="4"/>
    <n v="18712"/>
    <n v="2020000000"/>
    <n v="9.3000000000000007"/>
    <n v="90000"/>
    <n v="1930000"/>
    <n v="70.33"/>
    <n v="25770"/>
    <n v="5465100"/>
    <n v="171600"/>
    <n v="2.81"/>
    <n v="7.8"/>
  </r>
  <r>
    <x v="125"/>
    <n v="923768"/>
    <n v="40.65"/>
    <n v="17.18"/>
    <n v="18430000000"/>
    <n v="19850000000"/>
    <n v="33990000000"/>
    <n v="6.2"/>
    <n v="194394"/>
    <n v="17140000000"/>
    <n v="16.5"/>
    <n v="750000"/>
    <n v="55670000"/>
    <n v="46.74"/>
    <n v="275000"/>
    <n v="128771988"/>
    <n v="853100"/>
    <n v="5.53"/>
    <n v="2.5"/>
  </r>
  <r>
    <x v="126"/>
    <n v="324220"/>
    <n v="11.67"/>
    <n v="9.4499999999999993"/>
    <n v="107400000000"/>
    <n v="125900000000"/>
    <n v="76640000000"/>
    <n v="3.3"/>
    <n v="91852"/>
    <n v="45960000000"/>
    <n v="1"/>
    <n v="2288000"/>
    <n v="2380000"/>
    <n v="79.400000000000006"/>
    <n v="171100"/>
    <n v="4593041"/>
    <n v="3343000"/>
    <n v="1.78"/>
    <n v="4.3"/>
  </r>
  <r>
    <x v="127"/>
    <n v="212460"/>
    <n v="36.729999999999997"/>
    <n v="3.86"/>
    <n v="9792000000"/>
    <n v="9896000000"/>
    <n v="13140000000"/>
    <n v="1.2"/>
    <n v="34965"/>
    <n v="6373000000"/>
    <n v="0.2"/>
    <n v="180000"/>
    <n v="920000"/>
    <n v="73.13"/>
    <n v="54000"/>
    <n v="3001583"/>
    <n v="233900"/>
    <n v="5.84"/>
    <n v="15"/>
  </r>
  <r>
    <x v="128"/>
    <n v="803940"/>
    <n v="30.42"/>
    <n v="8.4499999999999993"/>
    <n v="52660000000"/>
    <n v="75270000000"/>
    <n v="15070000000"/>
    <n v="6.1"/>
    <n v="257683"/>
    <n v="14010000000"/>
    <n v="4.8"/>
    <n v="1500000"/>
    <n v="45430000"/>
    <n v="63"/>
    <n v="365000"/>
    <n v="162419946"/>
    <n v="3982800"/>
    <n v="4.1399999999999997"/>
    <n v="8.3000000000000007"/>
  </r>
  <r>
    <x v="129"/>
    <n v="78200"/>
    <n v="19.96"/>
    <n v="6.54"/>
    <n v="4473000000"/>
    <n v="4873000000"/>
    <n v="5699000000"/>
    <n v="6"/>
    <n v="11643"/>
    <n v="7164000000"/>
    <n v="2"/>
    <n v="120000"/>
    <n v="1320000"/>
    <n v="71.94"/>
    <n v="40520"/>
    <n v="3039150"/>
    <n v="386900"/>
    <n v="2.4500000000000002"/>
    <n v="12.6"/>
  </r>
  <r>
    <x v="130"/>
    <n v="406750"/>
    <n v="29.43"/>
    <n v="4.53"/>
    <n v="2469000000"/>
    <n v="48360000000"/>
    <n v="2936000000"/>
    <n v="2.8"/>
    <n v="29500"/>
    <n v="3330000000"/>
    <n v="5.0999999999999996"/>
    <n v="120000"/>
    <n v="2660000"/>
    <n v="74.89"/>
    <n v="25000"/>
    <n v="6347884"/>
    <n v="273200"/>
    <n v="3.93"/>
    <n v="15.1"/>
  </r>
  <r>
    <x v="131"/>
    <n v="1285220"/>
    <n v="20.87"/>
    <n v="6.26"/>
    <n v="20220000000"/>
    <n v="22880000000"/>
    <n v="12300000000"/>
    <n v="4.5"/>
    <n v="78230"/>
    <n v="9600000000"/>
    <n v="3.8"/>
    <n v="2850000"/>
    <n v="11000000"/>
    <n v="69.53"/>
    <n v="161000"/>
    <n v="27925628"/>
    <n v="1839200"/>
    <n v="2.56"/>
    <n v="9.6"/>
  </r>
  <r>
    <x v="132"/>
    <n v="300000"/>
    <n v="25.31"/>
    <n v="5.47"/>
    <n v="46050000000"/>
    <n v="52860000000"/>
    <n v="38630000000"/>
    <n v="5.9"/>
    <n v="202124"/>
    <n v="37500000000"/>
    <n v="5.5"/>
    <n v="3500000"/>
    <n v="35860000"/>
    <n v="69.91"/>
    <n v="338000"/>
    <n v="87857473"/>
    <n v="3310900"/>
    <n v="3.16"/>
    <n v="11.7"/>
  </r>
  <r>
    <x v="133"/>
    <n v="312685"/>
    <n v="10.78"/>
    <n v="10.01"/>
    <n v="117400000000"/>
    <n v="133800000000"/>
    <n v="75980000000"/>
    <n v="5.6"/>
    <n v="364697"/>
    <n v="81610000000"/>
    <n v="3.4"/>
    <n v="8970000"/>
    <n v="17020000"/>
    <n v="74.41"/>
    <n v="424100"/>
    <n v="38635144"/>
    <n v="12300000"/>
    <n v="1.39"/>
    <n v="19.5"/>
  </r>
  <r>
    <x v="134"/>
    <n v="92391"/>
    <n v="10.82"/>
    <n v="10.43"/>
    <n v="42150000000"/>
    <n v="43280000000"/>
    <n v="37680000000"/>
    <n v="1.1000000000000001"/>
    <n v="17135"/>
    <n v="52100000000"/>
    <n v="2.1"/>
    <n v="3600000"/>
    <n v="5480000"/>
    <n v="77.53"/>
    <n v="339800"/>
    <n v="10566212"/>
    <n v="4278800"/>
    <n v="1.47"/>
    <n v="6.5"/>
  </r>
  <r>
    <x v="135"/>
    <n v="9104"/>
    <n v="13.93"/>
    <n v="7.86"/>
    <n v="20540000000"/>
    <n v="22090000000"/>
    <n v="46900000000"/>
    <n v="2.7"/>
    <n v="25328"/>
    <n v="29100000000"/>
    <n v="6.5"/>
    <n v="600000"/>
    <n v="1300000"/>
    <n v="77.62"/>
    <n v="190000"/>
    <n v="3916632"/>
    <n v="1329500"/>
    <n v="1.91"/>
    <n v="12"/>
  </r>
  <r>
    <x v="136"/>
    <n v="11437"/>
    <n v="15.54"/>
    <n v="4.6100000000000003"/>
    <n v="9046000000"/>
    <n v="9727000000"/>
    <n v="15000000000"/>
    <n v="8.6999999999999993"/>
    <n v="1230"/>
    <n v="6150000000"/>
    <n v="3"/>
    <n v="126000"/>
    <n v="140000"/>
    <n v="73.67"/>
    <n v="30000"/>
    <n v="863051"/>
    <n v="184500"/>
    <n v="2.87"/>
    <n v="2.7"/>
  </r>
  <r>
    <x v="137"/>
    <n v="2517"/>
    <n v="19.260000000000002"/>
    <n v="5.48"/>
    <n v="1084000000"/>
    <n v="1166000000"/>
    <n v="214000000"/>
    <n v="2.5"/>
    <n v="1214"/>
    <n v="2500000000"/>
    <n v="0.05"/>
    <n v="150000"/>
    <n v="309900"/>
    <n v="73.95"/>
    <n v="18000"/>
    <n v="776948"/>
    <n v="300000"/>
    <n v="2.4700000000000002"/>
    <n v="36"/>
  </r>
  <r>
    <x v="138"/>
    <n v="237500"/>
    <n v="10.7"/>
    <n v="11.74"/>
    <n v="57500000000"/>
    <n v="56530000000"/>
    <n v="23540000000"/>
    <n v="8.1"/>
    <n v="198755"/>
    <n v="28430000000"/>
    <n v="9.6"/>
    <n v="4000000"/>
    <n v="9660000"/>
    <n v="71.349999999999994"/>
    <n v="253800"/>
    <n v="22329977"/>
    <n v="4300000"/>
    <n v="1.36"/>
    <n v="6.3"/>
  </r>
  <r>
    <x v="139"/>
    <n v="17075200"/>
    <n v="9.8000000000000007"/>
    <n v="14.52"/>
    <n v="894300000000"/>
    <n v="915000000000"/>
    <n v="162500000000"/>
    <n v="6.7"/>
    <n v="537289"/>
    <n v="92910000000"/>
    <n v="11.5"/>
    <n v="6000000"/>
    <n v="71830000"/>
    <n v="67.099999999999994"/>
    <n v="2310000"/>
    <n v="143420309"/>
    <n v="35500000"/>
    <n v="1.27"/>
    <n v="8.3000000000000007"/>
  </r>
  <r>
    <x v="140"/>
    <n v="410"/>
    <n v="12.33"/>
    <n v="6.43"/>
    <n v="4650000"/>
    <n v="5000000"/>
    <n v="17000000"/>
    <n v="3.3"/>
    <n v="198"/>
    <n v="42000000"/>
    <n v="3.2"/>
    <n v="500"/>
    <n v="3500"/>
    <n v="77.760000000000005"/>
    <n v="200"/>
    <n v="7460"/>
    <n v="2200"/>
    <n v="1.54"/>
    <n v="14"/>
  </r>
  <r>
    <x v="141"/>
    <n v="261"/>
    <n v="18.12"/>
    <n v="8.4700000000000006"/>
    <n v="98440000"/>
    <n v="105800000"/>
    <n v="70000000"/>
    <n v="-1.9"/>
    <n v="320"/>
    <n v="195000000"/>
    <n v="1.7"/>
    <n v="10000"/>
    <n v="18170"/>
    <n v="72.150000000000006"/>
    <n v="710"/>
    <n v="38958"/>
    <n v="23500"/>
    <n v="2.33"/>
    <n v="4.5"/>
  </r>
  <r>
    <x v="142"/>
    <n v="616"/>
    <n v="20.05"/>
    <n v="5.12"/>
    <n v="251300000"/>
    <n v="270300000"/>
    <n v="66000000"/>
    <n v="3.3"/>
    <n v="1210"/>
    <n v="267000000"/>
    <n v="3"/>
    <n v="13000"/>
    <n v="43800"/>
    <n v="73.61"/>
    <n v="2400"/>
    <n v="166312"/>
    <n v="51100"/>
    <n v="2.21"/>
    <n v="20"/>
  </r>
  <r>
    <x v="143"/>
    <n v="242"/>
    <n v="13.83"/>
    <n v="6.7"/>
    <n v="40060000"/>
    <n v="43080000"/>
    <n v="10000000"/>
    <n v="3.3"/>
    <n v="114"/>
    <n v="106000000"/>
    <n v="2.1"/>
    <n v="1300"/>
    <n v="3261"/>
    <n v="78.459999999999994"/>
    <n v="600"/>
    <n v="7012"/>
    <n v="4800"/>
    <n v="2.0299999999999998"/>
    <n v="9.8000000000000007"/>
  </r>
  <r>
    <x v="144"/>
    <n v="389"/>
    <n v="16.34"/>
    <n v="6"/>
    <n v="84820000"/>
    <n v="91200000"/>
    <n v="38000000"/>
    <n v="0.7"/>
    <n v="829"/>
    <n v="174000000"/>
    <n v="-0.4"/>
    <n v="7000"/>
    <n v="67000"/>
    <n v="73.62"/>
    <n v="1250"/>
    <n v="117534"/>
    <n v="27300"/>
    <n v="1.85"/>
    <n v="15"/>
  </r>
  <r>
    <x v="145"/>
    <n v="1960582"/>
    <n v="29.56"/>
    <n v="2.62"/>
    <n v="128500000000"/>
    <n v="138200000000"/>
    <n v="113000000000"/>
    <n v="5"/>
    <n v="152044"/>
    <n v="36210000000"/>
    <n v="0.8"/>
    <n v="1500000"/>
    <n v="6620000"/>
    <n v="75.459999999999994"/>
    <n v="1550000"/>
    <n v="26417599"/>
    <n v="3502600"/>
    <n v="4.05"/>
    <n v="25"/>
  </r>
  <r>
    <x v="146"/>
    <n v="196190"/>
    <n v="35.21"/>
    <n v="10.6"/>
    <n v="1615000000"/>
    <n v="1737000000"/>
    <n v="1374000000"/>
    <n v="3.2"/>
    <n v="14576"/>
    <n v="2128000000"/>
    <n v="0.8"/>
    <n v="225000"/>
    <n v="4650000"/>
    <n v="56.75"/>
    <n v="31000"/>
    <n v="11126832"/>
    <n v="228800"/>
    <n v="4.75"/>
    <n v="48"/>
  </r>
  <r>
    <x v="147"/>
    <n v="102350"/>
    <n v="12.12"/>
    <n v="10.49"/>
    <n v="32330000000"/>
    <n v="31640000000"/>
    <n v="3245000000"/>
    <n v="6.5"/>
    <n v="45290"/>
    <n v="9538000000"/>
    <n v="8.8000000000000007"/>
    <n v="847000"/>
    <n v="3200000"/>
    <n v="74.73"/>
    <n v="64000"/>
    <n v="10829175"/>
    <n v="2611700"/>
    <n v="1.67"/>
    <n v="30"/>
  </r>
  <r>
    <x v="148"/>
    <n v="693"/>
    <n v="9.49"/>
    <n v="4.16"/>
    <n v="32000000000"/>
    <n v="35330000000"/>
    <n v="174000000000"/>
    <n v="8.1"/>
    <n v="3130"/>
    <n v="155200000000"/>
    <n v="1.7"/>
    <n v="2310000"/>
    <n v="2180000"/>
    <n v="81.62"/>
    <n v="700000"/>
    <n v="4425720"/>
    <n v="1896100"/>
    <n v="1.05"/>
    <n v="3.4"/>
  </r>
  <r>
    <x v="149"/>
    <n v="48845"/>
    <n v="10.62"/>
    <n v="9.43"/>
    <n v="28890000000"/>
    <n v="31150000000"/>
    <n v="29240000000"/>
    <n v="5.3"/>
    <n v="42970"/>
    <n v="29670000000"/>
    <n v="7.5"/>
    <n v="1375800"/>
    <n v="2200000"/>
    <n v="74.5"/>
    <n v="82000"/>
    <n v="5431363"/>
    <n v="1294700"/>
    <n v="1.32"/>
    <n v="13.1"/>
  </r>
  <r>
    <x v="150"/>
    <n v="20273"/>
    <n v="8.9499999999999993"/>
    <n v="10.220000000000001"/>
    <n v="11800000000"/>
    <n v="12490000000"/>
    <n v="14970000000"/>
    <n v="3.9"/>
    <n v="20250"/>
    <n v="16070000000"/>
    <n v="3.3"/>
    <n v="750000"/>
    <n v="870000"/>
    <n v="76.14"/>
    <n v="53300"/>
    <n v="2011070"/>
    <n v="812300"/>
    <n v="1.24"/>
    <n v="6.4"/>
  </r>
  <r>
    <x v="151"/>
    <n v="637657"/>
    <n v="45.62"/>
    <n v="16.97"/>
    <n v="223500000"/>
    <n v="240300000"/>
    <n v="79000000"/>
    <n v="2.8"/>
    <n v="22100"/>
    <n v="344000000"/>
    <m/>
    <n v="89000"/>
    <n v="3700000"/>
    <n v="48.09"/>
    <n v="4000"/>
    <n v="8591629"/>
    <n v="100000"/>
    <n v="6.84"/>
    <m/>
  </r>
  <r>
    <x v="152"/>
    <n v="1219912"/>
    <n v="18.48"/>
    <n v="21.32"/>
    <n v="189400000000"/>
    <n v="202600000000"/>
    <n v="41970000000"/>
    <n v="3.5"/>
    <n v="275971"/>
    <n v="39420000000"/>
    <n v="4.5"/>
    <n v="3100000"/>
    <n v="16630000"/>
    <n v="43.27"/>
    <n v="460000"/>
    <n v="44344136"/>
    <n v="4844000"/>
    <n v="2.2400000000000002"/>
    <n v="26.2"/>
  </r>
  <r>
    <x v="153"/>
    <n v="504782"/>
    <n v="10.1"/>
    <n v="9.6300000000000008"/>
    <n v="218400000000"/>
    <n v="229000000000"/>
    <n v="172500000000"/>
    <n v="2.6"/>
    <n v="664852"/>
    <n v="222000000000"/>
    <n v="3.2"/>
    <n v="9789000"/>
    <n v="19330000"/>
    <n v="79.52"/>
    <n v="1497000"/>
    <n v="40341462"/>
    <n v="17567500"/>
    <n v="1.28"/>
    <n v="10.4"/>
  </r>
  <r>
    <x v="154"/>
    <n v="65610"/>
    <n v="15.63"/>
    <n v="6.49"/>
    <n v="6228000000"/>
    <n v="6697000000"/>
    <n v="5306000000"/>
    <n v="5.2"/>
    <n v="11650"/>
    <n v="7265000000"/>
    <n v="5.8"/>
    <n v="200000"/>
    <n v="7260000"/>
    <n v="73.17"/>
    <n v="75000"/>
    <n v="20064776"/>
    <n v="881400"/>
    <n v="1.85"/>
    <n v="7.8"/>
  </r>
  <r>
    <x v="155"/>
    <n v="2505810"/>
    <n v="35.17"/>
    <n v="9.16"/>
    <n v="2400000000"/>
    <n v="2581000000"/>
    <n v="3395000000"/>
    <n v="6.4"/>
    <n v="11900"/>
    <n v="3496000000"/>
    <n v="9"/>
    <n v="300000"/>
    <n v="11000000"/>
    <n v="58.54"/>
    <n v="70000"/>
    <n v="40187486"/>
    <n v="900000"/>
    <n v="4.8499999999999996"/>
    <n v="18.7"/>
  </r>
  <r>
    <x v="156"/>
    <n v="163270"/>
    <n v="18.39"/>
    <n v="7.16"/>
    <n v="1845000000"/>
    <n v="1984000000"/>
    <n v="495000000"/>
    <n v="4.2"/>
    <n v="4492"/>
    <n v="604000000"/>
    <n v="23"/>
    <n v="20000"/>
    <n v="104000"/>
    <n v="68.959999999999994"/>
    <n v="14000"/>
    <n v="438144"/>
    <n v="79800"/>
    <n v="2.34"/>
    <n v="17"/>
  </r>
  <r>
    <x v="157"/>
    <n v="17363"/>
    <n v="27.72"/>
    <n v="25.26"/>
    <n v="1173000000"/>
    <n v="402000000"/>
    <n v="900100000"/>
    <n v="2.5"/>
    <n v="3107"/>
    <n v="1140000000"/>
    <n v="5.4"/>
    <n v="27000"/>
    <n v="383200"/>
    <n v="35.65"/>
    <n v="3500"/>
    <n v="1173900"/>
    <n v="46200"/>
    <n v="3.7"/>
    <n v="34"/>
  </r>
  <r>
    <x v="158"/>
    <n v="449964"/>
    <n v="10.36"/>
    <n v="10.36"/>
    <n v="138100000000"/>
    <n v="142800000000"/>
    <n v="121700000000"/>
    <n v="3.6"/>
    <n v="213237"/>
    <n v="97970000000"/>
    <n v="0.7"/>
    <n v="5125000"/>
    <n v="4460000"/>
    <n v="80.400000000000006"/>
    <n v="328600"/>
    <n v="9001774"/>
    <n v="6579200"/>
    <n v="1.66"/>
    <n v="5.6"/>
  </r>
  <r>
    <x v="159"/>
    <n v="41290"/>
    <n v="9.77"/>
    <n v="8.48"/>
    <n v="54530000000"/>
    <n v="63470000000"/>
    <n v="130700000000"/>
    <n v="1.8"/>
    <n v="71212"/>
    <n v="121100000000"/>
    <n v="0.9"/>
    <n v="2556000"/>
    <n v="3770000"/>
    <n v="80.39"/>
    <n v="290400"/>
    <n v="7489370"/>
    <n v="5419000"/>
    <n v="1.42"/>
    <n v="3.4"/>
  </r>
  <r>
    <x v="160"/>
    <n v="185180"/>
    <n v="28.29"/>
    <n v="4.88"/>
    <n v="24320000000"/>
    <n v="26150000000"/>
    <n v="6086000000"/>
    <n v="2.2999999999999998"/>
    <n v="45697"/>
    <n v="5042000000"/>
    <n v="2.1"/>
    <n v="220000"/>
    <n v="5120000"/>
    <n v="70.03"/>
    <n v="240000"/>
    <n v="18448752"/>
    <n v="2099300"/>
    <n v="3.5"/>
    <n v="20"/>
  </r>
  <r>
    <x v="161"/>
    <n v="35980"/>
    <n v="12.64"/>
    <n v="6.38"/>
    <n v="147400000000"/>
    <n v="158500000000"/>
    <n v="170500000000"/>
    <n v="6"/>
    <n v="37299"/>
    <n v="165400000000"/>
    <n v="1.7"/>
    <n v="13800000"/>
    <n v="10220000"/>
    <n v="77.260000000000005"/>
    <n v="988000"/>
    <n v="22894384"/>
    <n v="13355000"/>
    <n v="1.57"/>
    <n v="4.5"/>
  </r>
  <r>
    <x v="162"/>
    <n v="143100"/>
    <n v="32.58"/>
    <n v="8.39"/>
    <n v="14410000000"/>
    <n v="15080000000"/>
    <n v="1130000000"/>
    <n v="10.5"/>
    <n v="27767"/>
    <n v="1300000000"/>
    <n v="8"/>
    <n v="4100"/>
    <n v="3187000"/>
    <n v="64.56"/>
    <n v="20000"/>
    <n v="7163506"/>
    <n v="242100"/>
    <n v="4.05"/>
    <n v="40"/>
  </r>
  <r>
    <x v="163"/>
    <n v="514000"/>
    <n v="15.7"/>
    <n v="7.02"/>
    <n v="106100000000"/>
    <n v="118900000000"/>
    <n v="87910000000"/>
    <n v="6.1"/>
    <n v="57403"/>
    <n v="80840000000"/>
    <n v="2.8"/>
    <n v="6971500"/>
    <n v="36430000"/>
    <n v="71.569999999999993"/>
    <n v="785000"/>
    <n v="65444371"/>
    <n v="6617400"/>
    <n v="1.88"/>
    <n v="1.5"/>
  </r>
  <r>
    <x v="164"/>
    <n v="748"/>
    <n v="25.18"/>
    <n v="5.35"/>
    <n v="23060000"/>
    <n v="24790000"/>
    <n v="27000000"/>
    <n v="1.5"/>
    <n v="680"/>
    <n v="86000000"/>
    <n v="10.3"/>
    <n v="2900"/>
    <n v="33910"/>
    <n v="69.53"/>
    <n v="1000"/>
    <n v="112422"/>
    <n v="11200"/>
    <n v="3"/>
    <n v="13.3"/>
  </r>
  <r>
    <x v="165"/>
    <n v="5128"/>
    <n v="12.81"/>
    <n v="9.3699999999999992"/>
    <n v="5341000000"/>
    <n v="5743000000"/>
    <n v="6671000000"/>
    <n v="5.7"/>
    <n v="8320"/>
    <n v="4650000000"/>
    <n v="3.3"/>
    <n v="138000"/>
    <n v="590000"/>
    <n v="68.91"/>
    <n v="24000"/>
    <n v="1088644"/>
    <n v="325100"/>
    <n v="1.75"/>
    <n v="10.4"/>
  </r>
  <r>
    <x v="166"/>
    <n v="163610"/>
    <n v="15.5"/>
    <n v="5.09"/>
    <n v="10050000000"/>
    <n v="10720000000"/>
    <n v="9926000000"/>
    <n v="5.0999999999999996"/>
    <n v="18997"/>
    <n v="11520000000"/>
    <n v="4.0999999999999996"/>
    <n v="630000"/>
    <n v="3550000"/>
    <n v="74.89"/>
    <n v="87000"/>
    <n v="10074951"/>
    <n v="1163800"/>
    <n v="1.75"/>
    <n v="13.8"/>
  </r>
  <r>
    <x v="167"/>
    <n v="780580"/>
    <n v="16.829999999999998"/>
    <n v="5.96"/>
    <n v="117900000000"/>
    <n v="139700000000"/>
    <n v="69460000000"/>
    <n v="8.1999999999999993"/>
    <n v="354421"/>
    <n v="94500000000"/>
    <n v="9.3000000000000007"/>
    <n v="5500000"/>
    <n v="25300000"/>
    <n v="72.36"/>
    <n v="619500"/>
    <n v="69660559"/>
    <n v="18916700"/>
    <n v="1.94"/>
    <n v="9.3000000000000007"/>
  </r>
  <r>
    <x v="168"/>
    <n v="488100"/>
    <n v="27.68"/>
    <n v="8.7799999999999994"/>
    <n v="8908000000"/>
    <n v="11410000000"/>
    <n v="4000000000"/>
    <n v="7.5"/>
    <n v="24000"/>
    <n v="2850000000"/>
    <n v="9"/>
    <n v="8000"/>
    <n v="2320000"/>
    <n v="61.39"/>
    <n v="63000"/>
    <n v="4952081"/>
    <n v="374000"/>
    <n v="3.41"/>
    <n v="60"/>
  </r>
  <r>
    <x v="169"/>
    <n v="430"/>
    <n v="22.23"/>
    <n v="4.28"/>
    <n v="4650000"/>
    <n v="5000000"/>
    <n v="169200000"/>
    <n v="4.9000000000000004"/>
    <n v="121"/>
    <n v="175600000"/>
    <n v="4"/>
    <m/>
    <n v="4848"/>
    <n v="74.510000000000005"/>
    <n v="0"/>
    <n v="20556"/>
    <n v="5700"/>
    <n v="3.08"/>
    <n v="10"/>
  </r>
  <r>
    <x v="170"/>
    <n v="603700"/>
    <n v="10.49"/>
    <n v="16.420000000000002"/>
    <n v="132000000000"/>
    <n v="180000000000"/>
    <n v="32910000000"/>
    <n v="12"/>
    <n v="169679"/>
    <n v="31450000000"/>
    <n v="12"/>
    <n v="3800000"/>
    <n v="21110000"/>
    <n v="66.849999999999994"/>
    <n v="303000"/>
    <n v="47425336"/>
    <n v="10833300"/>
    <n v="1.4"/>
    <n v="3.5"/>
  </r>
  <r>
    <x v="171"/>
    <n v="82880"/>
    <n v="18.78"/>
    <n v="4.26"/>
    <n v="36510000000"/>
    <n v="45120000000"/>
    <n v="69480000000"/>
    <n v="5.7"/>
    <n v="1088"/>
    <n v="45660000000"/>
    <n v="3.2"/>
    <n v="1110200"/>
    <n v="2360000"/>
    <n v="75.239999999999995"/>
    <n v="310000"/>
    <n v="2563212"/>
    <n v="1135800"/>
    <n v="2.94"/>
    <n v="2.4"/>
  </r>
  <r>
    <x v="172"/>
    <n v="244820"/>
    <n v="10.78"/>
    <n v="10.18"/>
    <n v="337400000000"/>
    <n v="395900000000"/>
    <n v="347200000000"/>
    <n v="3.2"/>
    <n v="392931"/>
    <n v="439400000000"/>
    <n v="1.4"/>
    <n v="25000000"/>
    <n v="29780000"/>
    <n v="78.38"/>
    <n v="1692000"/>
    <n v="60441457"/>
    <n v="34898000"/>
    <n v="1.66"/>
    <n v="4.8"/>
  </r>
  <r>
    <x v="173"/>
    <n v="9631418"/>
    <n v="14.14"/>
    <n v="8.25"/>
    <n v="3660000000000"/>
    <n v="3839000000000"/>
    <n v="795000000000"/>
    <n v="4.4000000000000004"/>
    <n v="6393603"/>
    <n v="1476000000000"/>
    <n v="2.5"/>
    <n v="159000000"/>
    <n v="147400000"/>
    <n v="77.709999999999994"/>
    <n v="19650000"/>
    <n v="295734134"/>
    <n v="181599900"/>
    <n v="2.08"/>
    <n v="5.5"/>
  </r>
  <r>
    <x v="174"/>
    <n v="176220"/>
    <n v="14.09"/>
    <n v="9.06"/>
    <n v="5878000000"/>
    <n v="8536000000"/>
    <n v="2200000000"/>
    <n v="10.199999999999999"/>
    <n v="8983"/>
    <n v="2071000000"/>
    <n v="7.6"/>
    <n v="400000"/>
    <n v="1560000"/>
    <n v="76.13"/>
    <n v="41500"/>
    <n v="3415920"/>
    <n v="946500"/>
    <n v="1.91"/>
    <n v="13"/>
  </r>
  <r>
    <x v="175"/>
    <n v="447400"/>
    <n v="26.22"/>
    <n v="7.95"/>
    <n v="46660000000"/>
    <n v="47700000000"/>
    <n v="3700000000"/>
    <n v="4.4000000000000004"/>
    <n v="81600"/>
    <n v="2820000000"/>
    <n v="3"/>
    <n v="492000"/>
    <n v="14640000"/>
    <n v="64.19"/>
    <n v="142000"/>
    <n v="26851195"/>
    <n v="1717100"/>
    <n v="2.94"/>
    <n v="0.6"/>
  </r>
  <r>
    <x v="176"/>
    <n v="912050"/>
    <n v="18.91"/>
    <n v="4.9000000000000004"/>
    <n v="89300000000"/>
    <n v="89700000000"/>
    <n v="35840000000"/>
    <n v="16.8"/>
    <n v="96155"/>
    <n v="14980000000"/>
    <n v="22.4"/>
    <n v="1274400"/>
    <n v="12250000"/>
    <n v="74.31"/>
    <n v="500000"/>
    <n v="25375281"/>
    <n v="2841800"/>
    <n v="2.2599999999999998"/>
    <n v="17.100000000000001"/>
  </r>
  <r>
    <x v="177"/>
    <n v="329560"/>
    <n v="17.07"/>
    <n v="6.2"/>
    <n v="32060000000"/>
    <n v="34480000000"/>
    <n v="23720000000"/>
    <n v="7.7"/>
    <n v="93300"/>
    <n v="26310000000"/>
    <n v="9.5"/>
    <n v="3500000"/>
    <n v="42980000"/>
    <n v="70.61"/>
    <n v="185000"/>
    <n v="83535576"/>
    <n v="4402000"/>
    <n v="1.94"/>
    <n v="1.9"/>
  </r>
  <r>
    <x v="178"/>
    <n v="352"/>
    <n v="14.2"/>
    <n v="6.26"/>
    <n v="962600000"/>
    <n v="1035000000"/>
    <n v="125000"/>
    <n v="2"/>
    <n v="1257"/>
    <m/>
    <n v="2.2000000000000002"/>
    <n v="30000"/>
    <n v="48900"/>
    <n v="78.91"/>
    <n v="66000"/>
    <n v="108708"/>
    <n v="69400"/>
    <n v="2.19"/>
    <n v="9.3000000000000007"/>
  </r>
  <r>
    <x v="179"/>
    <n v="527970"/>
    <n v="43.07"/>
    <n v="8.5299999999999994"/>
    <n v="2827000000"/>
    <n v="3040000000"/>
    <n v="4468000000"/>
    <n v="1.9"/>
    <n v="67000"/>
    <n v="3734000000"/>
    <n v="12.2"/>
    <n v="100000"/>
    <n v="5980000"/>
    <n v="61.75"/>
    <n v="78000"/>
    <n v="20727063"/>
    <n v="542200"/>
    <n v="6.67"/>
    <n v="35"/>
  </r>
  <r>
    <x v="180"/>
    <n v="752614"/>
    <n v="41.38"/>
    <n v="20.23"/>
    <n v="5345000000"/>
    <n v="8167000000"/>
    <n v="1548000000"/>
    <n v="4.5999999999999996"/>
    <n v="91440"/>
    <n v="1519000000"/>
    <n v="18.3"/>
    <n v="68200"/>
    <n v="4630000"/>
    <n v="39.700000000000003"/>
    <n v="11000"/>
    <n v="11261795"/>
    <n v="88400"/>
    <n v="5.47"/>
    <n v="50"/>
  </r>
  <r>
    <x v="181"/>
    <n v="390580"/>
    <n v="29.74"/>
    <n v="24.66"/>
    <n v="11220000000"/>
    <n v="8839000000"/>
    <n v="1409000000"/>
    <n v="-8.1999999999999993"/>
    <n v="18338"/>
    <n v="1599000000"/>
    <n v="133"/>
    <n v="500000"/>
    <n v="4230000"/>
    <n v="36.67"/>
    <n v="23000"/>
    <n v="12746990"/>
    <n v="300900"/>
    <n v="3.54"/>
    <n v="70"/>
  </r>
</pivotCacheRecords>
</file>

<file path=xl/pivotCache/pivotCacheRecords2.xml><?xml version="1.0" encoding="utf-8"?>
<pivotCacheRecords xmlns="http://schemas.openxmlformats.org/spreadsheetml/2006/main" xmlns:r="http://schemas.openxmlformats.org/officeDocument/2006/relationships" count="182">
  <r>
    <x v="0"/>
    <n v="47.02"/>
    <n v="29928987"/>
    <n v="163.07"/>
    <n v="1407260.9687400002"/>
    <n v="229482.04617243182"/>
  </r>
  <r>
    <x v="1"/>
    <n v="15.08"/>
    <n v="3563112"/>
    <n v="21.52"/>
    <n v="53731.72896"/>
    <n v="1156.3068072192"/>
  </r>
  <r>
    <x v="2"/>
    <n v="17.13"/>
    <n v="32531853"/>
    <n v="31"/>
    <n v="557270.64188999997"/>
    <n v="17275.389898589998"/>
  </r>
  <r>
    <x v="3"/>
    <n v="23.13"/>
    <n v="57881"/>
    <n v="9.27"/>
    <n v="1338.7875300000001"/>
    <n v="12.4105604031"/>
  </r>
  <r>
    <x v="4"/>
    <n v="17.260000000000002"/>
    <n v="68722"/>
    <m/>
    <n v="1186.1417200000001"/>
    <n v="0"/>
  </r>
  <r>
    <x v="5"/>
    <n v="16.899999999999999"/>
    <n v="39537943"/>
    <n v="15.18"/>
    <n v="668191.23669999989"/>
    <n v="10143.142973105998"/>
  </r>
  <r>
    <x v="6"/>
    <n v="11.76"/>
    <n v="2982904"/>
    <n v="23.28"/>
    <n v="35078.95104"/>
    <n v="816.63798021119999"/>
  </r>
  <r>
    <x v="7"/>
    <n v="11.26"/>
    <n v="71566"/>
    <n v="5.89"/>
    <n v="805.83316000000002"/>
    <n v="4.7463573123999998"/>
  </r>
  <r>
    <x v="8"/>
    <n v="12.26"/>
    <n v="20090437"/>
    <n v="4.6900000000000004"/>
    <n v="246308.75762000002"/>
    <n v="1155.1880732378002"/>
  </r>
  <r>
    <x v="9"/>
    <n v="8.81"/>
    <n v="8184691"/>
    <n v="4.66"/>
    <n v="72107.127710000001"/>
    <n v="336.01921512860002"/>
  </r>
  <r>
    <x v="10"/>
    <n v="20.399999999999999"/>
    <n v="7911974"/>
    <n v="81.739999999999995"/>
    <n v="161404.2696"/>
    <n v="13193.184997103999"/>
  </r>
  <r>
    <x v="11"/>
    <n v="17.87"/>
    <n v="301790"/>
    <m/>
    <n v="5392.9873000000007"/>
    <n v="0"/>
  </r>
  <r>
    <x v="12"/>
    <n v="18.100000000000001"/>
    <n v="688345"/>
    <n v="17.27"/>
    <n v="12459.044500000002"/>
    <n v="215.16769851500001"/>
  </r>
  <r>
    <x v="13"/>
    <n v="30.01"/>
    <n v="144319628"/>
    <n v="62.6"/>
    <n v="4331032.0362800006"/>
    <n v="271122.60547112802"/>
  </r>
  <r>
    <x v="14"/>
    <n v="12.83"/>
    <n v="279254"/>
    <n v="12.5"/>
    <n v="3582.8288200000002"/>
    <n v="44.785360250000004"/>
  </r>
  <r>
    <x v="15"/>
    <n v="10.83"/>
    <n v="10300483"/>
    <n v="13.37"/>
    <n v="111554.23089000001"/>
    <n v="1491.4800669992999"/>
  </r>
  <r>
    <x v="16"/>
    <n v="10.48"/>
    <n v="10364388"/>
    <n v="4.68"/>
    <n v="108618.78624000002"/>
    <n v="508.33591960320007"/>
  </r>
  <r>
    <x v="17"/>
    <n v="29.34"/>
    <n v="279457"/>
    <n v="25.69"/>
    <n v="8199.2683799999995"/>
    <n v="210.63920468219999"/>
  </r>
  <r>
    <x v="18"/>
    <n v="11.6"/>
    <n v="65365"/>
    <n v="8.5299999999999994"/>
    <n v="758.23399999999992"/>
    <n v="6.4677360199999994"/>
  </r>
  <r>
    <x v="19"/>
    <n v="34.03"/>
    <n v="2232291"/>
    <n v="100.44"/>
    <n v="75964.862730000008"/>
    <n v="7629.9108126012006"/>
  </r>
  <r>
    <x v="20"/>
    <n v="23.76"/>
    <n v="8857870"/>
    <n v="53.11"/>
    <n v="210462.99120000002"/>
    <n v="11177.689462632001"/>
  </r>
  <r>
    <x v="21"/>
    <n v="12.49"/>
    <n v="4025476"/>
    <m/>
    <n v="50278.195240000001"/>
    <n v="0"/>
  </r>
  <r>
    <x v="22"/>
    <n v="23.33"/>
    <n v="1640115"/>
    <n v="54.58"/>
    <n v="38263.882949999999"/>
    <n v="2088.4427314109998"/>
  </r>
  <r>
    <x v="23"/>
    <n v="16.829999999999998"/>
    <n v="186112794"/>
    <n v="29.61"/>
    <n v="3132278.3230199995"/>
    <n v="92746.761144622185"/>
  </r>
  <r>
    <x v="24"/>
    <n v="14.96"/>
    <n v="22643"/>
    <m/>
    <n v="338.73928000000001"/>
    <n v="0"/>
  </r>
  <r>
    <x v="25"/>
    <n v="19.010000000000002"/>
    <n v="372361"/>
    <n v="12.61"/>
    <n v="7078.5826100000004"/>
    <n v="89.260926712100002"/>
  </r>
  <r>
    <x v="26"/>
    <n v="9.66"/>
    <n v="7450349"/>
    <n v="20.55"/>
    <n v="71970.371339999998"/>
    <n v="1478.9911310370001"/>
  </r>
  <r>
    <x v="27"/>
    <n v="18.11"/>
    <n v="42909464"/>
    <n v="67.239999999999995"/>
    <n v="777090.39304"/>
    <n v="52251.558028009596"/>
  </r>
  <r>
    <x v="28"/>
    <n v="27.08"/>
    <n v="13607069"/>
    <n v="71.48"/>
    <n v="368479.42851999996"/>
    <n v="26338.909550609598"/>
  </r>
  <r>
    <x v="29"/>
    <n v="34.67"/>
    <n v="16380005"/>
    <n v="68.260000000000005"/>
    <n v="567894.77335000003"/>
    <n v="38764.497228871005"/>
  </r>
  <r>
    <x v="30"/>
    <n v="10.84"/>
    <n v="32805041"/>
    <n v="4.75"/>
    <n v="355606.64443999995"/>
    <n v="1689.1315610899999"/>
  </r>
  <r>
    <x v="31"/>
    <n v="25.33"/>
    <n v="418224"/>
    <n v="47.77"/>
    <n v="10593.61392"/>
    <n v="506.0569369584"/>
  </r>
  <r>
    <x v="32"/>
    <n v="12.92"/>
    <n v="44270"/>
    <n v="8.19"/>
    <n v="571.96840000000009"/>
    <n v="4.6844211959999997"/>
  </r>
  <r>
    <x v="33"/>
    <n v="35.17"/>
    <n v="3799897"/>
    <m/>
    <n v="133642.37749000001"/>
    <n v="0"/>
  </r>
  <r>
    <x v="34"/>
    <n v="15.44"/>
    <n v="15980912"/>
    <n v="8.8000000000000007"/>
    <n v="246745.28128"/>
    <n v="2171.3584752640004"/>
  </r>
  <r>
    <x v="35"/>
    <n v="13.14"/>
    <n v="1306313812"/>
    <n v="24.18"/>
    <n v="17164963.48968"/>
    <n v="415048.81718046236"/>
  </r>
  <r>
    <x v="36"/>
    <n v="20.82"/>
    <n v="42954279"/>
    <n v="20.97"/>
    <n v="894308.08878000011"/>
    <n v="18753.640621716604"/>
  </r>
  <r>
    <x v="37"/>
    <n v="37.520000000000003"/>
    <n v="671247"/>
    <n v="74.930000000000007"/>
    <n v="25185.187440000002"/>
    <n v="1887.1260948792001"/>
  </r>
  <r>
    <x v="38"/>
    <n v="18.600000000000001"/>
    <n v="4016173"/>
    <n v="9.9499999999999993"/>
    <n v="74700.817800000004"/>
    <n v="743.27313710999999"/>
  </r>
  <r>
    <x v="39"/>
    <n v="35.51"/>
    <n v="17298040"/>
    <n v="90.83"/>
    <n v="614253.40040000004"/>
    <n v="55792.636358332005"/>
  </r>
  <r>
    <x v="40"/>
    <n v="9.57"/>
    <n v="4495904"/>
    <n v="6.84"/>
    <n v="43025.801280000007"/>
    <n v="294.29648075520004"/>
  </r>
  <r>
    <x v="41"/>
    <n v="12.03"/>
    <n v="11346670"/>
    <n v="6.33"/>
    <n v="136500.44010000001"/>
    <n v="864.04778583300015"/>
  </r>
  <r>
    <x v="42"/>
    <n v="12.57"/>
    <n v="780133"/>
    <n v="7.18"/>
    <n v="9806.2718100000002"/>
    <n v="70.409031595800002"/>
  </r>
  <r>
    <x v="43"/>
    <n v="9.07"/>
    <n v="10241138"/>
    <n v="3.93"/>
    <n v="92887.121660000004"/>
    <n v="365.04638812380006"/>
  </r>
  <r>
    <x v="44"/>
    <n v="11.36"/>
    <n v="5432335"/>
    <n v="4.5599999999999996"/>
    <n v="61711.325599999996"/>
    <n v="281.40364473599993"/>
  </r>
  <r>
    <x v="45"/>
    <n v="39.979999999999997"/>
    <n v="476703"/>
    <n v="104.13"/>
    <n v="19058.585939999997"/>
    <n v="1984.5705539321996"/>
  </r>
  <r>
    <x v="46"/>
    <n v="15.73"/>
    <n v="69029"/>
    <n v="14.15"/>
    <n v="1085.82617"/>
    <n v="15.364440305500001"/>
  </r>
  <r>
    <x v="47"/>
    <n v="23.28"/>
    <n v="8950034"/>
    <n v="32.380000000000003"/>
    <n v="208356.79152"/>
    <n v="6746.5929094176008"/>
  </r>
  <r>
    <x v="48"/>
    <n v="22.67"/>
    <n v="13363593"/>
    <n v="23.66"/>
    <n v="302952.65331000002"/>
    <n v="7167.8597773146003"/>
  </r>
  <r>
    <x v="49"/>
    <n v="23.32"/>
    <n v="77505756"/>
    <n v="32.590000000000003"/>
    <n v="1807434.2299199998"/>
    <n v="58904.281553092798"/>
  </r>
  <r>
    <x v="50"/>
    <n v="27.04"/>
    <n v="6704932"/>
    <n v="25.1"/>
    <n v="181301.36127999998"/>
    <n v="4550.6641681279998"/>
  </r>
  <r>
    <x v="51"/>
    <n v="36.18"/>
    <n v="535881"/>
    <n v="85.13"/>
    <n v="19388.174579999999"/>
    <n v="1650.5153019953998"/>
  </r>
  <r>
    <x v="52"/>
    <n v="9.91"/>
    <n v="1332893"/>
    <n v="7.87"/>
    <n v="13208.96963"/>
    <n v="103.95459098810001"/>
  </r>
  <r>
    <x v="53"/>
    <n v="13.97"/>
    <n v="46962"/>
    <n v="6.24"/>
    <n v="656.05914000000007"/>
    <n v="4.0938090336000004"/>
  </r>
  <r>
    <x v="54"/>
    <n v="22.73"/>
    <n v="893354"/>
    <n v="12.62"/>
    <n v="20305.936420000002"/>
    <n v="256.26091762039999"/>
  </r>
  <r>
    <x v="55"/>
    <n v="10.5"/>
    <n v="5223442"/>
    <n v="3.57"/>
    <n v="54846.141000000003"/>
    <n v="195.80072337000001"/>
  </r>
  <r>
    <x v="56"/>
    <n v="12.15"/>
    <n v="60656178"/>
    <n v="4.26"/>
    <n v="736972.56270000001"/>
    <n v="3139.503117102"/>
  </r>
  <r>
    <x v="57"/>
    <n v="20.7"/>
    <n v="195506"/>
    <n v="12.07"/>
    <n v="4046.9741999999997"/>
    <n v="48.846978593999992"/>
  </r>
  <r>
    <x v="58"/>
    <n v="16.93"/>
    <n v="270485"/>
    <n v="8.44"/>
    <n v="4579.3110500000003"/>
    <n v="38.649385262000003"/>
  </r>
  <r>
    <x v="59"/>
    <n v="36.24"/>
    <n v="1389201"/>
    <n v="53.64"/>
    <n v="50344.644240000001"/>
    <n v="2700.4867170336001"/>
  </r>
  <r>
    <x v="60"/>
    <n v="10.25"/>
    <n v="4677401"/>
    <n v="18.59"/>
    <n v="47943.360249999998"/>
    <n v="891.26706704749995"/>
  </r>
  <r>
    <x v="61"/>
    <n v="8.33"/>
    <n v="82431390"/>
    <n v="4.16"/>
    <n v="686653.47869999998"/>
    <n v="2856.4784713919998"/>
  </r>
  <r>
    <x v="62"/>
    <n v="23.97"/>
    <n v="21029853"/>
    <n v="51.43"/>
    <n v="504085.57640999998"/>
    <n v="25925.1211947663"/>
  </r>
  <r>
    <x v="63"/>
    <n v="10.87"/>
    <n v="27884"/>
    <n v="5.13"/>
    <n v="303.09907999999996"/>
    <n v="1.5548982803999998"/>
  </r>
  <r>
    <x v="64"/>
    <n v="9.7200000000000006"/>
    <n v="10668354"/>
    <n v="5.53"/>
    <n v="103696.40088"/>
    <n v="573.44109686640002"/>
  </r>
  <r>
    <x v="65"/>
    <n v="15.93"/>
    <n v="56375"/>
    <n v="15.82"/>
    <n v="898.05375000000004"/>
    <n v="14.207210325"/>
  </r>
  <r>
    <x v="66"/>
    <n v="22.3"/>
    <n v="89502"/>
    <n v="14.62"/>
    <n v="1995.8945999999999"/>
    <n v="29.179979051999997"/>
  </r>
  <r>
    <x v="67"/>
    <n v="15.42"/>
    <n v="448713"/>
    <n v="8.6"/>
    <n v="6919.1544600000007"/>
    <n v="59.504728356000001"/>
  </r>
  <r>
    <x v="68"/>
    <n v="19.03"/>
    <n v="168564"/>
    <n v="6.94"/>
    <n v="3207.7729199999999"/>
    <n v="22.261944064800002"/>
  </r>
  <r>
    <x v="69"/>
    <n v="34.11"/>
    <n v="14655189"/>
    <n v="35.93"/>
    <n v="499888.49679"/>
    <n v="17960.993689664698"/>
  </r>
  <r>
    <x v="70"/>
    <n v="30.38"/>
    <n v="6975204"/>
    <n v="29.32"/>
    <n v="211906.69751999999"/>
    <n v="6213.1043712864002"/>
  </r>
  <r>
    <x v="71"/>
    <n v="7.23"/>
    <n v="6898686"/>
    <n v="2.97"/>
    <n v="49877.499779999998"/>
    <n v="148.1361743466"/>
  </r>
  <r>
    <x v="72"/>
    <n v="9.76"/>
    <n v="10006835"/>
    <n v="8.57"/>
    <n v="97666.709599999987"/>
    <n v="837.00370127199994"/>
  </r>
  <r>
    <x v="73"/>
    <n v="13.73"/>
    <n v="296737"/>
    <n v="3.31"/>
    <n v="4074.1990100000003"/>
    <n v="13.485598723100001"/>
  </r>
  <r>
    <x v="74"/>
    <n v="22.32"/>
    <n v="1080264388"/>
    <n v="36.29"/>
    <n v="24111501.140160002"/>
    <n v="875006.37637640641"/>
  </r>
  <r>
    <x v="75"/>
    <n v="20.71"/>
    <n v="241973879"/>
    <n v="35.6"/>
    <n v="5011279.0340900002"/>
    <n v="178401.533613604"/>
  </r>
  <r>
    <x v="76"/>
    <n v="16.829999999999998"/>
    <n v="68017860"/>
    <n v="41.58"/>
    <n v="1144740.5837999999"/>
    <n v="47598.313474404"/>
  </r>
  <r>
    <x v="77"/>
    <n v="32.5"/>
    <n v="26074906"/>
    <n v="50.25"/>
    <n v="847434.44499999995"/>
    <n v="42583.580861249997"/>
  </r>
  <r>
    <x v="78"/>
    <n v="14.47"/>
    <n v="4015676"/>
    <n v="5.39"/>
    <n v="58106.831720000002"/>
    <n v="313.19582297080001"/>
  </r>
  <r>
    <x v="79"/>
    <n v="18.21"/>
    <n v="6276883"/>
    <n v="7.03"/>
    <n v="114302.03943"/>
    <n v="803.54333719290014"/>
  </r>
  <r>
    <x v="80"/>
    <n v="8.89"/>
    <n v="58103033"/>
    <n v="5.94"/>
    <n v="516535.96337000007"/>
    <n v="3068.2236224178009"/>
  </r>
  <r>
    <x v="81"/>
    <n v="16.559999999999999"/>
    <n v="2731832"/>
    <n v="12.36"/>
    <n v="45239.137919999994"/>
    <n v="559.15574469119986"/>
  </r>
  <r>
    <x v="82"/>
    <n v="9.4700000000000006"/>
    <n v="127417244"/>
    <n v="3.26"/>
    <n v="1206641.3006800001"/>
    <n v="3933.6506402168002"/>
  </r>
  <r>
    <x v="83"/>
    <n v="21.76"/>
    <n v="5759732"/>
    <n v="17.350000000000001"/>
    <n v="125331.76832"/>
    <n v="2174.5061803520002"/>
  </r>
  <r>
    <x v="84"/>
    <n v="15.78"/>
    <n v="15185844"/>
    <n v="29.21"/>
    <n v="239632.61831999998"/>
    <n v="6999.6687811271995"/>
  </r>
  <r>
    <x v="85"/>
    <n v="40.130000000000003"/>
    <n v="33829590"/>
    <n v="61.47"/>
    <n v="1357581.4467"/>
    <n v="83450.531528648993"/>
  </r>
  <r>
    <x v="86"/>
    <n v="30.86"/>
    <n v="103092"/>
    <n v="48.52"/>
    <n v="3181.41912"/>
    <n v="154.36245570240001"/>
  </r>
  <r>
    <x v="87"/>
    <n v="16.09"/>
    <n v="22912177"/>
    <m/>
    <n v="368656.92793000001"/>
    <n v="0"/>
  </r>
  <r>
    <x v="88"/>
    <n v="10.08"/>
    <n v="48422644"/>
    <m/>
    <n v="488100.25151999999"/>
    <n v="0"/>
  </r>
  <r>
    <x v="89"/>
    <n v="21.88"/>
    <n v="2335648"/>
    <n v="9.9499999999999993"/>
    <n v="51103.978240000004"/>
    <n v="508.484583488"/>
  </r>
  <r>
    <x v="90"/>
    <n v="22.48"/>
    <n v="5146281"/>
    <n v="35.64"/>
    <n v="115688.39688"/>
    <n v="4123.1344648032"/>
  </r>
  <r>
    <x v="91"/>
    <n v="35.99"/>
    <n v="6217141"/>
    <n v="85.22"/>
    <n v="223754.90458999999"/>
    <n v="19068.392969159799"/>
  </r>
  <r>
    <x v="92"/>
    <n v="9.0399999999999991"/>
    <n v="2290237"/>
    <n v="9.5500000000000007"/>
    <n v="20703.742479999997"/>
    <n v="197.72074068399996"/>
  </r>
  <r>
    <x v="93"/>
    <n v="18.88"/>
    <n v="3826018"/>
    <n v="24.52"/>
    <n v="72235.219839999991"/>
    <n v="1771.2075904767996"/>
  </r>
  <r>
    <x v="94"/>
    <n v="26.53"/>
    <n v="1867035"/>
    <n v="84.23"/>
    <n v="49532.438550000006"/>
    <n v="4172.1172990665009"/>
  </r>
  <r>
    <x v="95"/>
    <n v="44.22"/>
    <n v="3482211"/>
    <n v="128.87"/>
    <n v="153983.37041999999"/>
    <n v="19843.8369460254"/>
  </r>
  <r>
    <x v="96"/>
    <n v="26.82"/>
    <n v="5765563"/>
    <n v="24.6"/>
    <n v="154632.39966"/>
    <n v="3803.9570316360005"/>
  </r>
  <r>
    <x v="97"/>
    <n v="8.6199999999999992"/>
    <n v="3596617"/>
    <n v="6.89"/>
    <n v="31002.838539999997"/>
    <n v="213.60955754059995"/>
  </r>
  <r>
    <x v="98"/>
    <n v="12.06"/>
    <n v="468571"/>
    <n v="4.8099999999999996"/>
    <n v="5650.9662600000001"/>
    <n v="27.181147710600001"/>
  </r>
  <r>
    <x v="99"/>
    <n v="8.0399999999999991"/>
    <n v="449198"/>
    <n v="4.3899999999999997"/>
    <n v="3611.5519199999994"/>
    <n v="15.854712928799996"/>
  </r>
  <r>
    <x v="100"/>
    <n v="12"/>
    <n v="2045262"/>
    <n v="10.09"/>
    <n v="24543.144"/>
    <n v="247.64032296000002"/>
  </r>
  <r>
    <x v="101"/>
    <n v="41.66"/>
    <n v="18040341"/>
    <n v="76.83"/>
    <n v="751560.6060599999"/>
    <n v="57742.401363589794"/>
  </r>
  <r>
    <x v="102"/>
    <n v="43.95"/>
    <n v="12158924"/>
    <n v="103.32"/>
    <n v="534384.70980000007"/>
    <n v="55212.62821653601"/>
  </r>
  <r>
    <x v="103"/>
    <n v="23.07"/>
    <n v="23953136"/>
    <n v="17.7"/>
    <n v="552598.84751999995"/>
    <n v="9780.9996011039984"/>
  </r>
  <r>
    <x v="104"/>
    <n v="35.43"/>
    <n v="349106"/>
    <n v="56.52"/>
    <n v="12368.825579999999"/>
    <n v="699.08602178160004"/>
  </r>
  <r>
    <x v="105"/>
    <n v="46.77"/>
    <n v="12291529"/>
    <n v="116.79"/>
    <n v="574874.81133000006"/>
    <n v="67139.629215230714"/>
  </r>
  <r>
    <x v="106"/>
    <n v="10.17"/>
    <n v="398534"/>
    <n v="3.89"/>
    <n v="4053.09078"/>
    <n v="15.7665231342"/>
  </r>
  <r>
    <x v="107"/>
    <n v="14.14"/>
    <n v="432900"/>
    <n v="7.09"/>
    <n v="6121.2060000000001"/>
    <n v="43.39935054"/>
  </r>
  <r>
    <x v="108"/>
    <n v="41.43"/>
    <n v="3086859"/>
    <n v="70.89"/>
    <n v="127888.56836999999"/>
    <n v="9066.0206117492999"/>
  </r>
  <r>
    <x v="109"/>
    <n v="15.62"/>
    <n v="1230602"/>
    <n v="15.03"/>
    <n v="19222.003240000002"/>
    <n v="288.90670869720003"/>
  </r>
  <r>
    <x v="110"/>
    <n v="21.01"/>
    <n v="106202903"/>
    <n v="20.91"/>
    <n v="2231322.9920300003"/>
    <n v="46656.96376334731"/>
  </r>
  <r>
    <x v="111"/>
    <n v="25.11"/>
    <n v="108105"/>
    <m/>
    <n v="2714.5165499999998"/>
    <n v="0"/>
  </r>
  <r>
    <x v="112"/>
    <n v="15.27"/>
    <n v="4455421"/>
    <n v="40.42"/>
    <n v="68034.27867"/>
    <n v="2749.9455438414002"/>
  </r>
  <r>
    <x v="113"/>
    <n v="21.52"/>
    <n v="2791272"/>
    <n v="53.79"/>
    <n v="60068.173439999999"/>
    <n v="3231.0670493375997"/>
  </r>
  <r>
    <x v="114"/>
    <n v="17.559999999999999"/>
    <n v="9341"/>
    <n v="7.35"/>
    <n v="164.02795999999998"/>
    <n v="1.2056055059999997"/>
  </r>
  <r>
    <x v="115"/>
    <n v="22.29"/>
    <n v="32725847"/>
    <n v="41.62"/>
    <n v="729459.12962999998"/>
    <n v="30360.088975200597"/>
  </r>
  <r>
    <x v="116"/>
    <n v="35.79"/>
    <n v="19406703"/>
    <n v="130.79"/>
    <n v="694565.90037000005"/>
    <n v="90842.274109392296"/>
  </r>
  <r>
    <x v="117"/>
    <n v="25.16"/>
    <n v="2030692"/>
    <n v="48.98"/>
    <n v="51092.210720000003"/>
    <n v="2502.4964810656002"/>
  </r>
  <r>
    <x v="118"/>
    <n v="25.14"/>
    <n v="13048"/>
    <n v="9.9499999999999993"/>
    <n v="328.02672000000001"/>
    <n v="3.2638658639999996"/>
  </r>
  <r>
    <x v="119"/>
    <n v="31.45"/>
    <n v="27676547"/>
    <n v="66.98"/>
    <n v="870427.40314999991"/>
    <n v="58301.227462987001"/>
  </r>
  <r>
    <x v="120"/>
    <n v="11.14"/>
    <n v="16407491"/>
    <n v="5.04"/>
    <n v="182779.44974000004"/>
    <n v="921.20842668960029"/>
  </r>
  <r>
    <x v="121"/>
    <n v="15"/>
    <n v="219958"/>
    <n v="10.029999999999999"/>
    <n v="3299.37"/>
    <n v="33.092681099999993"/>
  </r>
  <r>
    <x v="122"/>
    <n v="18.489999999999998"/>
    <n v="216494"/>
    <n v="7.72"/>
    <n v="4002.9740599999996"/>
    <n v="30.902959743199997"/>
  </r>
  <r>
    <x v="123"/>
    <n v="13.9"/>
    <n v="4035461"/>
    <n v="5.85"/>
    <n v="56092.907899999998"/>
    <n v="328.14351121499999"/>
  </r>
  <r>
    <x v="124"/>
    <n v="24.88"/>
    <n v="5465100"/>
    <n v="29.11"/>
    <n v="135971.68799999999"/>
    <n v="3958.1358376799999"/>
  </r>
  <r>
    <x v="125"/>
    <n v="40.65"/>
    <n v="128771988"/>
    <n v="98.8"/>
    <n v="5234581.3121999996"/>
    <n v="517176.63364536001"/>
  </r>
  <r>
    <x v="126"/>
    <n v="11.67"/>
    <n v="4593041"/>
    <n v="3.7"/>
    <n v="53600.78847"/>
    <n v="198.32291733900001"/>
  </r>
  <r>
    <x v="127"/>
    <n v="36.729999999999997"/>
    <n v="3001583"/>
    <n v="19.510000000000002"/>
    <n v="110248.14358999999"/>
    <n v="2150.9412814409002"/>
  </r>
  <r>
    <x v="128"/>
    <n v="30.42"/>
    <n v="162419946"/>
    <n v="72.44"/>
    <n v="4940814.7573199999"/>
    <n v="357912.62102026073"/>
  </r>
  <r>
    <x v="129"/>
    <n v="19.96"/>
    <n v="3039150"/>
    <n v="20.47"/>
    <n v="60661.434000000001"/>
    <n v="1241.73955398"/>
  </r>
  <r>
    <x v="130"/>
    <n v="29.43"/>
    <n v="6347884"/>
    <n v="25.63"/>
    <n v="186818.22612000001"/>
    <n v="4788.1511354556005"/>
  </r>
  <r>
    <x v="131"/>
    <n v="20.87"/>
    <n v="27925628"/>
    <n v="31.94"/>
    <n v="582807.85636000009"/>
    <n v="18614.882932138404"/>
  </r>
  <r>
    <x v="132"/>
    <n v="25.31"/>
    <n v="87857473"/>
    <n v="23.51"/>
    <n v="2223672.64163"/>
    <n v="52278.543804721296"/>
  </r>
  <r>
    <x v="133"/>
    <n v="10.78"/>
    <n v="38635144"/>
    <n v="8.51"/>
    <n v="416486.85232000001"/>
    <n v="3544.3031132432002"/>
  </r>
  <r>
    <x v="134"/>
    <n v="10.82"/>
    <n v="10566212"/>
    <n v="5.05"/>
    <n v="114326.41383999999"/>
    <n v="577.348389892"/>
  </r>
  <r>
    <x v="135"/>
    <n v="13.93"/>
    <n v="3916632"/>
    <n v="8.24"/>
    <n v="54558.68376"/>
    <n v="449.56355418240003"/>
  </r>
  <r>
    <x v="136"/>
    <n v="15.54"/>
    <n v="863051"/>
    <n v="18.61"/>
    <n v="13411.812540000001"/>
    <n v="249.59383136940002"/>
  </r>
  <r>
    <x v="137"/>
    <n v="19.260000000000002"/>
    <n v="776948"/>
    <n v="7.78"/>
    <n v="14964.018480000001"/>
    <n v="116.42006377440001"/>
  </r>
  <r>
    <x v="138"/>
    <n v="10.7"/>
    <n v="22329977"/>
    <n v="26.43"/>
    <n v="238930.75389999998"/>
    <n v="6314.9398255769993"/>
  </r>
  <r>
    <x v="139"/>
    <n v="9.8000000000000007"/>
    <n v="143420309"/>
    <n v="15.39"/>
    <n v="1405519.0282000003"/>
    <n v="21630.937843998006"/>
  </r>
  <r>
    <x v="140"/>
    <n v="12.33"/>
    <n v="7460"/>
    <n v="19"/>
    <n v="91.981800000000007"/>
    <n v="1.7476541999999999"/>
  </r>
  <r>
    <x v="141"/>
    <n v="18.12"/>
    <n v="38958"/>
    <m/>
    <n v="705.91895999999997"/>
    <n v="0"/>
  </r>
  <r>
    <x v="142"/>
    <n v="20.05"/>
    <n v="166312"/>
    <n v="13.53"/>
    <n v="3334.5556000000001"/>
    <n v="45.116537268000002"/>
  </r>
  <r>
    <x v="143"/>
    <n v="13.83"/>
    <n v="7012"/>
    <m/>
    <n v="96.975960000000001"/>
    <n v="0"/>
  </r>
  <r>
    <x v="144"/>
    <n v="16.34"/>
    <n v="117534"/>
    <n v="14.78"/>
    <n v="1920.5055600000001"/>
    <n v="28.385072176799998"/>
  </r>
  <r>
    <x v="145"/>
    <n v="29.56"/>
    <n v="26417599"/>
    <n v="13.24"/>
    <n v="780904.22643999988"/>
    <n v="10339.171958065599"/>
  </r>
  <r>
    <x v="146"/>
    <n v="35.21"/>
    <n v="11126832"/>
    <n v="55.51"/>
    <n v="391775.75472000003"/>
    <n v="21747.472144507199"/>
  </r>
  <r>
    <x v="147"/>
    <n v="12.12"/>
    <n v="10829175"/>
    <m/>
    <n v="131249.601"/>
    <n v="0"/>
  </r>
  <r>
    <x v="148"/>
    <n v="9.49"/>
    <n v="4425720"/>
    <n v="2.29"/>
    <n v="42000.082800000004"/>
    <n v="96.180189612000007"/>
  </r>
  <r>
    <x v="149"/>
    <n v="10.62"/>
    <n v="5431363"/>
    <n v="7.41"/>
    <n v="57681.075059999996"/>
    <n v="427.41676619459997"/>
  </r>
  <r>
    <x v="150"/>
    <n v="8.9499999999999993"/>
    <n v="2011070"/>
    <n v="4.45"/>
    <n v="17999.076499999999"/>
    <n v="80.095890424999993"/>
  </r>
  <r>
    <x v="151"/>
    <n v="45.62"/>
    <n v="8591629"/>
    <n v="116.7"/>
    <n v="391950.11498000001"/>
    <n v="45740.578418166006"/>
  </r>
  <r>
    <x v="152"/>
    <n v="18.48"/>
    <n v="44344136"/>
    <n v="61.81"/>
    <n v="819479.63327999995"/>
    <n v="50652.036133036796"/>
  </r>
  <r>
    <x v="153"/>
    <n v="10.1"/>
    <n v="40341462"/>
    <n v="4.42"/>
    <n v="407448.76619999995"/>
    <n v="1800.9235466039997"/>
  </r>
  <r>
    <x v="154"/>
    <n v="15.63"/>
    <n v="20064776"/>
    <n v="14.35"/>
    <n v="313612.44888000004"/>
    <n v="4500.3386414280003"/>
  </r>
  <r>
    <x v="155"/>
    <n v="35.17"/>
    <n v="40187486"/>
    <n v="62.5"/>
    <n v="1413393.88262"/>
    <n v="88337.117663750003"/>
  </r>
  <r>
    <x v="156"/>
    <n v="18.39"/>
    <n v="438144"/>
    <n v="23.57"/>
    <n v="8057.4681600000004"/>
    <n v="189.91452453120002"/>
  </r>
  <r>
    <x v="157"/>
    <n v="27.72"/>
    <n v="1173900"/>
    <n v="69.27"/>
    <n v="32540.508000000002"/>
    <n v="2254.0809891600002"/>
  </r>
  <r>
    <x v="158"/>
    <n v="10.36"/>
    <n v="9001774"/>
    <n v="2.77"/>
    <n v="93258.378639999995"/>
    <n v="258.32570883279999"/>
  </r>
  <r>
    <x v="159"/>
    <n v="9.77"/>
    <n v="7489370"/>
    <n v="4.3899999999999997"/>
    <n v="73171.144899999999"/>
    <n v="321.221326111"/>
  </r>
  <r>
    <x v="160"/>
    <n v="28.29"/>
    <n v="18448752"/>
    <n v="29.53"/>
    <n v="521915.19407999999"/>
    <n v="15412.155681182401"/>
  </r>
  <r>
    <x v="161"/>
    <n v="12.64"/>
    <n v="22894384"/>
    <n v="6.4"/>
    <n v="289385.01376"/>
    <n v="1852.0640880640001"/>
  </r>
  <r>
    <x v="162"/>
    <n v="32.58"/>
    <n v="7163506"/>
    <n v="110.76"/>
    <n v="233387.02548000001"/>
    <n v="25849.946942164803"/>
  </r>
  <r>
    <x v="163"/>
    <n v="15.7"/>
    <n v="65444371"/>
    <n v="20.48"/>
    <n v="1027476.6246999999"/>
    <n v="21042.721273856001"/>
  </r>
  <r>
    <x v="164"/>
    <n v="25.18"/>
    <n v="112422"/>
    <n v="12.62"/>
    <n v="2830.7859599999997"/>
    <n v="35.724518815199993"/>
  </r>
  <r>
    <x v="165"/>
    <n v="12.81"/>
    <n v="1088644"/>
    <m/>
    <n v="13945.529640000001"/>
    <n v="0"/>
  </r>
  <r>
    <x v="166"/>
    <n v="15.5"/>
    <n v="10074951"/>
    <n v="24.77"/>
    <n v="156161.74049999999"/>
    <n v="3868.1263121849993"/>
  </r>
  <r>
    <x v="167"/>
    <n v="16.829999999999998"/>
    <n v="69660559"/>
    <n v="41.04"/>
    <n v="1172387.2079699999"/>
    <n v="48114.771015088794"/>
  </r>
  <r>
    <x v="168"/>
    <n v="27.68"/>
    <n v="4952081"/>
    <n v="73.08"/>
    <n v="137073.60208000001"/>
    <n v="10017.3388400064"/>
  </r>
  <r>
    <x v="169"/>
    <n v="22.23"/>
    <n v="20556"/>
    <m/>
    <n v="456.95988000000006"/>
    <n v="0"/>
  </r>
  <r>
    <x v="170"/>
    <n v="10.49"/>
    <n v="47425336"/>
    <n v="20.34"/>
    <n v="497491.77464000002"/>
    <n v="10118.9826961776"/>
  </r>
  <r>
    <x v="171"/>
    <n v="18.78"/>
    <n v="2563212"/>
    <n v="14.51"/>
    <n v="48137.121360000005"/>
    <n v="698.4696309336"/>
  </r>
  <r>
    <x v="172"/>
    <n v="10.78"/>
    <n v="60441457"/>
    <n v="5.16"/>
    <n v="651558.90645999997"/>
    <n v="3362.0439573336002"/>
  </r>
  <r>
    <x v="173"/>
    <n v="14.14"/>
    <n v="295734134"/>
    <n v="6.5"/>
    <n v="4181680.6547600003"/>
    <n v="27180.924255940001"/>
  </r>
  <r>
    <x v="174"/>
    <n v="14.09"/>
    <n v="3415920"/>
    <n v="11.95"/>
    <n v="48130.3128"/>
    <n v="575.15723795999997"/>
  </r>
  <r>
    <x v="175"/>
    <n v="26.22"/>
    <n v="26851195"/>
    <n v="71.099999999999994"/>
    <n v="704038.33289999992"/>
    <n v="50057.125469189989"/>
  </r>
  <r>
    <x v="176"/>
    <n v="18.91"/>
    <n v="25375281"/>
    <n v="22.2"/>
    <n v="479846.56370999996"/>
    <n v="10652.593714361998"/>
  </r>
  <r>
    <x v="177"/>
    <n v="17.07"/>
    <n v="83535576"/>
    <n v="25.95"/>
    <n v="1425952.28232"/>
    <n v="37003.461726203997"/>
  </r>
  <r>
    <x v="178"/>
    <n v="14.2"/>
    <n v="108708"/>
    <n v="8.0299999999999994"/>
    <n v="1543.6535999999999"/>
    <n v="12.395538407999998"/>
  </r>
  <r>
    <x v="179"/>
    <n v="43.07"/>
    <n v="20727063"/>
    <n v="61.5"/>
    <n v="892714.60340999998"/>
    <n v="54901.948109714998"/>
  </r>
  <r>
    <x v="180"/>
    <n v="41.38"/>
    <n v="11261795"/>
    <n v="88.29"/>
    <n v="466013.07710000005"/>
    <n v="41144.294577159009"/>
  </r>
  <r>
    <x v="181"/>
    <n v="29.74"/>
    <n v="12746990"/>
    <n v="67.69"/>
    <n v="379095.48259999999"/>
    <n v="25660.973217193998"/>
  </r>
</pivotCacheRecords>
</file>

<file path=xl/pivotCache/pivotCacheRecords3.xml><?xml version="1.0" encoding="utf-8"?>
<pivotCacheRecords xmlns="http://schemas.openxmlformats.org/spreadsheetml/2006/main" xmlns:r="http://schemas.openxmlformats.org/officeDocument/2006/relationships" count="182">
  <r>
    <x v="0"/>
    <n v="29928987"/>
    <n v="23.06"/>
    <n v="690162.44021999999"/>
  </r>
  <r>
    <x v="1"/>
    <n v="3563112"/>
    <n v="-4.93"/>
    <n v="-17566.142159999999"/>
  </r>
  <r>
    <x v="2"/>
    <n v="32531853"/>
    <n v="-0.39"/>
    <n v="-12687.42267"/>
  </r>
  <r>
    <x v="3"/>
    <n v="57881"/>
    <n v="-20.71"/>
    <n v="-1198.71551"/>
  </r>
  <r>
    <x v="4"/>
    <n v="68722"/>
    <m/>
    <n v="0"/>
  </r>
  <r>
    <x v="5"/>
    <n v="39537943"/>
    <n v="0.61"/>
    <n v="24118.145229999998"/>
  </r>
  <r>
    <x v="6"/>
    <n v="2982904"/>
    <n v="-6.47"/>
    <n v="-19299.388879999999"/>
  </r>
  <r>
    <x v="7"/>
    <n v="71566"/>
    <n v="0"/>
    <n v="0"/>
  </r>
  <r>
    <x v="8"/>
    <n v="20090437"/>
    <n v="3.98"/>
    <n v="79959.939260000014"/>
  </r>
  <r>
    <x v="9"/>
    <n v="8184691"/>
    <n v="2"/>
    <n v="16369.382"/>
  </r>
  <r>
    <x v="10"/>
    <n v="7911974"/>
    <n v="-4.9000000000000004"/>
    <n v="-38768.672600000005"/>
  </r>
  <r>
    <x v="11"/>
    <n v="301790"/>
    <m/>
    <n v="0"/>
  </r>
  <r>
    <x v="12"/>
    <n v="688345"/>
    <n v="1.05"/>
    <n v="722.76225000000011"/>
  </r>
  <r>
    <x v="13"/>
    <n v="144319628"/>
    <n v="-0.71"/>
    <n v="-102466.93587999999"/>
  </r>
  <r>
    <x v="14"/>
    <n v="279254"/>
    <n v="-0.31"/>
    <n v="-86.568740000000005"/>
  </r>
  <r>
    <x v="15"/>
    <n v="10300483"/>
    <n v="2.54"/>
    <n v="26163.22682"/>
  </r>
  <r>
    <x v="16"/>
    <n v="10364388"/>
    <n v="1.23"/>
    <n v="12748.197240000001"/>
  </r>
  <r>
    <x v="17"/>
    <n v="279457"/>
    <n v="0"/>
    <n v="0"/>
  </r>
  <r>
    <x v="18"/>
    <n v="65365"/>
    <n v="2.4900000000000002"/>
    <n v="162.75885"/>
  </r>
  <r>
    <x v="19"/>
    <n v="2232291"/>
    <n v="0"/>
    <n v="0"/>
  </r>
  <r>
    <x v="20"/>
    <n v="8857870"/>
    <n v="-1.32"/>
    <n v="-11692.388400000002"/>
  </r>
  <r>
    <x v="21"/>
    <n v="4025476"/>
    <m/>
    <n v="0"/>
  </r>
  <r>
    <x v="22"/>
    <n v="1640115"/>
    <n v="0"/>
    <n v="0"/>
  </r>
  <r>
    <x v="23"/>
    <n v="186112794"/>
    <n v="-0.03"/>
    <n v="-5583.38382"/>
  </r>
  <r>
    <x v="24"/>
    <n v="22643"/>
    <m/>
    <n v="0"/>
  </r>
  <r>
    <x v="25"/>
    <n v="372361"/>
    <n v="3.59"/>
    <n v="1336.7759899999999"/>
  </r>
  <r>
    <x v="26"/>
    <n v="7450349"/>
    <n v="-4.58"/>
    <n v="-34122.598420000002"/>
  </r>
  <r>
    <x v="27"/>
    <n v="42909464"/>
    <n v="-1.8"/>
    <n v="-77237.035199999998"/>
  </r>
  <r>
    <x v="28"/>
    <n v="13607069"/>
    <n v="0"/>
    <n v="0"/>
  </r>
  <r>
    <x v="29"/>
    <n v="16380005"/>
    <n v="0"/>
    <n v="0"/>
  </r>
  <r>
    <x v="30"/>
    <n v="32805041"/>
    <n v="5.96"/>
    <n v="195518.04435999997"/>
  </r>
  <r>
    <x v="31"/>
    <n v="418224"/>
    <n v="-12.07"/>
    <n v="-5047.9636799999998"/>
  </r>
  <r>
    <x v="32"/>
    <n v="44270"/>
    <n v="18.75"/>
    <n v="830.06250000000011"/>
  </r>
  <r>
    <x v="33"/>
    <n v="3799897"/>
    <m/>
    <n v="0"/>
  </r>
  <r>
    <x v="34"/>
    <n v="15980912"/>
    <n v="0"/>
    <n v="0"/>
  </r>
  <r>
    <x v="35"/>
    <n v="1306313812"/>
    <n v="-0.4"/>
    <n v="-522525.52480000001"/>
  </r>
  <r>
    <x v="36"/>
    <n v="42954279"/>
    <n v="-0.31"/>
    <n v="-13315.826490000001"/>
  </r>
  <r>
    <x v="37"/>
    <n v="671247"/>
    <n v="0"/>
    <n v="0"/>
  </r>
  <r>
    <x v="38"/>
    <n v="4016173"/>
    <n v="0.51"/>
    <n v="2048.2482299999997"/>
  </r>
  <r>
    <x v="39"/>
    <n v="17298040"/>
    <n v="-7.0000000000000007E-2"/>
    <n v="-1210.8628000000001"/>
  </r>
  <r>
    <x v="40"/>
    <n v="4495904"/>
    <n v="1.58"/>
    <n v="7103.5283200000013"/>
  </r>
  <r>
    <x v="41"/>
    <n v="11346670"/>
    <n v="-1.58"/>
    <n v="-17927.738600000001"/>
  </r>
  <r>
    <x v="42"/>
    <n v="780133"/>
    <n v="0.43"/>
    <n v="335.45719000000003"/>
  </r>
  <r>
    <x v="43"/>
    <n v="10241138"/>
    <n v="0.97"/>
    <n v="9933.9038600000003"/>
  </r>
  <r>
    <x v="44"/>
    <n v="5432335"/>
    <n v="2.48"/>
    <n v="13472.1908"/>
  </r>
  <r>
    <x v="45"/>
    <n v="476703"/>
    <n v="0"/>
    <n v="0"/>
  </r>
  <r>
    <x v="46"/>
    <n v="69029"/>
    <n v="-13.87"/>
    <n v="-957.43222999999989"/>
  </r>
  <r>
    <x v="47"/>
    <n v="8950034"/>
    <n v="-3.22"/>
    <n v="-28819.109479999999"/>
  </r>
  <r>
    <x v="48"/>
    <n v="13363593"/>
    <n v="-8.58"/>
    <n v="-114659.62794000001"/>
  </r>
  <r>
    <x v="49"/>
    <n v="77505756"/>
    <n v="-0.22"/>
    <n v="-17051.266319999999"/>
  </r>
  <r>
    <x v="50"/>
    <n v="6704932"/>
    <n v="-3.74"/>
    <n v="-25076.445680000001"/>
  </r>
  <r>
    <x v="51"/>
    <n v="535881"/>
    <n v="0"/>
    <n v="0"/>
  </r>
  <r>
    <x v="52"/>
    <n v="1332893"/>
    <n v="-3.16"/>
    <n v="-4211.9418800000003"/>
  </r>
  <r>
    <x v="53"/>
    <n v="46962"/>
    <n v="1.41"/>
    <n v="66.216419999999999"/>
  </r>
  <r>
    <x v="54"/>
    <n v="893354"/>
    <n v="-3.14"/>
    <n v="-2805.1315600000003"/>
  </r>
  <r>
    <x v="55"/>
    <n v="5223442"/>
    <n v="0.95"/>
    <n v="4962.2698999999993"/>
  </r>
  <r>
    <x v="56"/>
    <n v="60656178"/>
    <n v="0.66"/>
    <n v="40033.07748"/>
  </r>
  <r>
    <x v="57"/>
    <n v="195506"/>
    <n v="6.27"/>
    <n v="1225.8226199999999"/>
  </r>
  <r>
    <x v="58"/>
    <n v="270485"/>
    <n v="2.94"/>
    <n v="795.22590000000002"/>
  </r>
  <r>
    <x v="59"/>
    <n v="1389201"/>
    <n v="0"/>
    <n v="0"/>
  </r>
  <r>
    <x v="60"/>
    <n v="4677401"/>
    <n v="-4.7"/>
    <n v="-21983.7847"/>
  </r>
  <r>
    <x v="61"/>
    <n v="82431390"/>
    <n v="2.1800000000000002"/>
    <n v="179700.4302"/>
  </r>
  <r>
    <x v="62"/>
    <n v="21029853"/>
    <n v="-0.64"/>
    <n v="-13459.10592"/>
  </r>
  <r>
    <x v="63"/>
    <n v="27884"/>
    <n v="0"/>
    <n v="0"/>
  </r>
  <r>
    <x v="64"/>
    <n v="10668354"/>
    <n v="2.35"/>
    <n v="25070.6319"/>
  </r>
  <r>
    <x v="65"/>
    <n v="56375"/>
    <n v="-8.3699999999999992"/>
    <n v="-471.85874999999993"/>
  </r>
  <r>
    <x v="66"/>
    <n v="89502"/>
    <n v="-13.92"/>
    <n v="-1245.8678399999999"/>
  </r>
  <r>
    <x v="67"/>
    <n v="448713"/>
    <n v="-0.15"/>
    <n v="-67.306950000000001"/>
  </r>
  <r>
    <x v="68"/>
    <n v="168564"/>
    <n v="0"/>
    <n v="0"/>
  </r>
  <r>
    <x v="69"/>
    <n v="14655189"/>
    <n v="-1.67"/>
    <n v="-24474.16563"/>
  </r>
  <r>
    <x v="70"/>
    <n v="6975204"/>
    <n v="-1.99"/>
    <n v="-13880.65596"/>
  </r>
  <r>
    <x v="71"/>
    <n v="6898686"/>
    <n v="5.24"/>
    <n v="36149.11464"/>
  </r>
  <r>
    <x v="72"/>
    <n v="10006835"/>
    <n v="0.86"/>
    <n v="8605.8780999999999"/>
  </r>
  <r>
    <x v="73"/>
    <n v="296737"/>
    <n v="2.38"/>
    <n v="706.23406"/>
  </r>
  <r>
    <x v="74"/>
    <n v="1080264388"/>
    <n v="-7.0000000000000007E-2"/>
    <n v="-75618.507160000008"/>
  </r>
  <r>
    <x v="75"/>
    <n v="241973879"/>
    <n v="0"/>
    <n v="0"/>
  </r>
  <r>
    <x v="76"/>
    <n v="68017860"/>
    <n v="-0.84"/>
    <n v="-57135.002399999998"/>
  </r>
  <r>
    <x v="77"/>
    <n v="26074906"/>
    <n v="0"/>
    <n v="0"/>
  </r>
  <r>
    <x v="78"/>
    <n v="4015676"/>
    <n v="4.99"/>
    <n v="20038.223239999999"/>
  </r>
  <r>
    <x v="79"/>
    <n v="6276883"/>
    <n v="0.68"/>
    <n v="4268.2804400000005"/>
  </r>
  <r>
    <x v="80"/>
    <n v="58103033"/>
    <n v="2.0699999999999998"/>
    <n v="120273.27830999999"/>
  </r>
  <r>
    <x v="81"/>
    <n v="2731832"/>
    <n v="-4.92"/>
    <n v="-13440.613439999999"/>
  </r>
  <r>
    <x v="82"/>
    <n v="127417244"/>
    <n v="0"/>
    <n v="0"/>
  </r>
  <r>
    <x v="83"/>
    <n v="5759732"/>
    <n v="6.59"/>
    <n v="37956.633880000001"/>
  </r>
  <r>
    <x v="84"/>
    <n v="15185844"/>
    <n v="-3.35"/>
    <n v="-50872.577400000002"/>
  </r>
  <r>
    <x v="85"/>
    <n v="33829590"/>
    <n v="-0.1"/>
    <n v="-3382.9589999999998"/>
  </r>
  <r>
    <x v="86"/>
    <n v="103092"/>
    <n v="0"/>
    <n v="0"/>
  </r>
  <r>
    <x v="87"/>
    <n v="22912177"/>
    <m/>
    <n v="0"/>
  </r>
  <r>
    <x v="88"/>
    <n v="48422644"/>
    <m/>
    <n v="0"/>
  </r>
  <r>
    <x v="89"/>
    <n v="2335648"/>
    <n v="14.18"/>
    <n v="33119.488640000003"/>
  </r>
  <r>
    <x v="90"/>
    <n v="5146281"/>
    <n v="-2.4500000000000002"/>
    <n v="-12608.38845"/>
  </r>
  <r>
    <x v="91"/>
    <n v="6217141"/>
    <n v="0"/>
    <n v="0"/>
  </r>
  <r>
    <x v="92"/>
    <n v="2290237"/>
    <n v="-2.23"/>
    <n v="-5107.2285099999999"/>
  </r>
  <r>
    <x v="93"/>
    <n v="3826018"/>
    <n v="0"/>
    <n v="0"/>
  </r>
  <r>
    <x v="94"/>
    <n v="1867035"/>
    <n v="-0.74"/>
    <n v="-1381.6059"/>
  </r>
  <r>
    <x v="95"/>
    <n v="3482211"/>
    <n v="0"/>
    <n v="0"/>
  </r>
  <r>
    <x v="96"/>
    <n v="5765563"/>
    <n v="0"/>
    <n v="0"/>
  </r>
  <r>
    <x v="97"/>
    <n v="3596617"/>
    <n v="-0.71"/>
    <n v="-2553.59807"/>
  </r>
  <r>
    <x v="98"/>
    <n v="468571"/>
    <n v="8.9700000000000006"/>
    <n v="4203.0818700000009"/>
  </r>
  <r>
    <x v="99"/>
    <n v="449198"/>
    <n v="4.8600000000000003"/>
    <n v="2183.1022800000001"/>
  </r>
  <r>
    <x v="100"/>
    <n v="2045262"/>
    <n v="-1.45"/>
    <n v="-2965.6298999999999"/>
  </r>
  <r>
    <x v="101"/>
    <n v="18040341"/>
    <n v="0"/>
    <n v="0"/>
  </r>
  <r>
    <x v="102"/>
    <n v="12158924"/>
    <n v="0"/>
    <n v="0"/>
  </r>
  <r>
    <x v="103"/>
    <n v="23953136"/>
    <n v="0"/>
    <n v="0"/>
  </r>
  <r>
    <x v="104"/>
    <n v="349106"/>
    <n v="0"/>
    <n v="0"/>
  </r>
  <r>
    <x v="105"/>
    <n v="12291529"/>
    <n v="-0.33"/>
    <n v="-4056.2045700000003"/>
  </r>
  <r>
    <x v="106"/>
    <n v="398534"/>
    <n v="2.0699999999999998"/>
    <n v="824.96537999999987"/>
  </r>
  <r>
    <x v="107"/>
    <n v="432900"/>
    <n v="-0.05"/>
    <n v="-21.645"/>
  </r>
  <r>
    <x v="108"/>
    <n v="3086859"/>
    <n v="0"/>
    <n v="0"/>
  </r>
  <r>
    <x v="109"/>
    <n v="1230602"/>
    <n v="-0.9"/>
    <n v="-1107.5418000000002"/>
  </r>
  <r>
    <x v="110"/>
    <n v="106202903"/>
    <n v="-4.87"/>
    <n v="-517208.13761000003"/>
  </r>
  <r>
    <x v="111"/>
    <n v="108105"/>
    <m/>
    <n v="0"/>
  </r>
  <r>
    <x v="112"/>
    <n v="4455421"/>
    <n v="-0.26"/>
    <n v="-1158.4094600000001"/>
  </r>
  <r>
    <x v="113"/>
    <n v="2791272"/>
    <n v="0"/>
    <n v="0"/>
  </r>
  <r>
    <x v="114"/>
    <n v="9341"/>
    <n v="0"/>
    <n v="0"/>
  </r>
  <r>
    <x v="115"/>
    <n v="32725847"/>
    <n v="-0.98"/>
    <n v="-32071.33006"/>
  </r>
  <r>
    <x v="116"/>
    <n v="19406703"/>
    <n v="0"/>
    <n v="0"/>
  </r>
  <r>
    <x v="117"/>
    <n v="2030692"/>
    <n v="0"/>
    <n v="0"/>
  </r>
  <r>
    <x v="118"/>
    <n v="13048"/>
    <n v="0"/>
    <n v="0"/>
  </r>
  <r>
    <x v="119"/>
    <n v="27676547"/>
    <n v="0"/>
    <n v="0"/>
  </r>
  <r>
    <x v="120"/>
    <n v="16407491"/>
    <n v="2.91"/>
    <n v="47745.798810000008"/>
  </r>
  <r>
    <x v="121"/>
    <n v="219958"/>
    <n v="-0.41"/>
    <n v="-90.182779999999994"/>
  </r>
  <r>
    <x v="122"/>
    <n v="216494"/>
    <n v="0"/>
    <n v="0"/>
  </r>
  <r>
    <x v="123"/>
    <n v="4035461"/>
    <n v="4.05"/>
    <n v="16343.617049999999"/>
  </r>
  <r>
    <x v="124"/>
    <n v="5465100"/>
    <n v="-1.22"/>
    <n v="-6667.4220000000005"/>
  </r>
  <r>
    <x v="125"/>
    <n v="128771988"/>
    <n v="0.26"/>
    <n v="33480.71688"/>
  </r>
  <r>
    <x v="126"/>
    <n v="4593041"/>
    <n v="1.74"/>
    <n v="7991.8913400000001"/>
  </r>
  <r>
    <x v="127"/>
    <n v="3001583"/>
    <n v="0.28000000000000003"/>
    <n v="840.44324000000006"/>
  </r>
  <r>
    <x v="128"/>
    <n v="162419946"/>
    <n v="-2.77"/>
    <n v="-449903.25042"/>
  </r>
  <r>
    <x v="129"/>
    <n v="3039150"/>
    <n v="-0.91"/>
    <n v="-2765.6265000000003"/>
  </r>
  <r>
    <x v="130"/>
    <n v="6347884"/>
    <n v="-0.08"/>
    <n v="-507.83071999999999"/>
  </r>
  <r>
    <x v="131"/>
    <n v="27925628"/>
    <n v="-1.05"/>
    <n v="-29321.9094"/>
  </r>
  <r>
    <x v="132"/>
    <n v="87857473"/>
    <n v="-1.5"/>
    <n v="-131786.2095"/>
  </r>
  <r>
    <x v="133"/>
    <n v="38635144"/>
    <n v="-0.49"/>
    <n v="-18931.220560000002"/>
  </r>
  <r>
    <x v="134"/>
    <n v="10566212"/>
    <n v="3.57"/>
    <n v="37721.376839999997"/>
  </r>
  <r>
    <x v="135"/>
    <n v="3916632"/>
    <n v="-1.46"/>
    <n v="-5718.2827200000002"/>
  </r>
  <r>
    <x v="136"/>
    <n v="863051"/>
    <n v="16.29"/>
    <n v="14059.10079"/>
  </r>
  <r>
    <x v="137"/>
    <n v="776948"/>
    <n v="0"/>
    <n v="0"/>
  </r>
  <r>
    <x v="138"/>
    <n v="22329977"/>
    <n v="-0.13"/>
    <n v="-2902.8970100000001"/>
  </r>
  <r>
    <x v="139"/>
    <n v="143420309"/>
    <n v="1.02"/>
    <n v="146288.71518"/>
  </r>
  <r>
    <x v="140"/>
    <n v="7460"/>
    <n v="0"/>
    <n v="0"/>
  </r>
  <r>
    <x v="141"/>
    <n v="38958"/>
    <m/>
    <n v="0"/>
  </r>
  <r>
    <x v="142"/>
    <n v="166312"/>
    <n v="-2.67"/>
    <n v="-444.05304000000001"/>
  </r>
  <r>
    <x v="143"/>
    <n v="7012"/>
    <m/>
    <n v="0"/>
  </r>
  <r>
    <x v="144"/>
    <n v="117534"/>
    <n v="-7.64"/>
    <n v="-897.95975999999996"/>
  </r>
  <r>
    <x v="145"/>
    <n v="26417599"/>
    <n v="-2.71"/>
    <n v="-71591.693289999996"/>
  </r>
  <r>
    <x v="146"/>
    <n v="11126832"/>
    <n v="0.2"/>
    <n v="2225.3664000000003"/>
  </r>
  <r>
    <x v="147"/>
    <n v="10829175"/>
    <m/>
    <n v="0"/>
  </r>
  <r>
    <x v="148"/>
    <n v="4425720"/>
    <n v="11.53"/>
    <n v="51028.551599999999"/>
  </r>
  <r>
    <x v="149"/>
    <n v="5431363"/>
    <n v="0.3"/>
    <n v="1629.4089000000001"/>
  </r>
  <r>
    <x v="150"/>
    <n v="2011070"/>
    <n v="1.1200000000000001"/>
    <n v="2252.3984"/>
  </r>
  <r>
    <x v="151"/>
    <n v="8591629"/>
    <n v="5.37"/>
    <n v="46137.047730000006"/>
  </r>
  <r>
    <x v="152"/>
    <n v="44344136"/>
    <n v="-0.28999999999999998"/>
    <n v="-12859.799439999999"/>
  </r>
  <r>
    <x v="153"/>
    <n v="40341462"/>
    <n v="0.99"/>
    <n v="39938.047379999996"/>
  </r>
  <r>
    <x v="154"/>
    <n v="20064776"/>
    <n v="-1.31"/>
    <n v="-26284.856560000004"/>
  </r>
  <r>
    <x v="155"/>
    <n v="40187486"/>
    <n v="-0.02"/>
    <n v="-803.74971999999991"/>
  </r>
  <r>
    <x v="156"/>
    <n v="438144"/>
    <n v="-8.81"/>
    <n v="-3860.0486400000004"/>
  </r>
  <r>
    <x v="157"/>
    <n v="1173900"/>
    <n v="0"/>
    <n v="0"/>
  </r>
  <r>
    <x v="158"/>
    <n v="9001774"/>
    <n v="1.67"/>
    <n v="15032.962579999998"/>
  </r>
  <r>
    <x v="159"/>
    <n v="7489370"/>
    <n v="4.05"/>
    <n v="30331.948499999999"/>
  </r>
  <r>
    <x v="160"/>
    <n v="18448752"/>
    <n v="0"/>
    <n v="0"/>
  </r>
  <r>
    <x v="161"/>
    <n v="22894384"/>
    <n v="0"/>
    <n v="0"/>
  </r>
  <r>
    <x v="162"/>
    <n v="7163506"/>
    <n v="-2.86"/>
    <n v="-20487.62716"/>
  </r>
  <r>
    <x v="163"/>
    <n v="65444371"/>
    <n v="0"/>
    <n v="0"/>
  </r>
  <r>
    <x v="164"/>
    <n v="112422"/>
    <n v="0"/>
    <n v="0"/>
  </r>
  <r>
    <x v="165"/>
    <n v="1088644"/>
    <m/>
    <n v="0"/>
  </r>
  <r>
    <x v="166"/>
    <n v="10074951"/>
    <n v="-0.56999999999999995"/>
    <n v="-5742.7220699999989"/>
  </r>
  <r>
    <x v="167"/>
    <n v="69660559"/>
    <n v="0"/>
    <n v="0"/>
  </r>
  <r>
    <x v="168"/>
    <n v="4952081"/>
    <n v="-0.86"/>
    <n v="-4258.7896600000004"/>
  </r>
  <r>
    <x v="169"/>
    <n v="20556"/>
    <m/>
    <n v="0"/>
  </r>
  <r>
    <x v="170"/>
    <n v="47425336"/>
    <n v="-0.39"/>
    <n v="-18495.88104"/>
  </r>
  <r>
    <x v="171"/>
    <n v="2563212"/>
    <n v="1.03"/>
    <n v="2640.1083600000002"/>
  </r>
  <r>
    <x v="172"/>
    <n v="60441457"/>
    <n v="2.19"/>
    <n v="132366.79083000001"/>
  </r>
  <r>
    <x v="173"/>
    <n v="295734134"/>
    <n v="3.41"/>
    <n v="1008453.3969400001"/>
  </r>
  <r>
    <x v="174"/>
    <n v="3415920"/>
    <n v="-0.32"/>
    <n v="-1093.0944"/>
  </r>
  <r>
    <x v="175"/>
    <n v="26851195"/>
    <n v="-1.72"/>
    <n v="-46184.055399999997"/>
  </r>
  <r>
    <x v="176"/>
    <n v="25375281"/>
    <n v="-0.04"/>
    <n v="-1015.0112399999999"/>
  </r>
  <r>
    <x v="177"/>
    <n v="83535576"/>
    <n v="-0.45"/>
    <n v="-37591.0092"/>
  </r>
  <r>
    <x v="178"/>
    <n v="108708"/>
    <n v="-8.94"/>
    <n v="-971.84951999999998"/>
  </r>
  <r>
    <x v="179"/>
    <n v="20727063"/>
    <n v="0"/>
    <n v="0"/>
  </r>
  <r>
    <x v="180"/>
    <n v="11261795"/>
    <n v="0"/>
    <n v="0"/>
  </r>
  <r>
    <x v="181"/>
    <n v="12746990"/>
    <n v="0"/>
    <n v="0"/>
  </r>
</pivotCacheRecords>
</file>

<file path=xl/pivotCache/pivotCacheRecords4.xml><?xml version="1.0" encoding="utf-8"?>
<pivotCacheRecords xmlns="http://schemas.openxmlformats.org/spreadsheetml/2006/main" xmlns:r="http://schemas.openxmlformats.org/officeDocument/2006/relationships" count="161">
  <r>
    <x v="0"/>
    <n v="29928987"/>
    <n v="3.6"/>
    <n v="36"/>
    <n v="11800000"/>
    <x v="0"/>
    <n v="10774435.32"/>
    <n v="10722556.468"/>
    <s v="BOON"/>
  </r>
  <r>
    <x v="1"/>
    <n v="3563112"/>
    <n v="14.8"/>
    <n v="86.5"/>
    <n v="1090000"/>
    <x v="1"/>
    <n v="3082091.88"/>
    <n v="562659.42399999988"/>
    <s v="BOON"/>
  </r>
  <r>
    <x v="2"/>
    <n v="32531853"/>
    <n v="25.4"/>
    <n v="70"/>
    <n v="9910000"/>
    <x v="2"/>
    <n v="22772297.099999998"/>
    <n v="1646909.3379999995"/>
    <s v="BARRIER"/>
  </r>
  <r>
    <x v="3"/>
    <n v="57881"/>
    <n v="6"/>
    <n v="97"/>
    <n v="14000"/>
    <x v="3"/>
    <n v="56144.57"/>
    <n v="10527.14"/>
    <s v="BOON"/>
  </r>
  <r>
    <x v="4"/>
    <n v="39537943"/>
    <n v="14.8"/>
    <n v="97.1"/>
    <n v="15040000"/>
    <x v="4"/>
    <n v="38391342.652999997"/>
    <n v="9188384.4359999988"/>
    <s v="BOON"/>
  </r>
  <r>
    <x v="5"/>
    <n v="2982904"/>
    <n v="30"/>
    <n v="98.6"/>
    <n v="1400000"/>
    <x v="5"/>
    <n v="2941143.344"/>
    <n v="505128.80000000005"/>
    <s v="BARRIER"/>
  </r>
  <r>
    <x v="6"/>
    <n v="71566"/>
    <n v="0.6"/>
    <n v="97"/>
    <n v="41500"/>
    <x v="6"/>
    <n v="69419.02"/>
    <n v="41070.603999999999"/>
    <s v="BOON"/>
  </r>
  <r>
    <x v="7"/>
    <n v="20090437"/>
    <n v="5.0999999999999996"/>
    <n v="100"/>
    <n v="10350000"/>
    <x v="7"/>
    <n v="20090437"/>
    <n v="9325387.7129999995"/>
    <s v="BOON"/>
  </r>
  <r>
    <x v="8"/>
    <n v="8184691"/>
    <n v="4.4000000000000004"/>
    <n v="98"/>
    <n v="3450000"/>
    <x v="8"/>
    <n v="8020997.1799999997"/>
    <n v="3089873.5959999999"/>
    <s v="BOON"/>
  </r>
  <r>
    <x v="9"/>
    <n v="7911974"/>
    <n v="1.2"/>
    <n v="97"/>
    <n v="5090000"/>
    <x v="9"/>
    <n v="7674614.7799999993"/>
    <n v="4995056.3119999999"/>
    <s v="BOON"/>
  </r>
  <r>
    <x v="10"/>
    <n v="688345"/>
    <n v="15"/>
    <n v="89.1"/>
    <n v="370000"/>
    <x v="10"/>
    <n v="613315.3949999999"/>
    <n v="266748.25"/>
    <s v="BOON"/>
  </r>
  <r>
    <x v="11"/>
    <n v="144319628"/>
    <n v="40"/>
    <n v="43.1"/>
    <n v="65490000"/>
    <x v="11"/>
    <n v="62201759.667999998"/>
    <n v="7762148.799999997"/>
    <s v="BARRIER"/>
  </r>
  <r>
    <x v="12"/>
    <n v="279254"/>
    <n v="10.7"/>
    <n v="97.4"/>
    <n v="128500"/>
    <x v="12"/>
    <n v="271993.39600000001"/>
    <n v="98619.822"/>
    <s v="BOON"/>
  </r>
  <r>
    <x v="13"/>
    <n v="10300483"/>
    <n v="2"/>
    <n v="99.6"/>
    <n v="4305000"/>
    <x v="13"/>
    <n v="10259281.068"/>
    <n v="4098990.34"/>
    <s v="BOON"/>
  </r>
  <r>
    <x v="14"/>
    <n v="10364388"/>
    <n v="12"/>
    <n v="98"/>
    <n v="4750000"/>
    <x v="14"/>
    <n v="10157100.24"/>
    <n v="3506273.44"/>
    <s v="BOON"/>
  </r>
  <r>
    <x v="15"/>
    <n v="279457"/>
    <n v="12.9"/>
    <n v="94.1"/>
    <n v="90000"/>
    <x v="15"/>
    <n v="262969.03700000001"/>
    <n v="53950.046999999999"/>
    <s v="BOON"/>
  </r>
  <r>
    <x v="16"/>
    <n v="65365"/>
    <n v="5"/>
    <n v="98"/>
    <n v="37470"/>
    <x v="16"/>
    <n v="64057.7"/>
    <n v="34201.75"/>
    <s v="BOON"/>
  </r>
  <r>
    <x v="17"/>
    <n v="2232291"/>
    <n v="2.5"/>
    <n v="42.2"/>
    <n v="2300"/>
    <x v="17"/>
    <n v="942026.80200000014"/>
    <n v="-53507.275000000001"/>
    <s v="BARRIER"/>
  </r>
  <r>
    <x v="18"/>
    <n v="8857870"/>
    <n v="9.1999999999999993"/>
    <n v="87.2"/>
    <n v="3800000"/>
    <x v="18"/>
    <n v="7724062.6399999997"/>
    <n v="2985075.96"/>
    <s v="BOON"/>
  </r>
  <r>
    <x v="19"/>
    <n v="1640115"/>
    <n v="23.8"/>
    <n v="79.8"/>
    <n v="264000"/>
    <x v="19"/>
    <n v="1308811.7699999998"/>
    <n v="-126347.37000000005"/>
    <s v="BARRIER"/>
  </r>
  <r>
    <x v="20"/>
    <n v="186112794"/>
    <n v="11.5"/>
    <n v="86.4"/>
    <n v="89000000"/>
    <x v="20"/>
    <n v="160801454.01600003"/>
    <n v="67597028.689999998"/>
    <s v="BOON"/>
  </r>
  <r>
    <x v="21"/>
    <n v="372361"/>
    <n v="3.2"/>
    <n v="93.9"/>
    <n v="158000"/>
    <x v="21"/>
    <n v="349646.97899999999"/>
    <n v="146084.448"/>
    <s v="BOON"/>
  </r>
  <r>
    <x v="22"/>
    <n v="7450349"/>
    <n v="12.7"/>
    <n v="98.6"/>
    <n v="3398000"/>
    <x v="22"/>
    <n v="7346044.1140000001"/>
    <n v="2451805.6770000001"/>
    <s v="BOON"/>
  </r>
  <r>
    <x v="23"/>
    <n v="42909464"/>
    <n v="5.2"/>
    <n v="85.3"/>
    <n v="27010000"/>
    <x v="23"/>
    <n v="36601772.791999996"/>
    <n v="24778707.872000001"/>
    <s v="BOON"/>
  </r>
  <r>
    <x v="24"/>
    <n v="13607069"/>
    <n v="2.5"/>
    <n v="69.400000000000006"/>
    <n v="7000000"/>
    <x v="24"/>
    <n v="9443305.8859999999"/>
    <n v="6659823.2750000004"/>
    <s v="BOON"/>
  </r>
  <r>
    <x v="25"/>
    <n v="16380005"/>
    <n v="30"/>
    <n v="79"/>
    <n v="6680000"/>
    <x v="25"/>
    <n v="12940203.950000001"/>
    <n v="1765998.5"/>
    <s v="BARRIER"/>
  </r>
  <r>
    <x v="26"/>
    <n v="32805041"/>
    <n v="7"/>
    <n v="97"/>
    <n v="17370000"/>
    <x v="26"/>
    <n v="31820889.77"/>
    <n v="15073647.129999999"/>
    <s v="BOON"/>
  </r>
  <r>
    <x v="27"/>
    <n v="418224"/>
    <n v="21"/>
    <n v="76.599999999999994"/>
    <n v="2300"/>
    <x v="27"/>
    <n v="320359.58399999997"/>
    <n v="-85527.039999999994"/>
    <s v="BARRIER"/>
  </r>
  <r>
    <x v="28"/>
    <n v="44270"/>
    <n v="4.0999999999999996"/>
    <n v="98"/>
    <n v="19820"/>
    <x v="28"/>
    <n v="43384.6"/>
    <n v="18004.93"/>
    <s v="BOON"/>
  </r>
  <r>
    <x v="29"/>
    <n v="15980912"/>
    <n v="8.5"/>
    <n v="96.2"/>
    <n v="6200000"/>
    <x v="29"/>
    <n v="15373637.344000001"/>
    <n v="4841622.4800000004"/>
    <s v="BOON"/>
  </r>
  <r>
    <x v="30"/>
    <n v="1306313812"/>
    <n v="9.8000000000000007"/>
    <n v="90.9"/>
    <n v="760800000"/>
    <x v="30"/>
    <n v="1187439255.108"/>
    <n v="632781246.42400002"/>
    <s v="BOON"/>
  </r>
  <r>
    <x v="31"/>
    <n v="42954279"/>
    <n v="13.6"/>
    <n v="92.5"/>
    <n v="20700000"/>
    <x v="31"/>
    <n v="39732708.075000003"/>
    <n v="14858218.056"/>
    <s v="BOON"/>
  </r>
  <r>
    <x v="32"/>
    <n v="671247"/>
    <n v="20"/>
    <n v="56.5"/>
    <n v="144500"/>
    <x v="32"/>
    <n v="379254.55499999999"/>
    <n v="10250.600000000006"/>
    <s v="BARRIER"/>
  </r>
  <r>
    <x v="33"/>
    <n v="4016173"/>
    <n v="6.6"/>
    <n v="96"/>
    <n v="1810000"/>
    <x v="33"/>
    <n v="3855526.08"/>
    <n v="1544932.5819999999"/>
    <s v="BOON"/>
  </r>
  <r>
    <x v="34"/>
    <n v="17298040"/>
    <n v="13"/>
    <n v="50.9"/>
    <n v="6700000"/>
    <x v="34"/>
    <n v="8804702.3599999994"/>
    <n v="4451254.8"/>
    <s v="BOON"/>
  </r>
  <r>
    <x v="35"/>
    <n v="4495904"/>
    <n v="13.8"/>
    <n v="98.5"/>
    <n v="1710000"/>
    <x v="35"/>
    <n v="4428465.4399999995"/>
    <n v="1089565.2479999999"/>
    <s v="BOON"/>
  </r>
  <r>
    <x v="36"/>
    <n v="11346670"/>
    <n v="2.5"/>
    <n v="97"/>
    <n v="4550000"/>
    <x v="36"/>
    <n v="11006269.9"/>
    <n v="4266333.25"/>
    <s v="BOON"/>
  </r>
  <r>
    <x v="37"/>
    <n v="780133"/>
    <n v="3.2"/>
    <n v="97.6"/>
    <n v="95025"/>
    <x v="37"/>
    <n v="761409.80799999996"/>
    <n v="70060.744000000006"/>
    <s v="BOON"/>
  </r>
  <r>
    <x v="38"/>
    <n v="10241138"/>
    <n v="10.6"/>
    <n v="99.9"/>
    <n v="5250000"/>
    <x v="38"/>
    <n v="10230896.862000002"/>
    <n v="4164439.372"/>
    <s v="BOON"/>
  </r>
  <r>
    <x v="39"/>
    <n v="5432335"/>
    <n v="6.2"/>
    <n v="100"/>
    <n v="2870000"/>
    <x v="39"/>
    <n v="5432335"/>
    <n v="2533195.23"/>
    <s v="BOON"/>
  </r>
  <r>
    <x v="40"/>
    <n v="476703"/>
    <n v="50"/>
    <n v="67.900000000000006"/>
    <n v="282000"/>
    <x v="40"/>
    <n v="323681.337"/>
    <n v="43648.5"/>
    <s v="BARRIER"/>
  </r>
  <r>
    <x v="41"/>
    <n v="69029"/>
    <n v="23"/>
    <n v="94"/>
    <n v="25000"/>
    <x v="41"/>
    <n v="64887.259999999995"/>
    <n v="9123.33"/>
    <s v="BARRIER"/>
  </r>
  <r>
    <x v="42"/>
    <n v="8950034"/>
    <n v="17"/>
    <n v="84.7"/>
    <n v="2154"/>
    <x v="42"/>
    <n v="7580678.7979999995"/>
    <n v="-1519351.78"/>
    <s v="BARRIER"/>
  </r>
  <r>
    <x v="43"/>
    <n v="13363593"/>
    <n v="11.1"/>
    <n v="92.5"/>
    <n v="4530000"/>
    <x v="43"/>
    <n v="12361323.525"/>
    <n v="3046641.1770000001"/>
    <s v="BOON"/>
  </r>
  <r>
    <x v="44"/>
    <n v="77505756"/>
    <n v="10.9"/>
    <n v="57.7"/>
    <n v="20710000"/>
    <x v="44"/>
    <n v="44720821.212000005"/>
    <n v="12261872.596000001"/>
    <s v="BOON"/>
  </r>
  <r>
    <x v="45"/>
    <n v="6704932"/>
    <n v="6.3"/>
    <n v="80.2"/>
    <n v="2750000"/>
    <x v="45"/>
    <n v="5377355.4640000006"/>
    <n v="2327589.284"/>
    <s v="BOON"/>
  </r>
  <r>
    <x v="46"/>
    <n v="535881"/>
    <n v="30"/>
    <n v="85.7"/>
    <n v="1201"/>
    <x v="46"/>
    <n v="459250.01699999999"/>
    <n v="-159563.29999999999"/>
    <s v="BARRIER"/>
  </r>
  <r>
    <x v="47"/>
    <n v="1332893"/>
    <n v="9.6"/>
    <n v="99.8"/>
    <n v="660000"/>
    <x v="47"/>
    <n v="1330227.2139999999"/>
    <n v="532042.272"/>
    <s v="BOON"/>
  </r>
  <r>
    <x v="48"/>
    <n v="893354"/>
    <n v="7.6"/>
    <n v="93.7"/>
    <n v="137000"/>
    <x v="48"/>
    <n v="837072.69800000009"/>
    <n v="69105.096000000005"/>
    <s v="BOON"/>
  </r>
  <r>
    <x v="49"/>
    <n v="5223442"/>
    <n v="8.9"/>
    <n v="100"/>
    <n v="2660000"/>
    <x v="49"/>
    <n v="5223442"/>
    <n v="2195113.662"/>
    <s v="BOON"/>
  </r>
  <r>
    <x v="50"/>
    <n v="60656178"/>
    <n v="10.1"/>
    <n v="99"/>
    <n v="27700000"/>
    <x v="50"/>
    <n v="60049616.219999999"/>
    <n v="21573726.022"/>
    <s v="BOON"/>
  </r>
  <r>
    <x v="51"/>
    <n v="195506"/>
    <n v="22"/>
    <n v="83"/>
    <n v="58800"/>
    <x v="51"/>
    <n v="162269.97999999998"/>
    <n v="15788.68"/>
    <s v="BARRIER"/>
  </r>
  <r>
    <x v="52"/>
    <n v="270485"/>
    <n v="11.8"/>
    <n v="98"/>
    <n v="70000"/>
    <x v="52"/>
    <n v="265075.3"/>
    <n v="38082.769999999997"/>
    <s v="BOON"/>
  </r>
  <r>
    <x v="53"/>
    <n v="1389201"/>
    <n v="21"/>
    <n v="63.2"/>
    <n v="650000"/>
    <x v="53"/>
    <n v="877975.03200000001"/>
    <n v="358267.79000000004"/>
    <s v="BOON"/>
  </r>
  <r>
    <x v="54"/>
    <n v="4677401"/>
    <n v="17"/>
    <n v="99"/>
    <n v="2100000"/>
    <x v="54"/>
    <n v="4630626.99"/>
    <n v="1304841.83"/>
    <s v="BOON"/>
  </r>
  <r>
    <x v="55"/>
    <n v="82431390"/>
    <n v="10.6"/>
    <n v="99"/>
    <n v="42630000"/>
    <x v="55"/>
    <n v="81607076.099999994"/>
    <n v="33892272.659999996"/>
    <s v="BOON"/>
  </r>
  <r>
    <x v="56"/>
    <n v="21029853"/>
    <n v="20"/>
    <n v="74.8"/>
    <n v="10240000"/>
    <x v="56"/>
    <n v="15730330.044"/>
    <n v="6034029.3999999994"/>
    <s v="BOON"/>
  </r>
  <r>
    <x v="57"/>
    <n v="10668354"/>
    <n v="10"/>
    <n v="97.5"/>
    <n v="4400000"/>
    <x v="57"/>
    <n v="10401645.15"/>
    <n v="3333164.5999999996"/>
    <s v="BOON"/>
  </r>
  <r>
    <x v="58"/>
    <n v="89502"/>
    <n v="12.5"/>
    <n v="98"/>
    <n v="42300"/>
    <x v="58"/>
    <n v="87711.959999999992"/>
    <n v="31112.25"/>
    <s v="BOON"/>
  </r>
  <r>
    <x v="59"/>
    <n v="448713"/>
    <n v="27.8"/>
    <n v="90"/>
    <n v="125900"/>
    <x v="59"/>
    <n v="403841.7"/>
    <n v="1157.7859999999928"/>
    <s v="BARRIER"/>
  </r>
  <r>
    <x v="60"/>
    <n v="168564"/>
    <n v="15"/>
    <n v="99"/>
    <n v="60000"/>
    <x v="60"/>
    <n v="166878.35999999999"/>
    <n v="34715.4"/>
    <s v="BOON"/>
  </r>
  <r>
    <x v="61"/>
    <n v="14655189"/>
    <n v="7.5"/>
    <n v="70.599999999999994"/>
    <n v="3680000"/>
    <x v="61"/>
    <n v="10346563.434"/>
    <n v="2580860.8250000002"/>
    <s v="BOON"/>
  </r>
  <r>
    <x v="62"/>
    <n v="6975204"/>
    <n v="28.5"/>
    <n v="76.2"/>
    <n v="2470000"/>
    <x v="62"/>
    <n v="5315105.4479999999"/>
    <n v="482066.8600000001"/>
    <s v="BARRIER"/>
  </r>
  <r>
    <x v="63"/>
    <n v="6898686"/>
    <n v="6.7"/>
    <n v="93.5"/>
    <n v="3540000"/>
    <x v="63"/>
    <n v="6450271.4100000001"/>
    <n v="3077788.0380000002"/>
    <s v="BOON"/>
  </r>
  <r>
    <x v="64"/>
    <n v="10006835"/>
    <n v="5.9"/>
    <n v="99.4"/>
    <n v="4170000"/>
    <x v="64"/>
    <n v="9946793.9900000002"/>
    <n v="3579596.7349999999"/>
    <s v="BOON"/>
  </r>
  <r>
    <x v="65"/>
    <n v="296737"/>
    <n v="3.1"/>
    <n v="99.9"/>
    <n v="158100"/>
    <x v="65"/>
    <n v="296440.26300000004"/>
    <n v="148901.15299999999"/>
    <s v="BOON"/>
  </r>
  <r>
    <x v="66"/>
    <n v="1080264388"/>
    <n v="9.1999999999999993"/>
    <n v="59.5"/>
    <n v="482200000"/>
    <x v="66"/>
    <n v="642757310.86000001"/>
    <n v="382815676.30400002"/>
    <s v="BOON"/>
  </r>
  <r>
    <x v="67"/>
    <n v="241973879"/>
    <n v="9.1999999999999993"/>
    <n v="87.9"/>
    <n v="111500000"/>
    <x v="67"/>
    <n v="212695039.641"/>
    <n v="89238403.131999999"/>
    <s v="BOON"/>
  </r>
  <r>
    <x v="68"/>
    <n v="68017860"/>
    <n v="11.2"/>
    <n v="79.400000000000006"/>
    <n v="23000000"/>
    <x v="68"/>
    <n v="54006180.840000004"/>
    <n v="15381999.68"/>
    <s v="BOON"/>
  </r>
  <r>
    <x v="69"/>
    <n v="26074906"/>
    <n v="25"/>
    <n v="40.4"/>
    <n v="6700000"/>
    <x v="69"/>
    <n v="10534262.023999998"/>
    <n v="181273.5"/>
    <s v="BARRIER"/>
  </r>
  <r>
    <x v="70"/>
    <n v="4015676"/>
    <n v="4.3"/>
    <n v="98"/>
    <n v="1920000"/>
    <x v="70"/>
    <n v="3935362.48"/>
    <n v="1747325.932"/>
    <s v="BOON"/>
  </r>
  <r>
    <x v="71"/>
    <n v="6276883"/>
    <n v="10.7"/>
    <n v="95.4"/>
    <n v="2680000"/>
    <x v="71"/>
    <n v="5988146.3820000002"/>
    <n v="2008373.5189999999"/>
    <s v="BOON"/>
  </r>
  <r>
    <x v="72"/>
    <n v="58103033"/>
    <n v="8.6"/>
    <n v="98.6"/>
    <n v="24270000"/>
    <x v="72"/>
    <n v="57289590.538000003"/>
    <n v="19273139.162"/>
    <s v="BOON"/>
  </r>
  <r>
    <x v="73"/>
    <n v="2731832"/>
    <n v="15"/>
    <n v="87.9"/>
    <n v="1140000"/>
    <x v="73"/>
    <n v="2401280.3280000002"/>
    <n v="730225.2"/>
    <s v="BOON"/>
  </r>
  <r>
    <x v="74"/>
    <n v="127417244"/>
    <n v="4.7"/>
    <n v="99"/>
    <n v="66970000"/>
    <x v="74"/>
    <n v="126143071.56"/>
    <n v="60981389.531999998"/>
    <s v="BOON"/>
  </r>
  <r>
    <x v="75"/>
    <n v="5759732"/>
    <n v="15"/>
    <n v="91.3"/>
    <n v="1410000"/>
    <x v="75"/>
    <n v="5258635.3159999996"/>
    <n v="546040.20000000007"/>
    <s v="BARRIER"/>
  </r>
  <r>
    <x v="76"/>
    <n v="15185844"/>
    <n v="8"/>
    <n v="98.4"/>
    <n v="7950000"/>
    <x v="76"/>
    <n v="14942870.496000001"/>
    <n v="6735132.4800000004"/>
    <s v="BOON"/>
  </r>
  <r>
    <x v="77"/>
    <n v="33829590"/>
    <n v="40"/>
    <n v="85.1"/>
    <n v="11400000"/>
    <x v="77"/>
    <n v="28788981.09"/>
    <n v="-2131836"/>
    <s v="BARRIER"/>
  </r>
  <r>
    <x v="78"/>
    <n v="2335648"/>
    <n v="2.2000000000000002"/>
    <n v="83.5"/>
    <n v="1420000"/>
    <x v="78"/>
    <n v="1950266.0799999998"/>
    <n v="1368615.7439999999"/>
    <s v="BOON"/>
  </r>
  <r>
    <x v="79"/>
    <n v="5146281"/>
    <n v="18"/>
    <n v="97"/>
    <n v="2700000"/>
    <x v="79"/>
    <n v="4991892.57"/>
    <n v="1773669.42"/>
    <s v="BOON"/>
  </r>
  <r>
    <x v="80"/>
    <n v="6217141"/>
    <n v="5.7"/>
    <n v="66.400000000000006"/>
    <n v="2600000"/>
    <x v="80"/>
    <n v="4128181.6240000003"/>
    <n v="2245622.963"/>
    <s v="BOON"/>
  </r>
  <r>
    <x v="81"/>
    <n v="2290237"/>
    <n v="8.8000000000000007"/>
    <n v="99.8"/>
    <n v="1170000"/>
    <x v="81"/>
    <n v="2285656.5260000001"/>
    <n v="968459.14399999997"/>
    <s v="BOON"/>
  </r>
  <r>
    <x v="82"/>
    <n v="3826018"/>
    <n v="18"/>
    <n v="87.4"/>
    <n v="2600000"/>
    <x v="82"/>
    <n v="3343939.7320000003"/>
    <n v="1911316.76"/>
    <s v="BOON"/>
  </r>
  <r>
    <x v="83"/>
    <n v="1867035"/>
    <n v="45"/>
    <n v="84.8"/>
    <n v="838000"/>
    <x v="83"/>
    <n v="1583245.68"/>
    <n v="-2165.75"/>
    <s v="BARRIER"/>
  </r>
  <r>
    <x v="84"/>
    <n v="3482211"/>
    <n v="85"/>
    <n v="57.5"/>
    <n v="3214"/>
    <x v="84"/>
    <n v="2002271.325"/>
    <n v="-2956665.35"/>
    <s v="BARRIER"/>
  </r>
  <r>
    <x v="85"/>
    <n v="5765563"/>
    <n v="30"/>
    <n v="82.6"/>
    <n v="1590000"/>
    <x v="85"/>
    <n v="4762355.0379999997"/>
    <n v="-139668.89999999991"/>
    <s v="BARRIER"/>
  </r>
  <r>
    <x v="86"/>
    <n v="3596617"/>
    <n v="8"/>
    <n v="99.6"/>
    <n v="1630000"/>
    <x v="86"/>
    <n v="3582230.5320000001"/>
    <n v="1342270.6400000001"/>
    <s v="BOON"/>
  </r>
  <r>
    <x v="87"/>
    <n v="468571"/>
    <n v="4.5"/>
    <n v="100"/>
    <n v="293700"/>
    <x v="87"/>
    <n v="468571"/>
    <n v="272614.30499999999"/>
    <s v="BOON"/>
  </r>
  <r>
    <x v="88"/>
    <n v="449198"/>
    <n v="4.7"/>
    <n v="94.5"/>
    <n v="231500"/>
    <x v="88"/>
    <n v="424492.11"/>
    <n v="210387.69399999999"/>
    <s v="BOON"/>
  </r>
  <r>
    <x v="89"/>
    <n v="18040341"/>
    <n v="2.5"/>
    <n v="68.900000000000006"/>
    <n v="7300000"/>
    <x v="89"/>
    <n v="12429794.949000001"/>
    <n v="6848991.4749999996"/>
    <s v="BOON"/>
  </r>
  <r>
    <x v="90"/>
    <n v="12158924"/>
    <n v="2.5"/>
    <n v="62.7"/>
    <n v="4500000"/>
    <x v="90"/>
    <n v="7623645.3480000002"/>
    <n v="4196026.9000000004"/>
    <s v="BOON"/>
  </r>
  <r>
    <x v="91"/>
    <n v="23953136"/>
    <n v="3"/>
    <n v="88.7"/>
    <n v="10490000"/>
    <x v="91"/>
    <n v="21246431.631999999"/>
    <n v="9771405.9199999999"/>
    <s v="BOON"/>
  </r>
  <r>
    <x v="92"/>
    <n v="349106"/>
    <n v="2.5"/>
    <n v="97.2"/>
    <n v="88000"/>
    <x v="92"/>
    <n v="339331.03200000001"/>
    <n v="79272.350000000006"/>
    <s v="BOON"/>
  </r>
  <r>
    <x v="93"/>
    <n v="12291529"/>
    <n v="5.3"/>
    <n v="46.4"/>
    <n v="3930000"/>
    <x v="93"/>
    <n v="5703269.4559999993"/>
    <n v="3278548.963"/>
    <s v="BOON"/>
  </r>
  <r>
    <x v="94"/>
    <n v="398534"/>
    <n v="7"/>
    <n v="92.8"/>
    <n v="160000"/>
    <x v="94"/>
    <n v="369839.55199999997"/>
    <n v="132102.62"/>
    <s v="BOON"/>
  </r>
  <r>
    <x v="95"/>
    <n v="432900"/>
    <n v="27.2"/>
    <n v="97.7"/>
    <n v="165900"/>
    <x v="95"/>
    <n v="422943.3"/>
    <n v="48151.199999999997"/>
    <s v="BARRIER"/>
  </r>
  <r>
    <x v="96"/>
    <n v="3086859"/>
    <n v="20"/>
    <n v="41.7"/>
    <n v="786000"/>
    <x v="96"/>
    <n v="1287220.2030000002"/>
    <n v="168628.19999999995"/>
    <s v="BARRIER"/>
  </r>
  <r>
    <x v="97"/>
    <n v="1230602"/>
    <n v="10.8"/>
    <n v="85.6"/>
    <n v="560000"/>
    <x v="97"/>
    <n v="1053395.3119999999"/>
    <n v="427094.984"/>
    <s v="BOON"/>
  </r>
  <r>
    <x v="98"/>
    <n v="106202903"/>
    <n v="3.2"/>
    <n v="92.2"/>
    <n v="34730000"/>
    <x v="98"/>
    <n v="97919076.566"/>
    <n v="31331507.103999998"/>
    <s v="BOON"/>
  </r>
  <r>
    <x v="99"/>
    <n v="4455421"/>
    <n v="8"/>
    <n v="99.1"/>
    <n v="1360000"/>
    <x v="99"/>
    <n v="4415322.2110000001"/>
    <n v="1003566.3200000001"/>
    <s v="BOON"/>
  </r>
  <r>
    <x v="100"/>
    <n v="2791272"/>
    <n v="6.7"/>
    <n v="97.8"/>
    <n v="1488000"/>
    <x v="100"/>
    <n v="2729864.0159999998"/>
    <n v="1300984.7760000001"/>
    <s v="BOON"/>
  </r>
  <r>
    <x v="101"/>
    <n v="9341"/>
    <n v="6"/>
    <n v="97"/>
    <n v="4521"/>
    <x v="101"/>
    <n v="9060.77"/>
    <n v="3960.54"/>
    <s v="BOON"/>
  </r>
  <r>
    <x v="102"/>
    <n v="32725847"/>
    <n v="12.1"/>
    <n v="51.7"/>
    <n v="11020000"/>
    <x v="102"/>
    <n v="16919262.899"/>
    <n v="7060172.5130000003"/>
    <s v="BOON"/>
  </r>
  <r>
    <x v="103"/>
    <n v="19406703"/>
    <n v="21"/>
    <n v="47.8"/>
    <n v="9200000"/>
    <x v="103"/>
    <n v="9276404.034"/>
    <n v="5124592.37"/>
    <s v="BOON"/>
  </r>
  <r>
    <x v="104"/>
    <n v="2030692"/>
    <n v="35"/>
    <n v="84"/>
    <n v="840000"/>
    <x v="104"/>
    <n v="1705781.28"/>
    <n v="129257.80000000005"/>
    <s v="BARRIER"/>
  </r>
  <r>
    <x v="105"/>
    <n v="27676547"/>
    <n v="47"/>
    <n v="45.2"/>
    <n v="10000000"/>
    <x v="105"/>
    <n v="12509799.244000001"/>
    <n v="-3007977.09"/>
    <s v="BARRIER"/>
  </r>
  <r>
    <x v="106"/>
    <n v="16407491"/>
    <n v="6"/>
    <n v="99"/>
    <n v="7530000"/>
    <x v="106"/>
    <n v="16243416.09"/>
    <n v="6545550.54"/>
    <s v="BOON"/>
  </r>
  <r>
    <x v="107"/>
    <n v="219958"/>
    <n v="15.6"/>
    <n v="96.7"/>
    <n v="89000"/>
    <x v="107"/>
    <n v="212699.38600000003"/>
    <n v="54686.552000000003"/>
    <s v="BOON"/>
  </r>
  <r>
    <x v="108"/>
    <n v="216494"/>
    <n v="19"/>
    <n v="91"/>
    <n v="79400"/>
    <x v="108"/>
    <n v="197009.54"/>
    <n v="38266.14"/>
    <s v="BARRIER"/>
  </r>
  <r>
    <x v="109"/>
    <n v="4035461"/>
    <n v="4.2"/>
    <n v="99"/>
    <n v="2050000"/>
    <x v="109"/>
    <n v="3995106.39"/>
    <n v="1880510.638"/>
    <s v="BOON"/>
  </r>
  <r>
    <x v="110"/>
    <n v="5465100"/>
    <n v="7.8"/>
    <n v="67.5"/>
    <n v="1930000"/>
    <x v="110"/>
    <n v="3688942.5000000005"/>
    <n v="1503722.2"/>
    <s v="BOON"/>
  </r>
  <r>
    <x v="111"/>
    <n v="128771988"/>
    <n v="2.5"/>
    <n v="68"/>
    <n v="55670000"/>
    <x v="111"/>
    <n v="87564951.840000004"/>
    <n v="52450700.299999997"/>
    <s v="BOON"/>
  </r>
  <r>
    <x v="112"/>
    <n v="4593041"/>
    <n v="4.3"/>
    <n v="100"/>
    <n v="2380000"/>
    <x v="112"/>
    <n v="4593041"/>
    <n v="2182499.2370000002"/>
    <s v="BOON"/>
  </r>
  <r>
    <x v="113"/>
    <n v="3001583"/>
    <n v="15"/>
    <n v="75.8"/>
    <n v="920000"/>
    <x v="113"/>
    <n v="2275199.9139999999"/>
    <n v="469762.55"/>
    <s v="BOON"/>
  </r>
  <r>
    <x v="114"/>
    <n v="162419946"/>
    <n v="8.3000000000000007"/>
    <n v="45.7"/>
    <n v="45430000"/>
    <x v="114"/>
    <n v="74225915.321999997"/>
    <n v="31949144.482000001"/>
    <s v="BOON"/>
  </r>
  <r>
    <x v="115"/>
    <n v="3039150"/>
    <n v="12.6"/>
    <n v="92.6"/>
    <n v="1320000"/>
    <x v="115"/>
    <n v="2814252.9"/>
    <n v="937067.1"/>
    <s v="BOON"/>
  </r>
  <r>
    <x v="116"/>
    <n v="6347884"/>
    <n v="15.1"/>
    <n v="94"/>
    <n v="2660000"/>
    <x v="116"/>
    <n v="5967010.96"/>
    <n v="1701469.5160000001"/>
    <s v="BOON"/>
  </r>
  <r>
    <x v="117"/>
    <n v="27925628"/>
    <n v="9.6"/>
    <n v="90.9"/>
    <n v="11000000"/>
    <x v="117"/>
    <n v="25384395.852000002"/>
    <n v="8319139.7119999994"/>
    <s v="BOON"/>
  </r>
  <r>
    <x v="118"/>
    <n v="87857473"/>
    <n v="11.7"/>
    <n v="92.6"/>
    <n v="35860000"/>
    <x v="118"/>
    <n v="81356019.997999996"/>
    <n v="25580675.659000002"/>
    <s v="BOON"/>
  </r>
  <r>
    <x v="119"/>
    <n v="38635144"/>
    <n v="19.5"/>
    <n v="99.8"/>
    <n v="17020000"/>
    <x v="119"/>
    <n v="38557873.711999997"/>
    <n v="9486146.9199999999"/>
    <s v="BOON"/>
  </r>
  <r>
    <x v="120"/>
    <n v="10566212"/>
    <n v="6.5"/>
    <n v="93.3"/>
    <n v="5480000"/>
    <x v="120"/>
    <n v="9858275.7960000001"/>
    <n v="4793196.22"/>
    <s v="BOON"/>
  </r>
  <r>
    <x v="121"/>
    <n v="3916632"/>
    <n v="12"/>
    <n v="94.1"/>
    <n v="1300000"/>
    <x v="121"/>
    <n v="3685550.7119999998"/>
    <n v="830004.16"/>
    <s v="BOON"/>
  </r>
  <r>
    <x v="122"/>
    <n v="863051"/>
    <n v="2.7"/>
    <n v="82.5"/>
    <n v="140000"/>
    <x v="122"/>
    <n v="712017.07499999995"/>
    <n v="116697.62299999999"/>
    <s v="BOON"/>
  </r>
  <r>
    <x v="123"/>
    <n v="776948"/>
    <n v="36"/>
    <n v="88.9"/>
    <n v="309900"/>
    <x v="123"/>
    <n v="690706.772"/>
    <n v="30198.72000000003"/>
    <s v="BARRIER"/>
  </r>
  <r>
    <x v="124"/>
    <n v="22329977"/>
    <n v="6.3"/>
    <n v="98.4"/>
    <n v="9660000"/>
    <x v="124"/>
    <n v="21972697.368000001"/>
    <n v="8253211.449"/>
    <s v="BOON"/>
  </r>
  <r>
    <x v="125"/>
    <n v="143420309"/>
    <n v="8.3000000000000007"/>
    <n v="99.6"/>
    <n v="71830000"/>
    <x v="125"/>
    <n v="142846627.764"/>
    <n v="59926114.353"/>
    <s v="BOON"/>
  </r>
  <r>
    <x v="126"/>
    <n v="7460"/>
    <n v="14"/>
    <n v="97"/>
    <n v="3500"/>
    <x v="126"/>
    <n v="7236.2"/>
    <n v="2455.6"/>
    <s v="BOON"/>
  </r>
  <r>
    <x v="127"/>
    <n v="166312"/>
    <n v="20"/>
    <n v="67"/>
    <n v="43800"/>
    <x v="127"/>
    <n v="111429.04000000001"/>
    <n v="10537.599999999999"/>
    <s v="BARRIER"/>
  </r>
  <r>
    <x v="128"/>
    <n v="117534"/>
    <n v="15"/>
    <n v="96"/>
    <n v="67000"/>
    <x v="128"/>
    <n v="112832.64"/>
    <n v="49369.9"/>
    <s v="BOON"/>
  </r>
  <r>
    <x v="129"/>
    <n v="26417599"/>
    <n v="25"/>
    <n v="78.8"/>
    <n v="6620000"/>
    <x v="129"/>
    <n v="20817068.011999998"/>
    <n v="15600.25"/>
    <s v="BARRIER"/>
  </r>
  <r>
    <x v="130"/>
    <n v="11126832"/>
    <n v="48"/>
    <n v="40.200000000000003"/>
    <n v="4650000"/>
    <x v="130"/>
    <n v="4472986.4640000006"/>
    <n v="-690879.3599999994"/>
    <s v="BARRIER"/>
  </r>
  <r>
    <x v="131"/>
    <n v="4425720"/>
    <n v="3.4"/>
    <n v="92.5"/>
    <n v="2180000"/>
    <x v="131"/>
    <n v="4093791"/>
    <n v="2029525.52"/>
    <s v="BOON"/>
  </r>
  <r>
    <x v="132"/>
    <n v="2011070"/>
    <n v="6.4"/>
    <n v="99.7"/>
    <n v="870000"/>
    <x v="132"/>
    <n v="2005036.79"/>
    <n v="741291.52000000002"/>
    <s v="BOON"/>
  </r>
  <r>
    <x v="133"/>
    <n v="8591629"/>
    <m/>
    <n v="37.799999999999997"/>
    <n v="3700000"/>
    <x v="133"/>
    <n v="3247635.7619999996"/>
    <n v="3700000"/>
    <s v="BOON"/>
  </r>
  <r>
    <x v="134"/>
    <n v="44344136"/>
    <n v="26.2"/>
    <n v="86.4"/>
    <n v="16630000"/>
    <x v="134"/>
    <n v="38313333.504000008"/>
    <n v="5011836.3679999989"/>
    <s v="BARRIER"/>
  </r>
  <r>
    <x v="135"/>
    <n v="40341462"/>
    <n v="10.4"/>
    <n v="97.9"/>
    <n v="19330000"/>
    <x v="135"/>
    <n v="39494291.298"/>
    <n v="15134487.952"/>
    <s v="BOON"/>
  </r>
  <r>
    <x v="136"/>
    <n v="20064776"/>
    <n v="7.8"/>
    <n v="92.3"/>
    <n v="7260000"/>
    <x v="136"/>
    <n v="18519788.248"/>
    <n v="5694947.4720000001"/>
    <s v="BOON"/>
  </r>
  <r>
    <x v="137"/>
    <n v="40187486"/>
    <n v="18.7"/>
    <n v="61.1"/>
    <n v="11000000"/>
    <x v="137"/>
    <n v="24554553.945999999"/>
    <n v="3484940.1179999998"/>
    <s v="BARRIER"/>
  </r>
  <r>
    <x v="138"/>
    <n v="438144"/>
    <n v="17"/>
    <n v="93"/>
    <n v="104000"/>
    <x v="138"/>
    <n v="407473.92000000004"/>
    <n v="29515.51999999999"/>
    <s v="BARRIER"/>
  </r>
  <r>
    <x v="139"/>
    <n v="1173900"/>
    <n v="34"/>
    <n v="81.599999999999994"/>
    <n v="383200"/>
    <x v="139"/>
    <n v="957902.39999999991"/>
    <n v="-15926"/>
    <s v="BARRIER"/>
  </r>
  <r>
    <x v="140"/>
    <n v="9001774"/>
    <n v="5.6"/>
    <n v="99"/>
    <n v="4460000"/>
    <x v="140"/>
    <n v="8911756.2599999998"/>
    <n v="3955900.656"/>
    <s v="BOON"/>
  </r>
  <r>
    <x v="141"/>
    <n v="7489370"/>
    <n v="3.4"/>
    <n v="99"/>
    <n v="3770000"/>
    <x v="141"/>
    <n v="7414476.2999999998"/>
    <n v="3515361.42"/>
    <s v="BOON"/>
  </r>
  <r>
    <x v="142"/>
    <n v="18448752"/>
    <n v="20"/>
    <n v="76.900000000000006"/>
    <n v="5120000"/>
    <x v="142"/>
    <n v="14187090.288000001"/>
    <n v="1430249.5999999996"/>
    <s v="BARRIER"/>
  </r>
  <r>
    <x v="143"/>
    <n v="22894384"/>
    <n v="4.5"/>
    <n v="96.1"/>
    <n v="10220000"/>
    <x v="143"/>
    <n v="22001503.024"/>
    <n v="9189752.7200000007"/>
    <s v="BOON"/>
  </r>
  <r>
    <x v="144"/>
    <n v="7163506"/>
    <n v="40"/>
    <n v="99.4"/>
    <n v="3187000"/>
    <x v="144"/>
    <n v="7120524.9640000006"/>
    <n v="321597.59999999963"/>
    <s v="BARRIER"/>
  </r>
  <r>
    <x v="145"/>
    <n v="65444371"/>
    <n v="1.5"/>
    <n v="92.6"/>
    <n v="36430000"/>
    <x v="145"/>
    <n v="60601487.545999996"/>
    <n v="35448334.435000002"/>
    <s v="BOON"/>
  </r>
  <r>
    <x v="146"/>
    <n v="112422"/>
    <n v="13.3"/>
    <n v="98.5"/>
    <n v="33910"/>
    <x v="146"/>
    <n v="110735.67"/>
    <n v="18957.874"/>
    <s v="BOON"/>
  </r>
  <r>
    <x v="147"/>
    <n v="10074951"/>
    <n v="13.8"/>
    <n v="74.2"/>
    <n v="3550000"/>
    <x v="147"/>
    <n v="7475613.642"/>
    <n v="2159656.7620000001"/>
    <s v="BOON"/>
  </r>
  <r>
    <x v="148"/>
    <n v="69660559"/>
    <n v="9.3000000000000007"/>
    <n v="86.5"/>
    <n v="25300000"/>
    <x v="148"/>
    <n v="60256383.534999996"/>
    <n v="18821568.013"/>
    <s v="BOON"/>
  </r>
  <r>
    <x v="149"/>
    <n v="4952081"/>
    <n v="60"/>
    <n v="98"/>
    <n v="2320000"/>
    <x v="149"/>
    <n v="4853039.38"/>
    <n v="-651248.60000000009"/>
    <s v="BARRIER"/>
  </r>
  <r>
    <x v="150"/>
    <n v="47425336"/>
    <n v="3.5"/>
    <n v="99.7"/>
    <n v="21110000"/>
    <x v="150"/>
    <n v="47283059.991999999"/>
    <n v="19450113.239999998"/>
    <s v="BOON"/>
  </r>
  <r>
    <x v="151"/>
    <n v="2563212"/>
    <n v="2.4"/>
    <n v="77.900000000000006"/>
    <n v="2360000"/>
    <x v="151"/>
    <n v="1996742.148"/>
    <n v="2298482.912"/>
    <s v="BOON"/>
  </r>
  <r>
    <x v="152"/>
    <n v="60441457"/>
    <n v="4.8"/>
    <n v="99"/>
    <n v="29780000"/>
    <x v="152"/>
    <n v="59837042.43"/>
    <n v="26878810.063999999"/>
    <s v="BOON"/>
  </r>
  <r>
    <x v="153"/>
    <n v="295734134"/>
    <n v="5.5"/>
    <n v="97"/>
    <n v="147400000"/>
    <x v="153"/>
    <n v="286862109.98000002"/>
    <n v="131134622.63"/>
    <s v="BOON"/>
  </r>
  <r>
    <x v="154"/>
    <n v="3415920"/>
    <n v="13"/>
    <n v="98"/>
    <n v="1560000"/>
    <x v="154"/>
    <n v="3347601.6"/>
    <n v="1115930.3999999999"/>
    <s v="BOON"/>
  </r>
  <r>
    <x v="155"/>
    <n v="26851195"/>
    <n v="0.6"/>
    <n v="99.3"/>
    <n v="14640000"/>
    <x v="155"/>
    <n v="26663236.635000002"/>
    <n v="14478892.83"/>
    <s v="BOON"/>
  </r>
  <r>
    <x v="156"/>
    <n v="25375281"/>
    <n v="17.100000000000001"/>
    <n v="93.4"/>
    <n v="12250000"/>
    <x v="156"/>
    <n v="23700512.454"/>
    <n v="7910826.949"/>
    <s v="BOON"/>
  </r>
  <r>
    <x v="157"/>
    <n v="83535576"/>
    <n v="1.9"/>
    <n v="90.3"/>
    <n v="42980000"/>
    <x v="157"/>
    <n v="75432625.128000006"/>
    <n v="41392824.056000002"/>
    <s v="BOON"/>
  </r>
  <r>
    <x v="158"/>
    <n v="20727063"/>
    <n v="35"/>
    <n v="50.2"/>
    <n v="5980000"/>
    <x v="158"/>
    <n v="10404985.626"/>
    <n v="-1274472.0499999998"/>
    <s v="BARRIER"/>
  </r>
  <r>
    <x v="159"/>
    <n v="11261795"/>
    <n v="50"/>
    <n v="80.599999999999994"/>
    <n v="4630000"/>
    <x v="159"/>
    <n v="9077006.7699999996"/>
    <n v="-1000897.5"/>
    <s v="BARRIER"/>
  </r>
  <r>
    <x v="160"/>
    <n v="12746990"/>
    <n v="70"/>
    <n v="90.7"/>
    <n v="4230000"/>
    <x v="160"/>
    <n v="11561519.93"/>
    <n v="-4692893"/>
    <s v="BARRIER"/>
  </r>
</pivotCacheRecords>
</file>

<file path=xl/pivotCache/pivotCacheRecords5.xml><?xml version="1.0" encoding="utf-8"?>
<pivotCacheRecords xmlns="http://schemas.openxmlformats.org/spreadsheetml/2006/main" xmlns:r="http://schemas.openxmlformats.org/officeDocument/2006/relationships" count="182">
  <r>
    <x v="0"/>
    <n v="647500"/>
    <n v="21000"/>
    <n v="3.2432432432432434E-2"/>
  </r>
  <r>
    <x v="1"/>
    <n v="28748"/>
    <n v="18000"/>
    <n v="0.62613051342702097"/>
  </r>
  <r>
    <x v="2"/>
    <n v="2381740"/>
    <n v="104000"/>
    <n v="4.3665555434262343E-2"/>
  </r>
  <r>
    <x v="3"/>
    <n v="199"/>
    <n v="185"/>
    <n v="0.92964824120603018"/>
  </r>
  <r>
    <x v="4"/>
    <n v="443"/>
    <n v="250"/>
    <n v="0.56433408577878108"/>
  </r>
  <r>
    <x v="5"/>
    <n v="2766890"/>
    <n v="215471"/>
    <n v="7.7874798058469974E-2"/>
  </r>
  <r>
    <x v="6"/>
    <n v="29800"/>
    <n v="8431"/>
    <n v="0.2829194630872483"/>
  </r>
  <r>
    <x v="7"/>
    <n v="193"/>
    <n v="800"/>
    <n v="4.1450777202072535"/>
  </r>
  <r>
    <x v="8"/>
    <n v="7686850"/>
    <n v="811603"/>
    <n v="0.10558330135230946"/>
  </r>
  <r>
    <x v="9"/>
    <n v="83870"/>
    <n v="200000"/>
    <n v="2.3846428997257663"/>
  </r>
  <r>
    <x v="10"/>
    <n v="86600"/>
    <n v="28030"/>
    <n v="0.32367205542725175"/>
  </r>
  <r>
    <x v="11"/>
    <n v="13940"/>
    <n v="2693"/>
    <n v="0.19318507890961262"/>
  </r>
  <r>
    <x v="12"/>
    <n v="665"/>
    <n v="3459"/>
    <n v="5.2015037593984959"/>
  </r>
  <r>
    <x v="13"/>
    <n v="144000"/>
    <n v="207486"/>
    <n v="1.4408749999999999"/>
  </r>
  <r>
    <x v="14"/>
    <n v="431"/>
    <n v="1600"/>
    <n v="3.7122969837587005"/>
  </r>
  <r>
    <x v="15"/>
    <n v="207600"/>
    <n v="79990"/>
    <n v="0.38530828516377652"/>
  </r>
  <r>
    <x v="16"/>
    <n v="30528"/>
    <n v="149028"/>
    <n v="4.8816823899371071"/>
  </r>
  <r>
    <x v="17"/>
    <n v="22966"/>
    <n v="2872"/>
    <n v="0.12505442828529131"/>
  </r>
  <r>
    <x v="18"/>
    <n v="53"/>
    <n v="450"/>
    <n v="8.4905660377358494"/>
  </r>
  <r>
    <x v="19"/>
    <n v="47000"/>
    <n v="4007"/>
    <n v="8.5255319148936165E-2"/>
  </r>
  <r>
    <x v="20"/>
    <n v="1098580"/>
    <n v="60282"/>
    <n v="5.4872653789437273E-2"/>
  </r>
  <r>
    <x v="21"/>
    <n v="51129"/>
    <n v="21846"/>
    <n v="0.42727219386258286"/>
  </r>
  <r>
    <x v="22"/>
    <n v="600370"/>
    <n v="10217"/>
    <n v="1.7017838999283774E-2"/>
  </r>
  <r>
    <x v="23"/>
    <n v="8511965"/>
    <n v="1724929"/>
    <n v="0.20264756727735606"/>
  </r>
  <r>
    <x v="24"/>
    <n v="153"/>
    <n v="177"/>
    <n v="1.1568627450980393"/>
  </r>
  <r>
    <x v="25"/>
    <n v="5770"/>
    <n v="2525"/>
    <n v="0.43760831889081458"/>
  </r>
  <r>
    <x v="26"/>
    <n v="110910"/>
    <n v="37077"/>
    <n v="0.33429807952393831"/>
  </r>
  <r>
    <x v="27"/>
    <n v="678500"/>
    <n v="28200"/>
    <n v="4.1562269712601324E-2"/>
  </r>
  <r>
    <x v="28"/>
    <n v="181040"/>
    <n v="12323"/>
    <n v="6.8067830313742819E-2"/>
  </r>
  <r>
    <x v="29"/>
    <n v="475440"/>
    <n v="34300"/>
    <n v="7.2143698468786807E-2"/>
  </r>
  <r>
    <x v="30"/>
    <n v="9984670"/>
    <n v="1408800"/>
    <n v="0.14109630062886405"/>
  </r>
  <r>
    <x v="31"/>
    <n v="4033"/>
    <n v="1100"/>
    <n v="0.27274981403421772"/>
  </r>
  <r>
    <x v="32"/>
    <n v="262"/>
    <n v="785"/>
    <n v="2.9961832061068701"/>
  </r>
  <r>
    <x v="33"/>
    <n v="622984"/>
    <n v="23810"/>
    <n v="3.8219280109922565E-2"/>
  </r>
  <r>
    <x v="34"/>
    <n v="756950"/>
    <n v="79605"/>
    <n v="0.10516546667547394"/>
  </r>
  <r>
    <x v="35"/>
    <n v="9596960"/>
    <n v="1765222"/>
    <n v="0.18393553792034145"/>
  </r>
  <r>
    <x v="36"/>
    <n v="1138910"/>
    <n v="112998"/>
    <n v="9.9215916973246346E-2"/>
  </r>
  <r>
    <x v="37"/>
    <n v="2170"/>
    <n v="880"/>
    <n v="0.40552995391705071"/>
  </r>
  <r>
    <x v="38"/>
    <n v="51100"/>
    <n v="35303"/>
    <n v="0.69086105675146769"/>
  </r>
  <r>
    <x v="39"/>
    <n v="322460"/>
    <n v="50400"/>
    <n v="0.15629845562240277"/>
  </r>
  <r>
    <x v="40"/>
    <n v="56542"/>
    <n v="28344"/>
    <n v="0.50129107566057085"/>
  </r>
  <r>
    <x v="41"/>
    <n v="110860"/>
    <n v="60858"/>
    <n v="0.5489626556016598"/>
  </r>
  <r>
    <x v="42"/>
    <n v="9250"/>
    <n v="13943"/>
    <n v="1.5073513513513515"/>
  </r>
  <r>
    <x v="43"/>
    <n v="78866"/>
    <n v="127204"/>
    <n v="1.6129130423756752"/>
  </r>
  <r>
    <x v="44"/>
    <n v="43094"/>
    <n v="71847"/>
    <n v="1.6672158537151343"/>
  </r>
  <r>
    <x v="45"/>
    <n v="23000"/>
    <n v="2890"/>
    <n v="0.12565217391304348"/>
  </r>
  <r>
    <x v="46"/>
    <n v="754"/>
    <n v="780"/>
    <n v="1.0344827586206897"/>
  </r>
  <r>
    <x v="47"/>
    <n v="48730"/>
    <n v="12600"/>
    <n v="0.25856761748409601"/>
  </r>
  <r>
    <x v="48"/>
    <n v="283560"/>
    <n v="43197"/>
    <n v="0.15233812949640288"/>
  </r>
  <r>
    <x v="49"/>
    <n v="1001450"/>
    <n v="64000"/>
    <n v="6.3907334365170501E-2"/>
  </r>
  <r>
    <x v="50"/>
    <n v="21040"/>
    <n v="10029"/>
    <n v="0.47666349809885933"/>
  </r>
  <r>
    <x v="51"/>
    <n v="28051"/>
    <n v="2880"/>
    <n v="0.10267013653702185"/>
  </r>
  <r>
    <x v="52"/>
    <n v="45226"/>
    <n v="55944"/>
    <n v="1.2369875735196569"/>
  </r>
  <r>
    <x v="53"/>
    <n v="1399"/>
    <n v="463"/>
    <n v="0.33095067905646891"/>
  </r>
  <r>
    <x v="54"/>
    <n v="18270"/>
    <n v="3440"/>
    <n v="0.18828680897646416"/>
  </r>
  <r>
    <x v="55"/>
    <n v="338145"/>
    <n v="78197"/>
    <n v="0.23125286489523725"/>
  </r>
  <r>
    <x v="56"/>
    <n v="547030"/>
    <n v="893100"/>
    <n v="1.6326344076193262"/>
  </r>
  <r>
    <x v="57"/>
    <n v="91000"/>
    <n v="817"/>
    <n v="8.9780219780219786E-3"/>
  </r>
  <r>
    <x v="58"/>
    <n v="4167"/>
    <n v="2590"/>
    <n v="0.62155027597792178"/>
  </r>
  <r>
    <x v="59"/>
    <n v="267667"/>
    <n v="8464"/>
    <n v="3.162138029716028E-2"/>
  </r>
  <r>
    <x v="60"/>
    <n v="69700"/>
    <n v="20229"/>
    <n v="0.29022955523672883"/>
  </r>
  <r>
    <x v="61"/>
    <n v="357021"/>
    <n v="230735"/>
    <n v="0.64627851022768967"/>
  </r>
  <r>
    <x v="62"/>
    <n v="239460"/>
    <n v="46176"/>
    <n v="0.19283387622149836"/>
  </r>
  <r>
    <x v="63"/>
    <n v="7"/>
    <n v="29"/>
    <n v="4.1428571428571432"/>
  </r>
  <r>
    <x v="64"/>
    <n v="131940"/>
    <n v="117000"/>
    <n v="0.88676671214188263"/>
  </r>
  <r>
    <x v="65"/>
    <n v="2166086"/>
    <m/>
    <n v="0"/>
  </r>
  <r>
    <x v="66"/>
    <n v="344"/>
    <n v="1040"/>
    <n v="3.0232558139534884"/>
  </r>
  <r>
    <x v="67"/>
    <n v="1780"/>
    <n v="947"/>
    <n v="0.53202247191011232"/>
  </r>
  <r>
    <x v="68"/>
    <n v="549"/>
    <n v="977"/>
    <n v="1.7795992714025501"/>
  </r>
  <r>
    <x v="69"/>
    <n v="108890"/>
    <n v="14118"/>
    <n v="0.12965377904307099"/>
  </r>
  <r>
    <x v="70"/>
    <n v="112090"/>
    <n v="13603"/>
    <n v="0.12135783745204747"/>
  </r>
  <r>
    <x v="71"/>
    <n v="1092"/>
    <n v="1831"/>
    <n v="1.6767399267399268"/>
  </r>
  <r>
    <x v="72"/>
    <n v="93030"/>
    <n v="159568"/>
    <n v="1.7152316457056864"/>
  </r>
  <r>
    <x v="73"/>
    <n v="103000"/>
    <n v="13004"/>
    <n v="0.12625242718446603"/>
  </r>
  <r>
    <x v="74"/>
    <n v="3287590"/>
    <n v="2525989"/>
    <n v="0.76834063858327828"/>
  </r>
  <r>
    <x v="75"/>
    <n v="1919440"/>
    <n v="342700"/>
    <n v="0.17854165798357854"/>
  </r>
  <r>
    <x v="76"/>
    <n v="1648000"/>
    <n v="167157"/>
    <n v="0.10143021844660194"/>
  </r>
  <r>
    <x v="77"/>
    <n v="437072"/>
    <n v="45550"/>
    <n v="0.10421623897206868"/>
  </r>
  <r>
    <x v="78"/>
    <n v="70280"/>
    <n v="95736"/>
    <n v="1.3622083096186681"/>
  </r>
  <r>
    <x v="79"/>
    <n v="20770"/>
    <n v="16903"/>
    <n v="0.8138180067404911"/>
  </r>
  <r>
    <x v="80"/>
    <n v="301230"/>
    <n v="479688"/>
    <n v="1.5924310327656608"/>
  </r>
  <r>
    <x v="81"/>
    <n v="10991"/>
    <n v="18700"/>
    <n v="1.701392048039305"/>
  </r>
  <r>
    <x v="82"/>
    <n v="377835"/>
    <n v="1171647"/>
    <n v="3.1009488268688714"/>
  </r>
  <r>
    <x v="83"/>
    <n v="92300"/>
    <n v="7301"/>
    <n v="7.910075839653305E-2"/>
  </r>
  <r>
    <x v="84"/>
    <n v="2717300"/>
    <n v="82980"/>
    <n v="3.0537666065579804E-2"/>
  </r>
  <r>
    <x v="85"/>
    <n v="582650"/>
    <n v="63942"/>
    <n v="0.10974341371320689"/>
  </r>
  <r>
    <x v="86"/>
    <n v="811"/>
    <n v="670"/>
    <n v="0.82614056720098639"/>
  </r>
  <r>
    <x v="87"/>
    <n v="120540"/>
    <n v="31200"/>
    <n v="0.25883524141363862"/>
  </r>
  <r>
    <x v="88"/>
    <n v="98480"/>
    <n v="86990"/>
    <n v="0.8833265637692933"/>
  </r>
  <r>
    <x v="89"/>
    <n v="17820"/>
    <n v="4450"/>
    <n v="0.24971941638608305"/>
  </r>
  <r>
    <x v="90"/>
    <n v="198500"/>
    <n v="18500"/>
    <n v="9.3198992443324941E-2"/>
  </r>
  <r>
    <x v="91"/>
    <n v="236800"/>
    <n v="21716"/>
    <n v="9.1706081081081081E-2"/>
  </r>
  <r>
    <x v="92"/>
    <n v="64589"/>
    <n v="60472"/>
    <n v="0.93625849602873557"/>
  </r>
  <r>
    <x v="93"/>
    <n v="10400"/>
    <n v="7300"/>
    <n v="0.70192307692307687"/>
  </r>
  <r>
    <x v="94"/>
    <n v="30355"/>
    <n v="5940"/>
    <n v="0.19568440125185307"/>
  </r>
  <r>
    <x v="95"/>
    <n v="111370"/>
    <n v="10600"/>
    <n v="9.517823471311844E-2"/>
  </r>
  <r>
    <x v="96"/>
    <n v="1759540"/>
    <n v="83200"/>
    <n v="4.7285085874717254E-2"/>
  </r>
  <r>
    <x v="97"/>
    <n v="65200"/>
    <n v="77148"/>
    <n v="1.1832515337423313"/>
  </r>
  <r>
    <x v="98"/>
    <n v="2586"/>
    <n v="5210"/>
    <n v="2.0146945088940447"/>
  </r>
  <r>
    <x v="99"/>
    <n v="25"/>
    <n v="341"/>
    <n v="13.64"/>
  </r>
  <r>
    <x v="100"/>
    <n v="25333"/>
    <n v="8684"/>
    <n v="0.34279398413137013"/>
  </r>
  <r>
    <x v="101"/>
    <n v="587040"/>
    <n v="49827"/>
    <n v="8.4878372853638598E-2"/>
  </r>
  <r>
    <x v="102"/>
    <n v="118480"/>
    <n v="28400"/>
    <n v="0.23970290344361916"/>
  </r>
  <r>
    <x v="103"/>
    <n v="329750"/>
    <n v="65877"/>
    <n v="0.19977862016679301"/>
  </r>
  <r>
    <x v="104"/>
    <n v="300"/>
    <m/>
    <n v="0"/>
  </r>
  <r>
    <x v="105"/>
    <n v="1240000"/>
    <n v="15100"/>
    <n v="1.2177419354838709E-2"/>
  </r>
  <r>
    <x v="106"/>
    <n v="316"/>
    <n v="2222"/>
    <n v="7.0316455696202533"/>
  </r>
  <r>
    <x v="107"/>
    <n v="1100"/>
    <n v="2105"/>
    <n v="1.9136363636363636"/>
  </r>
  <r>
    <x v="108"/>
    <n v="1030700"/>
    <n v="7660"/>
    <n v="7.4318424371786164E-3"/>
  </r>
  <r>
    <x v="109"/>
    <n v="2040"/>
    <n v="2000"/>
    <n v="0.98039215686274506"/>
  </r>
  <r>
    <x v="110"/>
    <n v="1972550"/>
    <n v="329532"/>
    <n v="0.16705888317152923"/>
  </r>
  <r>
    <x v="111"/>
    <n v="702"/>
    <n v="240"/>
    <n v="0.34188034188034189"/>
  </r>
  <r>
    <x v="112"/>
    <n v="33843"/>
    <n v="12719"/>
    <n v="0.37582365629524567"/>
  </r>
  <r>
    <x v="113"/>
    <n v="1564116"/>
    <n v="49256"/>
    <n v="3.1491270468430733E-2"/>
  </r>
  <r>
    <x v="114"/>
    <n v="102"/>
    <n v="227"/>
    <n v="2.2254901960784315"/>
  </r>
  <r>
    <x v="115"/>
    <n v="446550"/>
    <n v="57694"/>
    <n v="0.12919941775836971"/>
  </r>
  <r>
    <x v="116"/>
    <n v="801590"/>
    <n v="30400"/>
    <n v="3.7924624808193717E-2"/>
  </r>
  <r>
    <x v="117"/>
    <n v="825418"/>
    <n v="42237"/>
    <n v="5.1170437281474357E-2"/>
  </r>
  <r>
    <x v="118"/>
    <n v="21"/>
    <n v="30"/>
    <n v="1.4285714285714286"/>
  </r>
  <r>
    <x v="119"/>
    <n v="140800"/>
    <n v="13223"/>
    <n v="9.3913352272727277E-2"/>
  </r>
  <r>
    <x v="120"/>
    <n v="41526"/>
    <n v="116500"/>
    <n v="2.8054712710109331"/>
  </r>
  <r>
    <x v="121"/>
    <n v="960"/>
    <n v="600"/>
    <n v="0.625"/>
  </r>
  <r>
    <x v="122"/>
    <n v="19060"/>
    <n v="5432"/>
    <n v="0.2849947534102833"/>
  </r>
  <r>
    <x v="123"/>
    <n v="268680"/>
    <n v="92382"/>
    <n v="0.34383653416703885"/>
  </r>
  <r>
    <x v="124"/>
    <n v="129494"/>
    <n v="18712"/>
    <n v="0.14450090351676526"/>
  </r>
  <r>
    <x v="125"/>
    <n v="923768"/>
    <n v="194394"/>
    <n v="0.21043595361605943"/>
  </r>
  <r>
    <x v="126"/>
    <n v="324220"/>
    <n v="91852"/>
    <n v="0.28330146197026712"/>
  </r>
  <r>
    <x v="127"/>
    <n v="212460"/>
    <n v="34965"/>
    <n v="0.16457215475854278"/>
  </r>
  <r>
    <x v="128"/>
    <n v="803940"/>
    <n v="257683"/>
    <n v="0.32052516356942062"/>
  </r>
  <r>
    <x v="129"/>
    <n v="78200"/>
    <n v="11643"/>
    <n v="0.14888746803069053"/>
  </r>
  <r>
    <x v="130"/>
    <n v="406750"/>
    <n v="29500"/>
    <n v="7.2526121696373694E-2"/>
  </r>
  <r>
    <x v="131"/>
    <n v="1285220"/>
    <n v="78230"/>
    <n v="6.086895628763947E-2"/>
  </r>
  <r>
    <x v="132"/>
    <n v="300000"/>
    <n v="202124"/>
    <n v="0.67374666666666672"/>
  </r>
  <r>
    <x v="133"/>
    <n v="312685"/>
    <n v="364697"/>
    <n v="1.1663399267633561"/>
  </r>
  <r>
    <x v="134"/>
    <n v="92391"/>
    <n v="17135"/>
    <n v="0.18546178740353497"/>
  </r>
  <r>
    <x v="135"/>
    <n v="9104"/>
    <n v="25328"/>
    <n v="2.7820738137082599"/>
  </r>
  <r>
    <x v="136"/>
    <n v="11437"/>
    <n v="1230"/>
    <n v="0.10754568505727026"/>
  </r>
  <r>
    <x v="137"/>
    <n v="2517"/>
    <n v="1214"/>
    <n v="0.48232022248708778"/>
  </r>
  <r>
    <x v="138"/>
    <n v="237500"/>
    <n v="198755"/>
    <n v="0.83686315789473686"/>
  </r>
  <r>
    <x v="139"/>
    <n v="17075200"/>
    <n v="537289"/>
    <n v="3.1466044321589205E-2"/>
  </r>
  <r>
    <x v="140"/>
    <n v="410"/>
    <n v="198"/>
    <n v="0.48292682926829267"/>
  </r>
  <r>
    <x v="141"/>
    <n v="261"/>
    <n v="320"/>
    <n v="1.2260536398467432"/>
  </r>
  <r>
    <x v="142"/>
    <n v="616"/>
    <n v="1210"/>
    <n v="1.9642857142857142"/>
  </r>
  <r>
    <x v="143"/>
    <n v="242"/>
    <n v="114"/>
    <n v="0.47107438016528924"/>
  </r>
  <r>
    <x v="144"/>
    <n v="389"/>
    <n v="829"/>
    <n v="2.1311053984575836"/>
  </r>
  <r>
    <x v="145"/>
    <n v="1960582"/>
    <n v="152044"/>
    <n v="7.7550441654569924E-2"/>
  </r>
  <r>
    <x v="146"/>
    <n v="196190"/>
    <n v="14576"/>
    <n v="7.4295325959529021E-2"/>
  </r>
  <r>
    <x v="147"/>
    <n v="102350"/>
    <n v="45290"/>
    <n v="0.44250122129946262"/>
  </r>
  <r>
    <x v="148"/>
    <n v="693"/>
    <n v="3130"/>
    <n v="4.5165945165945169"/>
  </r>
  <r>
    <x v="149"/>
    <n v="48845"/>
    <n v="42970"/>
    <n v="0.8797215682260211"/>
  </r>
  <r>
    <x v="150"/>
    <n v="20273"/>
    <n v="20250"/>
    <n v="0.99886548611453663"/>
  </r>
  <r>
    <x v="151"/>
    <n v="637657"/>
    <n v="22100"/>
    <n v="3.4658131252381763E-2"/>
  </r>
  <r>
    <x v="152"/>
    <n v="1219912"/>
    <n v="275971"/>
    <n v="0.22622205536137033"/>
  </r>
  <r>
    <x v="153"/>
    <n v="504782"/>
    <n v="664852"/>
    <n v="1.3171071868648248"/>
  </r>
  <r>
    <x v="154"/>
    <n v="65610"/>
    <n v="11650"/>
    <n v="0.17756439567139157"/>
  </r>
  <r>
    <x v="155"/>
    <n v="2505810"/>
    <n v="11900"/>
    <n v="4.748963409037397E-3"/>
  </r>
  <r>
    <x v="156"/>
    <n v="163270"/>
    <n v="4492"/>
    <n v="2.7512709009615974E-2"/>
  </r>
  <r>
    <x v="157"/>
    <n v="17363"/>
    <n v="3107"/>
    <n v="0.17894373092207569"/>
  </r>
  <r>
    <x v="158"/>
    <n v="449964"/>
    <n v="213237"/>
    <n v="0.47389791183294666"/>
  </r>
  <r>
    <x v="159"/>
    <n v="41290"/>
    <n v="71212"/>
    <n v="1.7246790990554615"/>
  </r>
  <r>
    <x v="160"/>
    <n v="185180"/>
    <n v="45697"/>
    <n v="0.24677070957986824"/>
  </r>
  <r>
    <x v="161"/>
    <n v="35980"/>
    <n v="37299"/>
    <n v="1.0366592551417455"/>
  </r>
  <r>
    <x v="162"/>
    <n v="143100"/>
    <n v="27767"/>
    <n v="0.19403913347309573"/>
  </r>
  <r>
    <x v="163"/>
    <n v="514000"/>
    <n v="57403"/>
    <n v="0.11167898832684825"/>
  </r>
  <r>
    <x v="164"/>
    <n v="748"/>
    <n v="680"/>
    <n v="0.90909090909090906"/>
  </r>
  <r>
    <x v="165"/>
    <n v="5128"/>
    <n v="8320"/>
    <n v="1.6224648985959438"/>
  </r>
  <r>
    <x v="166"/>
    <n v="163610"/>
    <n v="18997"/>
    <n v="0.11611148462807896"/>
  </r>
  <r>
    <x v="167"/>
    <n v="780580"/>
    <n v="354421"/>
    <n v="0.45404827179789387"/>
  </r>
  <r>
    <x v="168"/>
    <n v="488100"/>
    <n v="24000"/>
    <n v="4.9170251997541485E-2"/>
  </r>
  <r>
    <x v="169"/>
    <n v="430"/>
    <n v="121"/>
    <n v="0.28139534883720929"/>
  </r>
  <r>
    <x v="170"/>
    <n v="603700"/>
    <n v="169679"/>
    <n v="0.28106509855888684"/>
  </r>
  <r>
    <x v="171"/>
    <n v="82880"/>
    <n v="1088"/>
    <n v="1.3127413127413128E-2"/>
  </r>
  <r>
    <x v="172"/>
    <n v="244820"/>
    <n v="392931"/>
    <n v="1.6049791683685974"/>
  </r>
  <r>
    <x v="173"/>
    <n v="9631418"/>
    <n v="6393603"/>
    <n v="0.6638277977344561"/>
  </r>
  <r>
    <x v="174"/>
    <n v="176220"/>
    <n v="8983"/>
    <n v="5.097605266144592E-2"/>
  </r>
  <r>
    <x v="175"/>
    <n v="447400"/>
    <n v="81600"/>
    <n v="0.1823871256146625"/>
  </r>
  <r>
    <x v="176"/>
    <n v="912050"/>
    <n v="96155"/>
    <n v="0.10542733402773971"/>
  </r>
  <r>
    <x v="177"/>
    <n v="329560"/>
    <n v="93300"/>
    <n v="0.28310474572156813"/>
  </r>
  <r>
    <x v="178"/>
    <n v="352"/>
    <n v="1257"/>
    <n v="3.5710227272727271"/>
  </r>
  <r>
    <x v="179"/>
    <n v="527970"/>
    <n v="67000"/>
    <n v="0.12690114968653521"/>
  </r>
  <r>
    <x v="180"/>
    <n v="752614"/>
    <n v="91440"/>
    <n v="0.12149654404515463"/>
  </r>
  <r>
    <x v="181"/>
    <n v="390580"/>
    <n v="18338"/>
    <n v="4.6950688719340467E-2"/>
  </r>
</pivotCacheRecords>
</file>

<file path=xl/pivotCache/pivotCacheRecords6.xml><?xml version="1.0" encoding="utf-8"?>
<pivotCacheRecords xmlns="http://schemas.openxmlformats.org/spreadsheetml/2006/main" xmlns:r="http://schemas.openxmlformats.org/officeDocument/2006/relationships" count="182">
  <r>
    <x v="0"/>
    <n v="1080264388"/>
    <n v="22.32"/>
    <n v="8.2799999999999994"/>
    <n v="24111501.140160002"/>
    <n v="8944589.1326400004"/>
    <n v="15166912.007520001"/>
  </r>
  <r>
    <x v="1"/>
    <n v="1306313812"/>
    <n v="13.14"/>
    <n v="6.94"/>
    <n v="17164963.48968"/>
    <n v="9065817.8552800007"/>
    <n v="8099145.6343999989"/>
  </r>
  <r>
    <x v="2"/>
    <n v="162419946"/>
    <n v="30.42"/>
    <n v="8.4499999999999993"/>
    <n v="4940814.7573199999"/>
    <n v="1372448.5436999998"/>
    <n v="3568366.2136200001"/>
  </r>
  <r>
    <x v="3"/>
    <n v="241973879"/>
    <n v="20.71"/>
    <n v="6.25"/>
    <n v="5011279.0340900002"/>
    <n v="1512336.7437499999"/>
    <n v="3498942.2903400003"/>
  </r>
  <r>
    <x v="4"/>
    <n v="144319628"/>
    <n v="30.01"/>
    <n v="8.4"/>
    <n v="4331032.0362800006"/>
    <n v="1212284.8752000001"/>
    <n v="3118747.1610800005"/>
  </r>
  <r>
    <x v="5"/>
    <n v="128771988"/>
    <n v="40.65"/>
    <n v="17.18"/>
    <n v="5234581.3121999996"/>
    <n v="2212302.7538399999"/>
    <n v="3022278.5583599997"/>
  </r>
  <r>
    <x v="6"/>
    <n v="186112794"/>
    <n v="16.829999999999998"/>
    <n v="6.15"/>
    <n v="3132278.3230199995"/>
    <n v="1144593.6831"/>
    <n v="1987684.6399199995"/>
  </r>
  <r>
    <x v="7"/>
    <n v="87857473"/>
    <n v="25.31"/>
    <n v="5.47"/>
    <n v="2223672.64163"/>
    <n v="480580.37730999995"/>
    <n v="1743092.2643200001"/>
  </r>
  <r>
    <x v="8"/>
    <n v="295734134"/>
    <n v="14.14"/>
    <n v="8.25"/>
    <n v="4181680.6547600003"/>
    <n v="2439806.6055000001"/>
    <n v="1741874.0492600002"/>
  </r>
  <r>
    <x v="9"/>
    <n v="106202903"/>
    <n v="21.01"/>
    <n v="4.7300000000000004"/>
    <n v="2231322.9920300003"/>
    <n v="502339.73119000008"/>
    <n v="1728983.2608400001"/>
  </r>
  <r>
    <x v="10"/>
    <n v="77505756"/>
    <n v="23.32"/>
    <n v="5.26"/>
    <n v="1807434.2299199998"/>
    <n v="407680.27655999997"/>
    <n v="1399753.9533599999"/>
  </r>
  <r>
    <x v="11"/>
    <n v="40187486"/>
    <n v="35.17"/>
    <n v="9.16"/>
    <n v="1413393.88262"/>
    <n v="368117.37175999995"/>
    <n v="1045276.51086"/>
  </r>
  <r>
    <x v="12"/>
    <n v="83535576"/>
    <n v="17.07"/>
    <n v="6.2"/>
    <n v="1425952.28232"/>
    <n v="517920.57120000001"/>
    <n v="908031.71111999999"/>
  </r>
  <r>
    <x v="13"/>
    <n v="33829590"/>
    <n v="40.130000000000003"/>
    <n v="14.65"/>
    <n v="1357581.4467"/>
    <n v="495603.49349999998"/>
    <n v="861977.95319999999"/>
  </r>
  <r>
    <x v="14"/>
    <n v="29928987"/>
    <n v="47.02"/>
    <n v="20.75"/>
    <n v="1407260.9687400002"/>
    <n v="621026.48025000002"/>
    <n v="786234.48849000013"/>
  </r>
  <r>
    <x v="15"/>
    <n v="68017860"/>
    <n v="16.829999999999998"/>
    <n v="5.55"/>
    <n v="1144740.5837999999"/>
    <n v="377499.12299999996"/>
    <n v="767241.4608"/>
  </r>
  <r>
    <x v="16"/>
    <n v="69660559"/>
    <n v="16.829999999999998"/>
    <n v="5.96"/>
    <n v="1172387.2079699999"/>
    <n v="415176.93163999997"/>
    <n v="757210.27632999991"/>
  </r>
  <r>
    <x v="17"/>
    <n v="20727063"/>
    <n v="43.07"/>
    <n v="8.5299999999999994"/>
    <n v="892714.60340999998"/>
    <n v="176801.84738999998"/>
    <n v="715912.75601999997"/>
  </r>
  <r>
    <x v="18"/>
    <n v="26417599"/>
    <n v="29.56"/>
    <n v="2.62"/>
    <n v="780904.22643999988"/>
    <n v="69214.109379999994"/>
    <n v="711690.11705999984"/>
  </r>
  <r>
    <x v="19"/>
    <n v="26074906"/>
    <n v="32.5"/>
    <n v="5.49"/>
    <n v="847434.44499999995"/>
    <n v="143151.23394000001"/>
    <n v="704283.21105999989"/>
  </r>
  <r>
    <x v="20"/>
    <n v="42954279"/>
    <n v="20.82"/>
    <n v="5.59"/>
    <n v="894308.08878000011"/>
    <n v="240114.41961000001"/>
    <n v="654193.66917000012"/>
  </r>
  <r>
    <x v="21"/>
    <n v="27676547"/>
    <n v="31.45"/>
    <n v="9.4700000000000006"/>
    <n v="870427.40314999991"/>
    <n v="262096.90009000001"/>
    <n v="608330.5030599999"/>
  </r>
  <r>
    <x v="22"/>
    <n v="65444371"/>
    <n v="15.7"/>
    <n v="7.02"/>
    <n v="1027476.6246999999"/>
    <n v="459419.48441999999"/>
    <n v="568057.14027999993"/>
  </r>
  <r>
    <x v="23"/>
    <n v="18040341"/>
    <n v="41.66"/>
    <n v="11.35"/>
    <n v="751560.6060599999"/>
    <n v="204757.87035000001"/>
    <n v="546802.73570999992"/>
  </r>
  <r>
    <x v="24"/>
    <n v="32725847"/>
    <n v="22.29"/>
    <n v="5.64"/>
    <n v="729459.12962999998"/>
    <n v="184573.77708"/>
    <n v="544885.35254999995"/>
  </r>
  <r>
    <x v="25"/>
    <n v="26851195"/>
    <n v="26.22"/>
    <n v="7.95"/>
    <n v="704038.33289999992"/>
    <n v="213467.00025000001"/>
    <n v="490571.33264999988"/>
  </r>
  <r>
    <x v="26"/>
    <n v="18448752"/>
    <n v="28.29"/>
    <n v="4.88"/>
    <n v="521915.19407999999"/>
    <n v="90029.909759999995"/>
    <n v="431885.28431999998"/>
  </r>
  <r>
    <x v="27"/>
    <n v="23953136"/>
    <n v="23.07"/>
    <n v="5.0599999999999996"/>
    <n v="552598.84751999995"/>
    <n v="121202.86815999998"/>
    <n v="431395.97936"/>
  </r>
  <r>
    <x v="28"/>
    <n v="27925628"/>
    <n v="20.87"/>
    <n v="6.26"/>
    <n v="582807.85636000009"/>
    <n v="174814.43127999999"/>
    <n v="407993.42508000007"/>
  </r>
  <r>
    <x v="29"/>
    <n v="32531853"/>
    <n v="17.13"/>
    <n v="4.5999999999999996"/>
    <n v="557270.64188999997"/>
    <n v="149646.5238"/>
    <n v="407624.11809"/>
  </r>
  <r>
    <x v="30"/>
    <n v="14655189"/>
    <n v="34.11"/>
    <n v="6.81"/>
    <n v="499888.49679"/>
    <n v="99801.837090000001"/>
    <n v="400086.65970000002"/>
  </r>
  <r>
    <x v="31"/>
    <n v="39537943"/>
    <n v="16.899999999999999"/>
    <n v="7.56"/>
    <n v="668191.23669999989"/>
    <n v="298906.84907999996"/>
    <n v="369284.38761999994"/>
  </r>
  <r>
    <x v="32"/>
    <n v="17298040"/>
    <n v="35.51"/>
    <n v="14.94"/>
    <n v="614253.40040000004"/>
    <n v="258432.7176"/>
    <n v="355820.68280000007"/>
  </r>
  <r>
    <x v="33"/>
    <n v="25375281"/>
    <n v="18.91"/>
    <n v="4.9000000000000004"/>
    <n v="479846.56370999996"/>
    <n v="124338.8769"/>
    <n v="355507.68680999998"/>
  </r>
  <r>
    <x v="34"/>
    <n v="12291529"/>
    <n v="46.77"/>
    <n v="19.05"/>
    <n v="574874.81133000006"/>
    <n v="234153.62745000003"/>
    <n v="340721.18388000003"/>
  </r>
  <r>
    <x v="35"/>
    <n v="16380005"/>
    <n v="34.67"/>
    <n v="15.4"/>
    <n v="567894.77335000003"/>
    <n v="252252.07699999999"/>
    <n v="315642.69635000004"/>
  </r>
  <r>
    <x v="36"/>
    <n v="19406703"/>
    <n v="35.79"/>
    <n v="20.99"/>
    <n v="694565.90037000005"/>
    <n v="407346.69597"/>
    <n v="287219.20440000005"/>
  </r>
  <r>
    <x v="37"/>
    <n v="21029853"/>
    <n v="23.97"/>
    <n v="10.84"/>
    <n v="504085.57640999998"/>
    <n v="227963.60652"/>
    <n v="276121.96988999995"/>
  </r>
  <r>
    <x v="38"/>
    <n v="11126832"/>
    <n v="35.21"/>
    <n v="10.6"/>
    <n v="391775.75472000003"/>
    <n v="117944.4192"/>
    <n v="273831.33552000002"/>
  </r>
  <r>
    <x v="39"/>
    <n v="42909464"/>
    <n v="18.11"/>
    <n v="12.15"/>
    <n v="777090.39304"/>
    <n v="521349.98759999999"/>
    <n v="255740.40544"/>
  </r>
  <r>
    <x v="40"/>
    <n v="12158924"/>
    <n v="43.95"/>
    <n v="23.39"/>
    <n v="534384.70980000007"/>
    <n v="284397.23236000002"/>
    <n v="249987.47744000005"/>
  </r>
  <r>
    <x v="41"/>
    <n v="13607069"/>
    <n v="27.08"/>
    <n v="8.9700000000000006"/>
    <n v="368479.42851999996"/>
    <n v="122055.40893000001"/>
    <n v="246424.01958999995"/>
  </r>
  <r>
    <x v="42"/>
    <n v="13363593"/>
    <n v="22.67"/>
    <n v="4.24"/>
    <n v="302952.65331000002"/>
    <n v="56661.634320000005"/>
    <n v="246291.01899000001"/>
  </r>
  <r>
    <x v="43"/>
    <n v="8591629"/>
    <n v="45.62"/>
    <n v="16.97"/>
    <n v="391950.11498000001"/>
    <n v="145799.94413000002"/>
    <n v="246150.17084999999"/>
  </r>
  <r>
    <x v="44"/>
    <n v="11261795"/>
    <n v="41.38"/>
    <n v="20.23"/>
    <n v="466013.07710000005"/>
    <n v="227826.11285"/>
    <n v="238186.96425000005"/>
  </r>
  <r>
    <x v="45"/>
    <n v="22912177"/>
    <n v="16.09"/>
    <n v="7.05"/>
    <n v="368656.92793000001"/>
    <n v="161530.84784999999"/>
    <n v="207126.08008000001"/>
  </r>
  <r>
    <x v="46"/>
    <n v="60656178"/>
    <n v="12.15"/>
    <n v="9.08"/>
    <n v="736972.56270000001"/>
    <n v="550758.09623999998"/>
    <n v="186214.46646000003"/>
  </r>
  <r>
    <x v="47"/>
    <n v="48422644"/>
    <n v="10.08"/>
    <n v="6.26"/>
    <n v="488100.25151999999"/>
    <n v="303125.75143999996"/>
    <n v="184974.50008000003"/>
  </r>
  <r>
    <x v="48"/>
    <n v="20064776"/>
    <n v="15.63"/>
    <n v="6.49"/>
    <n v="313612.44888000004"/>
    <n v="130220.39624000002"/>
    <n v="183392.05264000001"/>
  </r>
  <r>
    <x v="49"/>
    <n v="7163506"/>
    <n v="32.58"/>
    <n v="8.39"/>
    <n v="233387.02548000001"/>
    <n v="60101.815340000008"/>
    <n v="173285.21014000001"/>
  </r>
  <r>
    <x v="50"/>
    <n v="6975204"/>
    <n v="30.38"/>
    <n v="6.87"/>
    <n v="211906.69751999999"/>
    <n v="47919.65148"/>
    <n v="163987.04603999999"/>
  </r>
  <r>
    <x v="51"/>
    <n v="6347884"/>
    <n v="29.43"/>
    <n v="4.53"/>
    <n v="186818.22612000001"/>
    <n v="28755.914520000002"/>
    <n v="158062.31160000002"/>
  </r>
  <r>
    <x v="52"/>
    <n v="15980912"/>
    <n v="15.44"/>
    <n v="5.76"/>
    <n v="246745.28128"/>
    <n v="92050.053119999997"/>
    <n v="154695.22816"/>
  </r>
  <r>
    <x v="53"/>
    <n v="6217141"/>
    <n v="35.99"/>
    <n v="11.83"/>
    <n v="223754.90458999999"/>
    <n v="73548.778030000001"/>
    <n v="150206.12656"/>
  </r>
  <r>
    <x v="54"/>
    <n v="22894384"/>
    <n v="12.64"/>
    <n v="6.38"/>
    <n v="289385.01376"/>
    <n v="146066.16991999999"/>
    <n v="143318.84384000002"/>
  </r>
  <r>
    <x v="55"/>
    <n v="8857870"/>
    <n v="23.76"/>
    <n v="7.64"/>
    <n v="210462.99120000002"/>
    <n v="67674.126799999998"/>
    <n v="142788.86440000002"/>
  </r>
  <r>
    <x v="56"/>
    <n v="8950034"/>
    <n v="23.28"/>
    <n v="7.35"/>
    <n v="208356.79152"/>
    <n v="65782.749899999995"/>
    <n v="142574.04162"/>
  </r>
  <r>
    <x v="57"/>
    <n v="6704932"/>
    <n v="27.04"/>
    <n v="5.85"/>
    <n v="181301.36127999998"/>
    <n v="39223.852199999994"/>
    <n v="142077.50907999999"/>
  </r>
  <r>
    <x v="58"/>
    <n v="5765563"/>
    <n v="26.82"/>
    <n v="3.48"/>
    <n v="154632.39966"/>
    <n v="20064.159240000001"/>
    <n v="134568.24041999999"/>
  </r>
  <r>
    <x v="59"/>
    <n v="5465100"/>
    <n v="24.88"/>
    <n v="4.49"/>
    <n v="135971.68799999999"/>
    <n v="24538.299000000003"/>
    <n v="111433.389"/>
  </r>
  <r>
    <x v="60"/>
    <n v="5759732"/>
    <n v="21.76"/>
    <n v="2.63"/>
    <n v="125331.76832"/>
    <n v="15148.095159999999"/>
    <n v="110183.67316000001"/>
  </r>
  <r>
    <x v="61"/>
    <n v="10074951"/>
    <n v="15.5"/>
    <n v="5.09"/>
    <n v="156161.74049999999"/>
    <n v="51281.500589999996"/>
    <n v="104880.23990999999"/>
  </r>
  <r>
    <x v="62"/>
    <n v="32805041"/>
    <n v="10.84"/>
    <n v="7.73"/>
    <n v="355606.64443999995"/>
    <n v="253582.96693"/>
    <n v="102023.67750999995"/>
  </r>
  <r>
    <x v="63"/>
    <n v="3001583"/>
    <n v="36.729999999999997"/>
    <n v="3.86"/>
    <n v="110248.14358999999"/>
    <n v="11586.11038"/>
    <n v="98662.033209999994"/>
  </r>
  <r>
    <x v="64"/>
    <n v="20090437"/>
    <n v="12.26"/>
    <n v="7.44"/>
    <n v="246308.75762000002"/>
    <n v="149472.85128000003"/>
    <n v="96835.906339999987"/>
  </r>
  <r>
    <x v="65"/>
    <n v="15185844"/>
    <n v="15.78"/>
    <n v="9.4600000000000009"/>
    <n v="239632.61831999998"/>
    <n v="143658.08424"/>
    <n v="95974.534079999983"/>
  </r>
  <r>
    <x v="66"/>
    <n v="4952081"/>
    <n v="27.68"/>
    <n v="8.7799999999999994"/>
    <n v="137073.60208000001"/>
    <n v="43479.271179999996"/>
    <n v="93594.330900000015"/>
  </r>
  <r>
    <x v="67"/>
    <n v="3482211"/>
    <n v="44.22"/>
    <n v="17.87"/>
    <n v="153983.37041999999"/>
    <n v="62227.110569999997"/>
    <n v="91756.259850000002"/>
  </r>
  <r>
    <x v="68"/>
    <n v="3086859"/>
    <n v="41.43"/>
    <n v="12.44"/>
    <n v="127888.56836999999"/>
    <n v="38400.525959999999"/>
    <n v="89488.042409999995"/>
  </r>
  <r>
    <x v="69"/>
    <n v="7911974"/>
    <n v="20.399999999999999"/>
    <n v="9.86"/>
    <n v="161404.2696"/>
    <n v="78012.063639999993"/>
    <n v="83392.205960000007"/>
  </r>
  <r>
    <x v="70"/>
    <n v="5146281"/>
    <n v="22.48"/>
    <n v="7.13"/>
    <n v="115688.39688"/>
    <n v="36692.983529999998"/>
    <n v="78995.413350000003"/>
  </r>
  <r>
    <x v="71"/>
    <n v="6276883"/>
    <n v="18.21"/>
    <n v="6.18"/>
    <n v="114302.03943"/>
    <n v="38791.136939999997"/>
    <n v="75510.902490000008"/>
  </r>
  <r>
    <x v="72"/>
    <n v="127417244"/>
    <n v="9.4700000000000006"/>
    <n v="8.9499999999999993"/>
    <n v="1206641.3006800001"/>
    <n v="1140384.3337999999"/>
    <n v="66256.966880000196"/>
  </r>
  <r>
    <x v="73"/>
    <n v="12746990"/>
    <n v="29.74"/>
    <n v="24.66"/>
    <n v="379095.48259999999"/>
    <n v="314340.77340000001"/>
    <n v="64754.709199999983"/>
  </r>
  <r>
    <x v="74"/>
    <n v="4016173"/>
    <n v="18.600000000000001"/>
    <n v="4.33"/>
    <n v="74700.817800000004"/>
    <n v="17390.02909"/>
    <n v="57310.788710000008"/>
  </r>
  <r>
    <x v="75"/>
    <n v="3799897"/>
    <n v="35.17"/>
    <n v="20.27"/>
    <n v="133642.37749000001"/>
    <n v="77023.912190000003"/>
    <n v="56618.465300000011"/>
  </r>
  <r>
    <x v="76"/>
    <n v="11346670"/>
    <n v="12.03"/>
    <n v="7.19"/>
    <n v="136500.44010000001"/>
    <n v="81582.5573"/>
    <n v="54917.882800000007"/>
  </r>
  <r>
    <x v="77"/>
    <n v="3826018"/>
    <n v="18.88"/>
    <n v="6.24"/>
    <n v="72235.219839999991"/>
    <n v="23874.352320000002"/>
    <n v="48360.867519999985"/>
  </r>
  <r>
    <x v="78"/>
    <n v="2232291"/>
    <n v="34.03"/>
    <n v="12.94"/>
    <n v="75964.862730000008"/>
    <n v="28885.845540000002"/>
    <n v="47079.017190000006"/>
  </r>
  <r>
    <x v="79"/>
    <n v="2335648"/>
    <n v="21.88"/>
    <n v="2.42"/>
    <n v="51103.978240000004"/>
    <n v="5652.2681600000005"/>
    <n v="45451.710080000004"/>
  </r>
  <r>
    <x v="80"/>
    <n v="3039150"/>
    <n v="19.96"/>
    <n v="6.54"/>
    <n v="60661.434000000001"/>
    <n v="19876.041000000001"/>
    <n v="40785.392999999996"/>
  </r>
  <r>
    <x v="81"/>
    <n v="2791272"/>
    <n v="21.52"/>
    <n v="7.03"/>
    <n v="60068.173439999999"/>
    <n v="19622.642159999999"/>
    <n v="40445.531279999996"/>
  </r>
  <r>
    <x v="82"/>
    <n v="16407491"/>
    <n v="11.14"/>
    <n v="8.68"/>
    <n v="182779.44974000004"/>
    <n v="142417.02188000001"/>
    <n v="40362.427860000025"/>
  </r>
  <r>
    <x v="83"/>
    <n v="2563212"/>
    <n v="18.78"/>
    <n v="4.26"/>
    <n v="48137.121360000005"/>
    <n v="10919.28312"/>
    <n v="37217.838240000005"/>
  </r>
  <r>
    <x v="84"/>
    <n v="60441457"/>
    <n v="10.78"/>
    <n v="10.18"/>
    <n v="651558.90645999997"/>
    <n v="615294.03226000001"/>
    <n v="36264.874199999962"/>
  </r>
  <r>
    <x v="85"/>
    <n v="3563112"/>
    <n v="15.08"/>
    <n v="5.12"/>
    <n v="53731.72896"/>
    <n v="18243.133440000001"/>
    <n v="35488.595520000003"/>
  </r>
  <r>
    <x v="86"/>
    <n v="1389201"/>
    <n v="36.24"/>
    <n v="11.72"/>
    <n v="50344.644240000001"/>
    <n v="16281.435720000001"/>
    <n v="34063.20852"/>
  </r>
  <r>
    <x v="87"/>
    <n v="2731832"/>
    <n v="16.559999999999999"/>
    <n v="5.37"/>
    <n v="45239.137919999994"/>
    <n v="14669.937840000001"/>
    <n v="30569.200079999995"/>
  </r>
  <r>
    <x v="88"/>
    <n v="38635144"/>
    <n v="10.78"/>
    <n v="10.01"/>
    <n v="416486.85232000001"/>
    <n v="386737.79144"/>
    <n v="29749.060880000005"/>
  </r>
  <r>
    <x v="89"/>
    <n v="4015676"/>
    <n v="14.47"/>
    <n v="7.85"/>
    <n v="58106.831720000002"/>
    <n v="31523.056599999996"/>
    <n v="26583.775120000006"/>
  </r>
  <r>
    <x v="90"/>
    <n v="4035461"/>
    <n v="13.9"/>
    <n v="7.53"/>
    <n v="56092.907899999998"/>
    <n v="30387.02133"/>
    <n v="25705.886569999999"/>
  </r>
  <r>
    <x v="91"/>
    <n v="3916632"/>
    <n v="13.93"/>
    <n v="7.86"/>
    <n v="54558.68376"/>
    <n v="30784.72752"/>
    <n v="23773.95624"/>
  </r>
  <r>
    <x v="92"/>
    <n v="4425720"/>
    <n v="9.49"/>
    <n v="4.16"/>
    <n v="42000.082800000004"/>
    <n v="18410.995200000001"/>
    <n v="23589.087600000003"/>
  </r>
  <r>
    <x v="93"/>
    <n v="671247"/>
    <n v="37.520000000000003"/>
    <n v="8.4"/>
    <n v="25185.187440000002"/>
    <n v="5638.4748"/>
    <n v="19546.712640000002"/>
  </r>
  <r>
    <x v="94"/>
    <n v="40341462"/>
    <n v="10.1"/>
    <n v="9.6300000000000008"/>
    <n v="407448.76619999995"/>
    <n v="388488.27906000003"/>
    <n v="18960.487139999925"/>
  </r>
  <r>
    <x v="95"/>
    <n v="10829175"/>
    <n v="12.12"/>
    <n v="10.49"/>
    <n v="131249.601"/>
    <n v="113598.04574999999"/>
    <n v="17651.555250000005"/>
  </r>
  <r>
    <x v="96"/>
    <n v="3415920"/>
    <n v="14.09"/>
    <n v="9.06"/>
    <n v="48130.3128"/>
    <n v="30948.235200000003"/>
    <n v="17182.077599999997"/>
  </r>
  <r>
    <x v="97"/>
    <n v="4025476"/>
    <n v="12.49"/>
    <n v="8.44"/>
    <n v="50278.195240000001"/>
    <n v="33975.017439999996"/>
    <n v="16303.177800000005"/>
  </r>
  <r>
    <x v="98"/>
    <n v="893354"/>
    <n v="22.73"/>
    <n v="5.65"/>
    <n v="20305.936420000002"/>
    <n v="5047.4501000000009"/>
    <n v="15258.48632"/>
  </r>
  <r>
    <x v="99"/>
    <n v="2030692"/>
    <n v="25.16"/>
    <n v="18.36"/>
    <n v="51092.210720000003"/>
    <n v="37283.505120000002"/>
    <n v="13808.705600000001"/>
  </r>
  <r>
    <x v="100"/>
    <n v="535881"/>
    <n v="36.18"/>
    <n v="12"/>
    <n v="19388.174579999999"/>
    <n v="6430.5720000000001"/>
    <n v="12957.602579999999"/>
  </r>
  <r>
    <x v="101"/>
    <n v="4455421"/>
    <n v="15.27"/>
    <n v="12.79"/>
    <n v="68034.27867"/>
    <n v="56984.834589999999"/>
    <n v="11049.444080000001"/>
  </r>
  <r>
    <x v="102"/>
    <n v="1230602"/>
    <n v="15.62"/>
    <n v="6.83"/>
    <n v="19222.003240000002"/>
    <n v="8405.0116600000001"/>
    <n v="10816.991580000002"/>
  </r>
  <r>
    <x v="103"/>
    <n v="2982904"/>
    <n v="11.76"/>
    <n v="8.16"/>
    <n v="35078.95104"/>
    <n v="24340.496640000001"/>
    <n v="10738.454399999999"/>
  </r>
  <r>
    <x v="104"/>
    <n v="776948"/>
    <n v="19.260000000000002"/>
    <n v="5.48"/>
    <n v="14964.018480000001"/>
    <n v="4257.6750400000001"/>
    <n v="10706.343440000001"/>
  </r>
  <r>
    <x v="105"/>
    <n v="4593041"/>
    <n v="11.67"/>
    <n v="9.4499999999999993"/>
    <n v="53600.78847"/>
    <n v="43404.237450000001"/>
    <n v="10196.551019999999"/>
  </r>
  <r>
    <x v="106"/>
    <n v="349106"/>
    <n v="35.43"/>
    <n v="7.24"/>
    <n v="12368.825579999999"/>
    <n v="2527.5274399999998"/>
    <n v="9841.298139999999"/>
  </r>
  <r>
    <x v="107"/>
    <n v="476703"/>
    <n v="39.979999999999997"/>
    <n v="19.39"/>
    <n v="19058.585939999997"/>
    <n v="9243.27117"/>
    <n v="9815.3147699999972"/>
  </r>
  <r>
    <x v="108"/>
    <n v="7489370"/>
    <n v="9.77"/>
    <n v="8.48"/>
    <n v="73171.144899999999"/>
    <n v="63509.857600000003"/>
    <n v="9661.2872999999963"/>
  </r>
  <r>
    <x v="109"/>
    <n v="688345"/>
    <n v="18.100000000000001"/>
    <n v="4.08"/>
    <n v="12459.044500000002"/>
    <n v="2808.4476"/>
    <n v="9650.5969000000023"/>
  </r>
  <r>
    <x v="110"/>
    <n v="863051"/>
    <n v="15.54"/>
    <n v="4.6100000000000003"/>
    <n v="13411.812540000001"/>
    <n v="3978.6651100000004"/>
    <n v="9433.1474300000009"/>
  </r>
  <r>
    <x v="111"/>
    <n v="6898686"/>
    <n v="7.23"/>
    <n v="5.98"/>
    <n v="49877.499779999998"/>
    <n v="41254.14228"/>
    <n v="8623.3574999999983"/>
  </r>
  <r>
    <x v="112"/>
    <n v="418224"/>
    <n v="25.33"/>
    <n v="6.62"/>
    <n v="10593.61392"/>
    <n v="2768.6428799999999"/>
    <n v="7824.9710400000004"/>
  </r>
  <r>
    <x v="113"/>
    <n v="2045262"/>
    <n v="12"/>
    <n v="8.73"/>
    <n v="24543.144"/>
    <n v="17855.13726"/>
    <n v="6688.0067400000007"/>
  </r>
  <r>
    <x v="114"/>
    <n v="279457"/>
    <n v="29.34"/>
    <n v="6.04"/>
    <n v="8199.2683799999995"/>
    <n v="1687.92028"/>
    <n v="6511.3480999999992"/>
  </r>
  <r>
    <x v="115"/>
    <n v="5431363"/>
    <n v="10.62"/>
    <n v="9.43"/>
    <n v="57681.075059999996"/>
    <n v="51217.753089999998"/>
    <n v="6463.3219699999972"/>
  </r>
  <r>
    <x v="116"/>
    <n v="372361"/>
    <n v="19.010000000000002"/>
    <n v="3.42"/>
    <n v="7078.5826100000004"/>
    <n v="1273.47462"/>
    <n v="5805.1079900000004"/>
  </r>
  <r>
    <x v="117"/>
    <n v="4677401"/>
    <n v="10.25"/>
    <n v="9.09"/>
    <n v="47943.360249999998"/>
    <n v="42517.575089999998"/>
    <n v="5425.7851599999995"/>
  </r>
  <r>
    <x v="118"/>
    <n v="5432335"/>
    <n v="11.36"/>
    <n v="10.43"/>
    <n v="61711.325599999996"/>
    <n v="56659.254049999996"/>
    <n v="5052.0715500000006"/>
  </r>
  <r>
    <x v="119"/>
    <n v="438144"/>
    <n v="18.39"/>
    <n v="7.16"/>
    <n v="8057.4681600000004"/>
    <n v="3137.1110400000002"/>
    <n v="4920.3571200000006"/>
  </r>
  <r>
    <x v="120"/>
    <n v="448713"/>
    <n v="15.42"/>
    <n v="6.06"/>
    <n v="6919.1544600000007"/>
    <n v="2719.2007800000001"/>
    <n v="4199.9536800000005"/>
  </r>
  <r>
    <x v="121"/>
    <n v="10566212"/>
    <n v="10.82"/>
    <n v="10.43"/>
    <n v="114326.41383999999"/>
    <n v="110205.59116"/>
    <n v="4120.8226799999975"/>
  </r>
  <r>
    <x v="122"/>
    <n v="780133"/>
    <n v="12.57"/>
    <n v="7.64"/>
    <n v="9806.2718100000002"/>
    <n v="5960.21612"/>
    <n v="3846.0556900000001"/>
  </r>
  <r>
    <x v="123"/>
    <n v="1088644"/>
    <n v="12.81"/>
    <n v="9.3699999999999992"/>
    <n v="13945.529640000001"/>
    <n v="10200.594279999999"/>
    <n v="3744.9353600000013"/>
  </r>
  <r>
    <x v="124"/>
    <n v="5223442"/>
    <n v="10.5"/>
    <n v="9.7899999999999991"/>
    <n v="54846.141000000003"/>
    <n v="51137.497179999998"/>
    <n v="3708.6438200000048"/>
  </r>
  <r>
    <x v="125"/>
    <n v="432900"/>
    <n v="14.14"/>
    <n v="6.44"/>
    <n v="6121.2060000000001"/>
    <n v="2787.8760000000002"/>
    <n v="3333.33"/>
  </r>
  <r>
    <x v="126"/>
    <n v="270485"/>
    <n v="16.93"/>
    <n v="4.63"/>
    <n v="4579.3110500000003"/>
    <n v="1252.34555"/>
    <n v="3326.9655000000002"/>
  </r>
  <r>
    <x v="127"/>
    <n v="195506"/>
    <n v="20.7"/>
    <n v="4.8499999999999996"/>
    <n v="4046.9741999999997"/>
    <n v="948.20409999999993"/>
    <n v="3098.7700999999997"/>
  </r>
  <r>
    <x v="128"/>
    <n v="1173900"/>
    <n v="27.72"/>
    <n v="25.26"/>
    <n v="32540.508000000002"/>
    <n v="29652.714000000004"/>
    <n v="2887.7939999999981"/>
  </r>
  <r>
    <x v="129"/>
    <n v="1867035"/>
    <n v="26.53"/>
    <n v="25.03"/>
    <n v="49532.438550000006"/>
    <n v="46731.886050000001"/>
    <n v="2800.5525000000052"/>
  </r>
  <r>
    <x v="130"/>
    <n v="216494"/>
    <n v="18.489999999999998"/>
    <n v="5.65"/>
    <n v="4002.9740599999996"/>
    <n v="1223.1911"/>
    <n v="2779.7829599999995"/>
  </r>
  <r>
    <x v="131"/>
    <n v="10364388"/>
    <n v="10.48"/>
    <n v="10.220000000000001"/>
    <n v="108618.78624000002"/>
    <n v="105924.04536000002"/>
    <n v="2694.7408799999976"/>
  </r>
  <r>
    <x v="132"/>
    <n v="301790"/>
    <n v="17.87"/>
    <n v="8.9700000000000006"/>
    <n v="5392.9873000000007"/>
    <n v="2707.0563000000002"/>
    <n v="2685.9310000000005"/>
  </r>
  <r>
    <x v="133"/>
    <n v="166312"/>
    <n v="20.05"/>
    <n v="5.12"/>
    <n v="3334.5556000000001"/>
    <n v="851.51744000000008"/>
    <n v="2483.0381600000001"/>
  </r>
  <r>
    <x v="134"/>
    <n v="168564"/>
    <n v="19.03"/>
    <n v="4.41"/>
    <n v="3207.7729199999999"/>
    <n v="743.36724000000004"/>
    <n v="2464.4056799999998"/>
  </r>
  <r>
    <x v="135"/>
    <n v="103092"/>
    <n v="30.86"/>
    <n v="8.3699999999999992"/>
    <n v="3181.41912"/>
    <n v="862.88003999999989"/>
    <n v="2318.53908"/>
  </r>
  <r>
    <x v="136"/>
    <n v="112422"/>
    <n v="25.18"/>
    <n v="5.35"/>
    <n v="2830.7859599999997"/>
    <n v="601.45769999999993"/>
    <n v="2229.3282599999998"/>
  </r>
  <r>
    <x v="137"/>
    <n v="108105"/>
    <n v="25.11"/>
    <n v="4.87"/>
    <n v="2714.5165499999998"/>
    <n v="526.47135000000003"/>
    <n v="2188.0451999999996"/>
  </r>
  <r>
    <x v="138"/>
    <n v="296737"/>
    <n v="13.73"/>
    <n v="6.68"/>
    <n v="4074.1990100000003"/>
    <n v="1982.20316"/>
    <n v="2091.9958500000002"/>
  </r>
  <r>
    <x v="139"/>
    <n v="219958"/>
    <n v="15"/>
    <n v="6.41"/>
    <n v="3299.37"/>
    <n v="1409.9307799999999"/>
    <n v="1889.43922"/>
  </r>
  <r>
    <x v="140"/>
    <n v="449198"/>
    <n v="8.0399999999999991"/>
    <n v="4.2300000000000004"/>
    <n v="3611.5519199999994"/>
    <n v="1900.1075400000002"/>
    <n v="1711.4443799999992"/>
  </r>
  <r>
    <x v="141"/>
    <n v="468571"/>
    <n v="12.06"/>
    <n v="8.41"/>
    <n v="5650.9662600000001"/>
    <n v="3940.6821100000002"/>
    <n v="1710.28415"/>
  </r>
  <r>
    <x v="142"/>
    <n v="89502"/>
    <n v="22.3"/>
    <n v="7.17"/>
    <n v="1995.8945999999999"/>
    <n v="641.72933999999998"/>
    <n v="1354.1652599999998"/>
  </r>
  <r>
    <x v="143"/>
    <n v="117534"/>
    <n v="16.34"/>
    <n v="6"/>
    <n v="1920.5055600000001"/>
    <n v="705.20400000000006"/>
    <n v="1215.3015599999999"/>
  </r>
  <r>
    <x v="144"/>
    <n v="57881"/>
    <n v="23.13"/>
    <n v="3.33"/>
    <n v="1338.7875300000001"/>
    <n v="192.74373"/>
    <n v="1146.0438000000001"/>
  </r>
  <r>
    <x v="145"/>
    <n v="279254"/>
    <n v="12.83"/>
    <n v="9.17"/>
    <n v="3582.8288200000002"/>
    <n v="2560.75918"/>
    <n v="1022.0696400000002"/>
  </r>
  <r>
    <x v="146"/>
    <n v="398534"/>
    <n v="10.17"/>
    <n v="8"/>
    <n v="4053.09078"/>
    <n v="3188.2719999999999"/>
    <n v="864.81878000000006"/>
  </r>
  <r>
    <x v="147"/>
    <n v="108708"/>
    <n v="14.2"/>
    <n v="6.26"/>
    <n v="1543.6535999999999"/>
    <n v="680.51207999999997"/>
    <n v="863.1415199999999"/>
  </r>
  <r>
    <x v="148"/>
    <n v="68722"/>
    <n v="17.260000000000002"/>
    <n v="5.44"/>
    <n v="1186.1417200000001"/>
    <n v="373.84767999999997"/>
    <n v="812.29404000000011"/>
  </r>
  <r>
    <x v="149"/>
    <n v="69029"/>
    <n v="15.73"/>
    <n v="6.81"/>
    <n v="1085.82617"/>
    <n v="470.08748999999995"/>
    <n v="615.73868000000016"/>
  </r>
  <r>
    <x v="150"/>
    <n v="56375"/>
    <n v="15.93"/>
    <n v="7.77"/>
    <n v="898.05375000000004"/>
    <n v="438.03375"/>
    <n v="460.02000000000004"/>
  </r>
  <r>
    <x v="151"/>
    <n v="38958"/>
    <n v="18.12"/>
    <n v="8.4700000000000006"/>
    <n v="705.91895999999997"/>
    <n v="329.97426000000002"/>
    <n v="375.94469999999995"/>
  </r>
  <r>
    <x v="152"/>
    <n v="20556"/>
    <n v="22.23"/>
    <n v="4.28"/>
    <n v="456.95988000000006"/>
    <n v="87.979680000000016"/>
    <n v="368.98020000000002"/>
  </r>
  <r>
    <x v="153"/>
    <n v="44270"/>
    <n v="12.92"/>
    <n v="4.8099999999999996"/>
    <n v="571.96840000000009"/>
    <n v="212.93870000000001"/>
    <n v="359.02970000000005"/>
  </r>
  <r>
    <x v="154"/>
    <n v="71566"/>
    <n v="11.26"/>
    <n v="6.57"/>
    <n v="805.83316000000002"/>
    <n v="470.18862000000001"/>
    <n v="335.64454000000001"/>
  </r>
  <r>
    <x v="155"/>
    <n v="65365"/>
    <n v="11.6"/>
    <n v="7.63"/>
    <n v="758.23399999999992"/>
    <n v="498.73494999999997"/>
    <n v="259.49904999999995"/>
  </r>
  <r>
    <x v="156"/>
    <n v="46962"/>
    <n v="13.97"/>
    <n v="8.69"/>
    <n v="656.05914000000007"/>
    <n v="408.09978000000001"/>
    <n v="247.95936000000006"/>
  </r>
  <r>
    <x v="157"/>
    <n v="13048"/>
    <n v="25.14"/>
    <n v="6.82"/>
    <n v="328.02672000000001"/>
    <n v="88.98736000000001"/>
    <n v="239.03935999999999"/>
  </r>
  <r>
    <x v="158"/>
    <n v="22643"/>
    <n v="14.96"/>
    <n v="4.42"/>
    <n v="338.73928000000001"/>
    <n v="100.08206"/>
    <n v="238.65722"/>
  </r>
  <r>
    <x v="159"/>
    <n v="9341"/>
    <n v="17.559999999999999"/>
    <n v="7.17"/>
    <n v="164.02795999999998"/>
    <n v="66.974969999999999"/>
    <n v="97.05298999999998"/>
  </r>
  <r>
    <x v="160"/>
    <n v="7012"/>
    <n v="13.83"/>
    <n v="6.7"/>
    <n v="96.975960000000001"/>
    <n v="46.980399999999996"/>
    <n v="49.995560000000005"/>
  </r>
  <r>
    <x v="161"/>
    <n v="27884"/>
    <n v="10.87"/>
    <n v="9.18"/>
    <n v="303.09907999999996"/>
    <n v="255.97512"/>
    <n v="47.123959999999954"/>
  </r>
  <r>
    <x v="162"/>
    <n v="7460"/>
    <n v="12.33"/>
    <n v="6.43"/>
    <n v="91.981800000000007"/>
    <n v="47.967799999999997"/>
    <n v="44.01400000000001"/>
  </r>
  <r>
    <x v="163"/>
    <n v="9001774"/>
    <n v="10.36"/>
    <n v="10.36"/>
    <n v="93258.378639999995"/>
    <n v="93258.378639999995"/>
    <n v="0"/>
  </r>
  <r>
    <x v="164"/>
    <n v="2011070"/>
    <n v="8.9499999999999993"/>
    <n v="10.220000000000001"/>
    <n v="17999.076499999999"/>
    <n v="20553.135399999999"/>
    <n v="-2554.0589"/>
  </r>
  <r>
    <x v="165"/>
    <n v="1332893"/>
    <n v="9.91"/>
    <n v="13.21"/>
    <n v="13208.96963"/>
    <n v="17607.516530000001"/>
    <n v="-4398.5469000000012"/>
  </r>
  <r>
    <x v="166"/>
    <n v="10668354"/>
    <n v="9.7200000000000006"/>
    <n v="10.15"/>
    <n v="103696.40088"/>
    <n v="108283.7931"/>
    <n v="-4587.3922199999943"/>
  </r>
  <r>
    <x v="167"/>
    <n v="8184691"/>
    <n v="8.81"/>
    <n v="9.6999999999999993"/>
    <n v="72107.127710000001"/>
    <n v="79391.502699999997"/>
    <n v="-7284.3749899999966"/>
  </r>
  <r>
    <x v="168"/>
    <n v="4495904"/>
    <n v="9.57"/>
    <n v="11.38"/>
    <n v="43025.801280000007"/>
    <n v="51163.387520000011"/>
    <n v="-8137.5862400000042"/>
  </r>
  <r>
    <x v="169"/>
    <n v="3596617"/>
    <n v="8.6199999999999992"/>
    <n v="10.92"/>
    <n v="31002.838539999997"/>
    <n v="39275.057639999999"/>
    <n v="-8272.2191000000021"/>
  </r>
  <r>
    <x v="170"/>
    <n v="1640115"/>
    <n v="23.33"/>
    <n v="29.36"/>
    <n v="38263.882949999999"/>
    <n v="48153.776400000002"/>
    <n v="-9889.8934500000032"/>
  </r>
  <r>
    <x v="171"/>
    <n v="2290237"/>
    <n v="9.0399999999999991"/>
    <n v="13.7"/>
    <n v="20703.742479999997"/>
    <n v="31376.246899999998"/>
    <n v="-10672.504420000001"/>
  </r>
  <r>
    <x v="172"/>
    <n v="10241138"/>
    <n v="9.07"/>
    <n v="10.54"/>
    <n v="92887.121660000004"/>
    <n v="107941.59452"/>
    <n v="-15054.472859999994"/>
  </r>
  <r>
    <x v="173"/>
    <n v="22329977"/>
    <n v="10.7"/>
    <n v="11.74"/>
    <n v="238930.75389999998"/>
    <n v="262153.92998000002"/>
    <n v="-23223.176080000034"/>
  </r>
  <r>
    <x v="174"/>
    <n v="10300483"/>
    <n v="10.83"/>
    <n v="14.15"/>
    <n v="111554.23089000001"/>
    <n v="145751.83444999999"/>
    <n v="-34197.603559999989"/>
  </r>
  <r>
    <x v="175"/>
    <n v="7450349"/>
    <n v="9.66"/>
    <n v="14.26"/>
    <n v="71970.371339999998"/>
    <n v="106241.97674"/>
    <n v="-34271.6054"/>
  </r>
  <r>
    <x v="176"/>
    <n v="10006835"/>
    <n v="9.76"/>
    <n v="13.19"/>
    <n v="97666.709599999987"/>
    <n v="131990.15364999999"/>
    <n v="-34323.444050000006"/>
  </r>
  <r>
    <x v="177"/>
    <n v="58103033"/>
    <n v="8.89"/>
    <n v="10.3"/>
    <n v="516535.96337000007"/>
    <n v="598461.23990000004"/>
    <n v="-81925.276529999974"/>
  </r>
  <r>
    <x v="178"/>
    <n v="44344136"/>
    <n v="18.48"/>
    <n v="21.32"/>
    <n v="819479.63327999995"/>
    <n v="945416.97951999994"/>
    <n v="-125937.34623999998"/>
  </r>
  <r>
    <x v="179"/>
    <n v="82431390"/>
    <n v="8.33"/>
    <n v="10.55"/>
    <n v="686653.47869999998"/>
    <n v="869651.16450000007"/>
    <n v="-182997.68580000009"/>
  </r>
  <r>
    <x v="180"/>
    <n v="47425336"/>
    <n v="10.49"/>
    <n v="16.420000000000002"/>
    <n v="497491.77464000002"/>
    <n v="778724.01712000009"/>
    <n v="-281232.24248000007"/>
  </r>
  <r>
    <x v="181"/>
    <n v="143420309"/>
    <n v="9.8000000000000007"/>
    <n v="14.52"/>
    <n v="1405519.0282000003"/>
    <n v="2082462.88668"/>
    <n v="-676943.8584799997"/>
  </r>
</pivotCacheRecords>
</file>

<file path=xl/pivotCache/pivotCacheRecords7.xml><?xml version="1.0" encoding="utf-8"?>
<pivotCacheRecords xmlns="http://schemas.openxmlformats.org/spreadsheetml/2006/main" xmlns:r="http://schemas.openxmlformats.org/officeDocument/2006/relationships" count="182">
  <r>
    <x v="0"/>
    <n v="647500"/>
    <n v="47.02"/>
    <n v="20.75"/>
    <n v="652200000"/>
    <n v="540000000"/>
    <n v="446000000"/>
    <n v="7.5"/>
    <n v="21000"/>
    <n v="3759000000"/>
    <n v="10.3"/>
    <n v="1000"/>
    <n v="11800000"/>
    <n v="42.9"/>
    <n v="3500"/>
    <n v="29928987"/>
    <n v="33100"/>
    <n v="6.75"/>
    <n v="3.6"/>
  </r>
  <r>
    <x v="1"/>
    <n v="28748"/>
    <n v="15.08"/>
    <n v="5.12"/>
    <n v="6760000000"/>
    <n v="5680000000"/>
    <n v="552400000"/>
    <n v="5.6"/>
    <n v="18000"/>
    <n v="2076000000"/>
    <n v="3.2"/>
    <n v="30000"/>
    <n v="1090000"/>
    <n v="77.239999999999995"/>
    <n v="7500"/>
    <n v="3563112"/>
    <n v="255000"/>
    <n v="2.04"/>
    <n v="14.8"/>
  </r>
  <r>
    <x v="2"/>
    <n v="2381740"/>
    <n v="17.13"/>
    <n v="4.5999999999999996"/>
    <n v="23610000000"/>
    <n v="25760000000"/>
    <n v="32160000000"/>
    <n v="6.1"/>
    <n v="104000"/>
    <n v="15250000000"/>
    <n v="3.1"/>
    <n v="500000"/>
    <n v="9910000"/>
    <n v="73"/>
    <n v="209000"/>
    <n v="32531853"/>
    <n v="2199600"/>
    <n v="1.92"/>
    <n v="25.4"/>
  </r>
  <r>
    <x v="3"/>
    <n v="199"/>
    <n v="23.13"/>
    <n v="3.33"/>
    <n v="120900000"/>
    <n v="130000000"/>
    <n v="30000000"/>
    <n v="5.2"/>
    <n v="185"/>
    <n v="123000000"/>
    <n v="0.05"/>
    <n v="50000"/>
    <n v="14000"/>
    <n v="75.84"/>
    <n v="3800"/>
    <n v="57881"/>
    <n v="15000"/>
    <n v="3.25"/>
    <n v="6"/>
  </r>
  <r>
    <x v="4"/>
    <n v="443"/>
    <n v="17.260000000000002"/>
    <n v="5.44"/>
    <n v="103000000"/>
    <n v="110800000"/>
    <n v="689000000"/>
    <n v="3"/>
    <n v="250"/>
    <n v="692000000"/>
    <n v="0.4"/>
    <n v="10000"/>
    <n v="30000"/>
    <n v="71.900000000000006"/>
    <n v="3600"/>
    <n v="68722"/>
    <n v="38000"/>
    <n v="2.2599999999999998"/>
    <n v="11"/>
  </r>
  <r>
    <x v="5"/>
    <n v="2766890"/>
    <n v="16.899999999999999"/>
    <n v="7.56"/>
    <n v="81650000000"/>
    <n v="81390000000"/>
    <n v="33780000000"/>
    <n v="8.3000000000000007"/>
    <n v="215471"/>
    <n v="22060000000"/>
    <n v="6.1"/>
    <n v="4100000"/>
    <n v="15040000"/>
    <n v="75.91"/>
    <n v="486000"/>
    <n v="39537943"/>
    <n v="8009400"/>
    <n v="2.19"/>
    <n v="14.8"/>
  </r>
  <r>
    <x v="6"/>
    <n v="29800"/>
    <n v="11.76"/>
    <n v="8.16"/>
    <n v="5797000000"/>
    <n v="6492000000"/>
    <n v="850000000"/>
    <n v="9"/>
    <n v="8431"/>
    <n v="1300000000"/>
    <n v="3.5"/>
    <n v="150000"/>
    <n v="1400000"/>
    <n v="71.55"/>
    <n v="5700"/>
    <n v="2982904"/>
    <n v="562600"/>
    <n v="1.32"/>
    <n v="30"/>
  </r>
  <r>
    <x v="7"/>
    <n v="193"/>
    <n v="11.26"/>
    <n v="6.57"/>
    <n v="751200000"/>
    <n v="807700000"/>
    <n v="128000000"/>
    <n v="-1.5"/>
    <n v="800"/>
    <n v="841000000"/>
    <n v="3.2"/>
    <n v="24000"/>
    <n v="41500"/>
    <n v="79.14"/>
    <n v="6500"/>
    <n v="71566"/>
    <n v="37100"/>
    <n v="1.79"/>
    <n v="0.6"/>
  </r>
  <r>
    <x v="8"/>
    <n v="7686850"/>
    <n v="12.26"/>
    <n v="7.44"/>
    <n v="195600000000"/>
    <n v="210300000000"/>
    <n v="86890000000"/>
    <n v="3.5"/>
    <n v="811603"/>
    <n v="98100000000"/>
    <n v="2.2999999999999998"/>
    <n v="9472000"/>
    <n v="10350000"/>
    <n v="80.39"/>
    <n v="796500"/>
    <n v="20090437"/>
    <n v="10815000"/>
    <n v="1.76"/>
    <n v="5.0999999999999996"/>
  </r>
  <r>
    <x v="9"/>
    <n v="83870"/>
    <n v="8.81"/>
    <n v="9.6999999999999993"/>
    <n v="55090000000"/>
    <n v="58490000000"/>
    <n v="102700000000"/>
    <n v="1.9"/>
    <n v="200000"/>
    <n v="101200000000"/>
    <n v="1.8"/>
    <n v="3730000"/>
    <n v="3450000"/>
    <n v="78.92"/>
    <n v="262400"/>
    <n v="8184691"/>
    <n v="3881000"/>
    <n v="1.36"/>
    <n v="4.4000000000000004"/>
  </r>
  <r>
    <x v="10"/>
    <n v="86600"/>
    <n v="20.399999999999999"/>
    <n v="9.86"/>
    <n v="17370000000"/>
    <n v="17550000000"/>
    <n v="3168000000"/>
    <n v="9.8000000000000007"/>
    <n v="28030"/>
    <n v="3622000000"/>
    <n v="4.5999999999999996"/>
    <n v="300000"/>
    <n v="5090000"/>
    <n v="63.35"/>
    <n v="140000"/>
    <n v="7911974"/>
    <n v="923800"/>
    <n v="2.44"/>
    <n v="1.2"/>
  </r>
  <r>
    <x v="11"/>
    <n v="13940"/>
    <n v="17.87"/>
    <n v="8.9700000000000006"/>
    <n v="1596000000"/>
    <n v="1716000000"/>
    <n v="636000000"/>
    <n v="3"/>
    <n v="2693"/>
    <n v="1630000000"/>
    <n v="1.2"/>
    <n v="84000"/>
    <n v="156000"/>
    <n v="65.540000000000006"/>
    <n v="23000"/>
    <n v="301790"/>
    <n v="131700"/>
    <n v="2.2000000000000002"/>
    <n v="10.199999999999999"/>
  </r>
  <r>
    <x v="12"/>
    <n v="665"/>
    <n v="18.100000000000001"/>
    <n v="4.08"/>
    <n v="6379000000"/>
    <n v="6860000000"/>
    <n v="8205000000"/>
    <n v="5.6"/>
    <n v="3459"/>
    <n v="5870000000"/>
    <n v="2.1"/>
    <n v="195700"/>
    <n v="370000"/>
    <n v="74.23"/>
    <n v="40000"/>
    <n v="688345"/>
    <n v="185800"/>
    <n v="2.63"/>
    <n v="15"/>
  </r>
  <r>
    <x v="13"/>
    <n v="144000"/>
    <n v="30.01"/>
    <n v="8.4"/>
    <n v="15300000000"/>
    <n v="16450000000"/>
    <n v="7478000000"/>
    <n v="4.9000000000000004"/>
    <n v="207486"/>
    <n v="10030000000"/>
    <n v="6"/>
    <n v="243000"/>
    <n v="65490000"/>
    <n v="62.08"/>
    <n v="71000"/>
    <n v="144319628"/>
    <n v="740000"/>
    <n v="3.13"/>
    <n v="40"/>
  </r>
  <r>
    <x v="14"/>
    <n v="431"/>
    <n v="12.83"/>
    <n v="9.17"/>
    <n v="744000000"/>
    <n v="800000000"/>
    <n v="206000000"/>
    <n v="2.2999999999999998"/>
    <n v="1600"/>
    <n v="1039000000"/>
    <n v="-0.5"/>
    <n v="100000"/>
    <n v="128500"/>
    <n v="71.41"/>
    <n v="10900"/>
    <n v="279254"/>
    <n v="134000"/>
    <n v="1.65"/>
    <n v="10.7"/>
  </r>
  <r>
    <x v="15"/>
    <n v="207600"/>
    <n v="10.83"/>
    <n v="14.15"/>
    <n v="34300000000"/>
    <n v="30000000000"/>
    <n v="11470000000"/>
    <n v="6.4"/>
    <n v="79990"/>
    <n v="13570000000"/>
    <n v="17.399999999999999"/>
    <n v="1391900"/>
    <n v="4305000"/>
    <n v="68.72"/>
    <n v="285000"/>
    <n v="10300483"/>
    <n v="3071300"/>
    <n v="1.39"/>
    <n v="2"/>
  </r>
  <r>
    <x v="16"/>
    <n v="30528"/>
    <n v="10.48"/>
    <n v="10.220000000000001"/>
    <n v="78820000000"/>
    <n v="76580000000"/>
    <n v="255700000000"/>
    <n v="2.6"/>
    <n v="149028"/>
    <n v="235000000000"/>
    <n v="1.9"/>
    <n v="3400000"/>
    <n v="4750000"/>
    <n v="78.62"/>
    <n v="595100"/>
    <n v="10364388"/>
    <n v="5120400"/>
    <n v="1.64"/>
    <n v="12"/>
  </r>
  <r>
    <x v="17"/>
    <n v="22966"/>
    <n v="29.34"/>
    <n v="6.04"/>
    <n v="108800000"/>
    <n v="117000000"/>
    <n v="401400000"/>
    <n v="3.5"/>
    <n v="2872"/>
    <n v="579900000"/>
    <n v="2.9"/>
    <n v="30000"/>
    <n v="90000"/>
    <n v="67.489999999999995"/>
    <n v="5000"/>
    <n v="279457"/>
    <n v="33300"/>
    <n v="3.68"/>
    <n v="12.9"/>
  </r>
  <r>
    <x v="18"/>
    <n v="53"/>
    <n v="11.6"/>
    <n v="7.63"/>
    <n v="598000000"/>
    <n v="643000000"/>
    <n v="879000000"/>
    <n v="2"/>
    <n v="450"/>
    <n v="5523000000"/>
    <n v="3.3"/>
    <n v="34500"/>
    <n v="37470"/>
    <n v="77.790000000000006"/>
    <n v="4000"/>
    <n v="65365"/>
    <n v="56000"/>
    <n v="1.89"/>
    <n v="5"/>
  </r>
  <r>
    <x v="19"/>
    <n v="47000"/>
    <n v="34.03"/>
    <n v="12.94"/>
    <n v="312900000"/>
    <n v="2001000000"/>
    <n v="154000000"/>
    <n v="5.3"/>
    <n v="4007"/>
    <n v="196000000"/>
    <n v="3"/>
    <n v="15000"/>
    <n v="2300"/>
    <n v="54.39"/>
    <n v="1020"/>
    <n v="2232291"/>
    <n v="25200"/>
    <n v="4.8099999999999996"/>
    <n v="2.5"/>
  </r>
  <r>
    <x v="20"/>
    <n v="1098580"/>
    <n v="23.76"/>
    <n v="7.64"/>
    <n v="3848000000"/>
    <n v="4132000000"/>
    <n v="1986000000"/>
    <n v="3.7"/>
    <n v="60282"/>
    <n v="1595000000"/>
    <n v="4.9000000000000004"/>
    <n v="270000"/>
    <n v="3800000"/>
    <n v="65.5"/>
    <n v="49000"/>
    <n v="8857870"/>
    <n v="600100"/>
    <n v="2.94"/>
    <n v="9.1999999999999993"/>
  </r>
  <r>
    <x v="21"/>
    <n v="51129"/>
    <n v="12.49"/>
    <n v="8.44"/>
    <n v="8318000000"/>
    <n v="10040000000"/>
    <n v="1700000000"/>
    <n v="5"/>
    <n v="21846"/>
    <n v="5200000000"/>
    <n v="1.1000000000000001"/>
    <n v="100000"/>
    <n v="1026000"/>
    <n v="72.849999999999994"/>
    <n v="20000"/>
    <n v="4025476"/>
    <n v="938000"/>
    <n v="1.71"/>
    <n v="44"/>
  </r>
  <r>
    <x v="22"/>
    <n v="600370"/>
    <n v="23.33"/>
    <n v="29.36"/>
    <n v="1890000000"/>
    <n v="930000000"/>
    <n v="2940000000"/>
    <n v="3.5"/>
    <n v="10217"/>
    <n v="2255000000"/>
    <n v="7"/>
    <n v="60000"/>
    <n v="264000"/>
    <n v="33.869999999999997"/>
    <n v="16000"/>
    <n v="1640115"/>
    <n v="142400"/>
    <n v="2.85"/>
    <n v="23.8"/>
  </r>
  <r>
    <x v="23"/>
    <n v="8511965"/>
    <n v="16.829999999999998"/>
    <n v="6.15"/>
    <n v="351900000000"/>
    <n v="339000000000"/>
    <n v="95000000000"/>
    <n v="5.0999999999999996"/>
    <n v="1724929"/>
    <n v="61000000000"/>
    <n v="7.6"/>
    <n v="14300000"/>
    <n v="89000000"/>
    <n v="71.69"/>
    <n v="2199000"/>
    <n v="186112794"/>
    <n v="38810000"/>
    <n v="1.93"/>
    <n v="11.5"/>
  </r>
  <r>
    <x v="24"/>
    <n v="153"/>
    <n v="14.96"/>
    <n v="4.42"/>
    <n v="33740000"/>
    <n v="36280000"/>
    <n v="25300000"/>
    <n v="1"/>
    <n v="177"/>
    <n v="187000000"/>
    <n v="2.5"/>
    <n v="4000"/>
    <n v="12770"/>
    <n v="76.27"/>
    <n v="420"/>
    <n v="22643"/>
    <n v="11700"/>
    <n v="1.72"/>
    <n v="3"/>
  </r>
  <r>
    <x v="25"/>
    <n v="5770"/>
    <n v="19.010000000000002"/>
    <n v="3.42"/>
    <n v="2286000000"/>
    <n v="2458000000"/>
    <n v="7700000000"/>
    <n v="3.2"/>
    <n v="2525"/>
    <n v="5200000000"/>
    <n v="0.3"/>
    <n v="35000"/>
    <n v="158000"/>
    <n v="74.8"/>
    <n v="13000"/>
    <n v="372361"/>
    <n v="90000"/>
    <n v="2.2999999999999998"/>
    <n v="3.2"/>
  </r>
  <r>
    <x v="26"/>
    <n v="110910"/>
    <n v="9.66"/>
    <n v="14.26"/>
    <n v="32710000000"/>
    <n v="43070000000"/>
    <n v="9134000000"/>
    <n v="5.3"/>
    <n v="37077"/>
    <n v="12230000000"/>
    <n v="6.1"/>
    <n v="630000"/>
    <n v="3398000"/>
    <n v="72.03"/>
    <n v="94000"/>
    <n v="7450349"/>
    <n v="2868200"/>
    <n v="1.38"/>
    <n v="12.7"/>
  </r>
  <r>
    <x v="27"/>
    <n v="678500"/>
    <n v="18.11"/>
    <n v="12.15"/>
    <n v="3484000000"/>
    <n v="5068000000"/>
    <n v="2137000000"/>
    <n v="-1.3"/>
    <n v="28200"/>
    <n v="1754000000"/>
    <n v="17.2"/>
    <n v="28000"/>
    <n v="27010000"/>
    <n v="56.22"/>
    <n v="60950"/>
    <n v="42909464"/>
    <n v="357300"/>
    <n v="2.0099999999999998"/>
    <n v="5.2"/>
  </r>
  <r>
    <x v="28"/>
    <n v="181040"/>
    <n v="27.08"/>
    <n v="8.9700000000000006"/>
    <n v="100600000"/>
    <n v="122000000"/>
    <n v="2311000000"/>
    <n v="5.4"/>
    <n v="12323"/>
    <n v="3129000000"/>
    <n v="3.1"/>
    <n v="30000"/>
    <n v="7000000"/>
    <n v="58.87"/>
    <n v="7200"/>
    <n v="13607069"/>
    <n v="35400"/>
    <n v="3.44"/>
    <n v="2.5"/>
  </r>
  <r>
    <x v="29"/>
    <n v="475440"/>
    <n v="34.67"/>
    <n v="15.4"/>
    <n v="3321000000"/>
    <n v="3571000000"/>
    <n v="2445000000"/>
    <n v="4.9000000000000004"/>
    <n v="34300"/>
    <n v="1979000000"/>
    <n v="1"/>
    <n v="60000"/>
    <n v="6680000"/>
    <n v="47.84"/>
    <n v="22000"/>
    <n v="16380005"/>
    <n v="110900"/>
    <n v="4.47"/>
    <n v="30"/>
  </r>
  <r>
    <x v="30"/>
    <n v="9984670"/>
    <n v="10.84"/>
    <n v="7.73"/>
    <n v="487300000000"/>
    <n v="548900000000"/>
    <n v="315600000000"/>
    <n v="2.4"/>
    <n v="1408800"/>
    <n v="256100000000"/>
    <n v="1.9"/>
    <n v="16110000"/>
    <n v="17370000"/>
    <n v="80.099999999999994"/>
    <n v="2200000"/>
    <n v="32805041"/>
    <n v="19950900"/>
    <n v="1.61"/>
    <n v="7"/>
  </r>
  <r>
    <x v="31"/>
    <n v="4033"/>
    <n v="25.33"/>
    <n v="6.62"/>
    <n v="40060000"/>
    <n v="43080000"/>
    <n v="61110000"/>
    <n v="5"/>
    <n v="1100"/>
    <n v="387300000"/>
    <n v="1.5"/>
    <n v="20400"/>
    <n v="2300"/>
    <n v="70.45"/>
    <n v="2000"/>
    <n v="418224"/>
    <n v="71700"/>
    <n v="3.48"/>
    <n v="21"/>
  </r>
  <r>
    <x v="32"/>
    <n v="262"/>
    <n v="12.92"/>
    <n v="4.8099999999999996"/>
    <n v="382100000"/>
    <n v="410800000"/>
    <n v="1200000"/>
    <n v="1.7"/>
    <n v="785"/>
    <n v="457400000"/>
    <n v="2.8"/>
    <n v="9909"/>
    <n v="19820"/>
    <n v="79.95"/>
    <n v="2400"/>
    <n v="44270"/>
    <n v="38000"/>
    <n v="1.9"/>
    <n v="4.0999999999999996"/>
  </r>
  <r>
    <x v="33"/>
    <n v="622984"/>
    <n v="35.17"/>
    <n v="20.27"/>
    <n v="98580000"/>
    <n v="106000000"/>
    <n v="172000000"/>
    <n v="0.5"/>
    <n v="23810"/>
    <n v="136000000"/>
    <n v="3.6"/>
    <n v="5000"/>
    <n v="2547"/>
    <n v="41.01"/>
    <n v="2400"/>
    <n v="3799897"/>
    <n v="9000"/>
    <n v="4.5"/>
    <n v="8"/>
  </r>
  <r>
    <x v="34"/>
    <n v="756950"/>
    <n v="15.44"/>
    <n v="5.76"/>
    <n v="41800000000"/>
    <n v="48600000000"/>
    <n v="29200000000"/>
    <n v="5.8"/>
    <n v="79605"/>
    <n v="22530000000"/>
    <n v="2.4"/>
    <n v="3575000"/>
    <n v="6200000"/>
    <n v="76.58"/>
    <n v="240000"/>
    <n v="15980912"/>
    <n v="3467000"/>
    <n v="2.02"/>
    <n v="8.5"/>
  </r>
  <r>
    <x v="35"/>
    <n v="9596960"/>
    <n v="13.14"/>
    <n v="6.94"/>
    <n v="1630000000000"/>
    <n v="1910000000000"/>
    <n v="583100000000"/>
    <n v="9.1"/>
    <n v="1765222"/>
    <n v="552400000000"/>
    <n v="4.0999999999999996"/>
    <n v="94000000"/>
    <n v="760800000"/>
    <n v="72.27"/>
    <n v="4956000"/>
    <n v="1306313812"/>
    <n v="263000000"/>
    <n v="1.72"/>
    <n v="9.8000000000000007"/>
  </r>
  <r>
    <x v="36"/>
    <n v="1138910"/>
    <n v="20.82"/>
    <n v="5.59"/>
    <n v="41140000000"/>
    <n v="44870000000"/>
    <n v="15500000000"/>
    <n v="3.6"/>
    <n v="112998"/>
    <n v="15340000000"/>
    <n v="5.9"/>
    <n v="2732200"/>
    <n v="20700000"/>
    <n v="71.72"/>
    <n v="252000"/>
    <n v="42954279"/>
    <n v="8768100"/>
    <n v="2.56"/>
    <n v="13.6"/>
  </r>
  <r>
    <x v="37"/>
    <n v="2170"/>
    <n v="37.520000000000003"/>
    <n v="8.4"/>
    <n v="22170000"/>
    <n v="23840000"/>
    <n v="28000000"/>
    <n v="2"/>
    <n v="880"/>
    <n v="88000000"/>
    <n v="3.5"/>
    <n v="5000"/>
    <n v="144500"/>
    <n v="61.96"/>
    <n v="700"/>
    <n v="671247"/>
    <n v="13200"/>
    <n v="5.09"/>
    <n v="20"/>
  </r>
  <r>
    <x v="38"/>
    <n v="51100"/>
    <n v="18.600000000000001"/>
    <n v="4.33"/>
    <n v="5733000000"/>
    <n v="6614000000"/>
    <n v="6184000000"/>
    <n v="3.9"/>
    <n v="35303"/>
    <n v="7842000000"/>
    <n v="11.5"/>
    <n v="800000"/>
    <n v="1810000"/>
    <n v="76.84"/>
    <n v="37000"/>
    <n v="4016173"/>
    <n v="1132000"/>
    <n v="2.2799999999999998"/>
    <n v="6.6"/>
  </r>
  <r>
    <x v="39"/>
    <n v="322460"/>
    <n v="35.51"/>
    <n v="14.94"/>
    <n v="2976000000"/>
    <n v="4759000000"/>
    <n v="5124000000"/>
    <n v="-1"/>
    <n v="50400"/>
    <n v="3360000000"/>
    <n v="1.4"/>
    <n v="90000"/>
    <n v="6700000"/>
    <n v="48.62"/>
    <n v="32000"/>
    <n v="17298040"/>
    <n v="328000"/>
    <n v="4.58"/>
    <n v="13"/>
  </r>
  <r>
    <x v="40"/>
    <n v="56542"/>
    <n v="9.57"/>
    <n v="11.38"/>
    <n v="15200000000"/>
    <n v="12510000000"/>
    <n v="7845000000"/>
    <n v="3.7"/>
    <n v="28344"/>
    <n v="16700000000"/>
    <n v="2.5"/>
    <n v="1014000"/>
    <n v="1710000"/>
    <n v="74.45"/>
    <n v="89000"/>
    <n v="4495904"/>
    <n v="1825000"/>
    <n v="1.39"/>
    <n v="13.8"/>
  </r>
  <r>
    <x v="41"/>
    <n v="110860"/>
    <n v="12.03"/>
    <n v="7.19"/>
    <n v="13400000000"/>
    <n v="14410000000"/>
    <n v="2104000000"/>
    <n v="3"/>
    <n v="60858"/>
    <n v="5296000000"/>
    <n v="3.1"/>
    <n v="120000"/>
    <n v="4550000"/>
    <n v="77.23"/>
    <n v="163000"/>
    <n v="11346670"/>
    <n v="574400"/>
    <n v="1.66"/>
    <n v="2.5"/>
  </r>
  <r>
    <x v="42"/>
    <n v="9250"/>
    <n v="12.57"/>
    <n v="7.64"/>
    <n v="602000000"/>
    <n v="4000000000"/>
    <n v="49300000"/>
    <n v="2.6"/>
    <n v="13943"/>
    <n v="415200000"/>
    <n v="2.4"/>
    <n v="210000"/>
    <n v="95025"/>
    <n v="77.650000000000006"/>
    <n v="49000"/>
    <n v="780133"/>
    <n v="86228"/>
    <n v="1.83"/>
    <n v="3.2"/>
  </r>
  <r>
    <x v="43"/>
    <n v="78866"/>
    <n v="9.07"/>
    <n v="10.54"/>
    <n v="55330000000"/>
    <n v="71750000000"/>
    <n v="66510000000"/>
    <n v="3.7"/>
    <n v="127204"/>
    <n v="68190000000"/>
    <n v="3.2"/>
    <n v="2700000"/>
    <n v="5250000"/>
    <n v="76.02"/>
    <n v="175700"/>
    <n v="10241138"/>
    <n v="3626000"/>
    <n v="1.2"/>
    <n v="10.6"/>
  </r>
  <r>
    <x v="44"/>
    <n v="43094"/>
    <n v="11.36"/>
    <n v="10.43"/>
    <n v="31630000000"/>
    <n v="36380000000"/>
    <n v="73060000000"/>
    <n v="2.1"/>
    <n v="71847"/>
    <n v="63450000000"/>
    <n v="1.4"/>
    <n v="2756000"/>
    <n v="2870000"/>
    <n v="77.62"/>
    <n v="218000"/>
    <n v="5432335"/>
    <n v="3610100"/>
    <n v="1.74"/>
    <n v="6.2"/>
  </r>
  <r>
    <x v="45"/>
    <n v="23000"/>
    <n v="39.979999999999997"/>
    <n v="19.39"/>
    <n v="167400000"/>
    <n v="180000000"/>
    <n v="155000000"/>
    <n v="3.5"/>
    <n v="2890"/>
    <n v="665000000"/>
    <n v="2"/>
    <n v="6500"/>
    <n v="282000"/>
    <n v="43.1"/>
    <n v="11300"/>
    <n v="476703"/>
    <n v="9500"/>
    <n v="5.4"/>
    <n v="50"/>
  </r>
  <r>
    <x v="46"/>
    <n v="754"/>
    <n v="15.73"/>
    <n v="6.81"/>
    <n v="63620000"/>
    <n v="68410000"/>
    <n v="39000000"/>
    <n v="-1"/>
    <n v="780"/>
    <n v="98200000"/>
    <n v="1"/>
    <n v="12500"/>
    <n v="25000"/>
    <n v="74.650000000000006"/>
    <n v="600"/>
    <n v="69029"/>
    <n v="23700"/>
    <n v="1.96"/>
    <n v="23"/>
  </r>
  <r>
    <x v="47"/>
    <n v="48730"/>
    <n v="23.28"/>
    <n v="7.35"/>
    <n v="8912000000"/>
    <n v="9583000000"/>
    <n v="5446000000"/>
    <n v="1.7"/>
    <n v="12600"/>
    <n v="8093000000"/>
    <n v="55"/>
    <n v="500000"/>
    <n v="2154"/>
    <n v="67.260000000000005"/>
    <n v="129000"/>
    <n v="8950034"/>
    <n v="901800"/>
    <n v="2.86"/>
    <n v="17"/>
  </r>
  <r>
    <x v="48"/>
    <n v="283560"/>
    <n v="22.67"/>
    <n v="4.24"/>
    <n v="75580000000"/>
    <n v="81270000000"/>
    <n v="7560000000"/>
    <n v="5.8"/>
    <n v="43197"/>
    <n v="7650000000"/>
    <n v="2"/>
    <n v="569700"/>
    <n v="4530000"/>
    <n v="76.209999999999994"/>
    <n v="129000"/>
    <n v="13363593"/>
    <n v="1549000"/>
    <n v="2.72"/>
    <n v="11.1"/>
  </r>
  <r>
    <x v="49"/>
    <n v="1001450"/>
    <n v="23.32"/>
    <n v="5.26"/>
    <n v="75580000000"/>
    <n v="81270000000"/>
    <n v="11000000000"/>
    <n v="4.5"/>
    <n v="64000"/>
    <n v="19210000000"/>
    <n v="9.5"/>
    <n v="2700000"/>
    <n v="20710000"/>
    <n v="71"/>
    <n v="562000"/>
    <n v="77505756"/>
    <n v="8735700"/>
    <n v="2.88"/>
    <n v="10.9"/>
  </r>
  <r>
    <x v="50"/>
    <n v="21040"/>
    <n v="27.04"/>
    <n v="5.85"/>
    <n v="4450000000"/>
    <n v="4158000000"/>
    <n v="3249000000"/>
    <n v="1.8"/>
    <n v="10029"/>
    <n v="5968000000"/>
    <n v="5.4"/>
    <n v="550000"/>
    <n v="2750000"/>
    <n v="71.22"/>
    <n v="39000"/>
    <n v="6704932"/>
    <n v="752600"/>
    <n v="3.16"/>
    <n v="6.3"/>
  </r>
  <r>
    <x v="51"/>
    <n v="28051"/>
    <n v="36.18"/>
    <n v="12"/>
    <n v="24820000"/>
    <n v="26690000"/>
    <n v="2771000000"/>
    <n v="20"/>
    <n v="2880"/>
    <n v="1167000000"/>
    <n v="8.5"/>
    <n v="1800"/>
    <n v="1201"/>
    <n v="55.56"/>
    <n v="2000"/>
    <n v="535881"/>
    <n v="9600"/>
    <n v="4.62"/>
    <n v="30"/>
  </r>
  <r>
    <x v="52"/>
    <n v="45226"/>
    <n v="9.91"/>
    <n v="13.21"/>
    <n v="6358000000"/>
    <n v="8301000000"/>
    <n v="5701000000"/>
    <n v="6"/>
    <n v="55944"/>
    <n v="7318000000"/>
    <n v="3"/>
    <n v="444000"/>
    <n v="660000"/>
    <n v="71.77"/>
    <n v="24000"/>
    <n v="1332893"/>
    <n v="475000"/>
    <n v="1.39"/>
    <n v="9.6"/>
  </r>
  <r>
    <x v="53"/>
    <n v="1399"/>
    <n v="13.97"/>
    <n v="8.69"/>
    <n v="204600000"/>
    <n v="220000000"/>
    <n v="408000000"/>
    <n v="10"/>
    <n v="463"/>
    <n v="466000000"/>
    <n v="5.0999999999999996"/>
    <n v="25000"/>
    <n v="24250"/>
    <n v="79.209999999999994"/>
    <n v="4500"/>
    <n v="46962"/>
    <n v="23000"/>
    <n v="2.2000000000000002"/>
    <n v="1"/>
  </r>
  <r>
    <x v="54"/>
    <n v="18270"/>
    <n v="22.73"/>
    <n v="5.65"/>
    <n v="697500000"/>
    <n v="750000000"/>
    <n v="609000000"/>
    <n v="3.6"/>
    <n v="3440"/>
    <n v="835000000"/>
    <n v="1.6"/>
    <n v="55000"/>
    <n v="137000"/>
    <n v="69.53"/>
    <n v="5700"/>
    <n v="893354"/>
    <n v="102000"/>
    <n v="2.75"/>
    <n v="7.6"/>
  </r>
  <r>
    <x v="55"/>
    <n v="338145"/>
    <n v="10.5"/>
    <n v="9.7899999999999991"/>
    <n v="78580000000"/>
    <n v="71590000000"/>
    <n v="61040000000"/>
    <n v="3"/>
    <n v="78197"/>
    <n v="45170000000"/>
    <n v="0.7"/>
    <n v="2650000"/>
    <n v="2660000"/>
    <n v="78.349999999999994"/>
    <n v="211400"/>
    <n v="5223442"/>
    <n v="2548000"/>
    <n v="1.73"/>
    <n v="8.9"/>
  </r>
  <r>
    <x v="56"/>
    <n v="547030"/>
    <n v="12.15"/>
    <n v="9.08"/>
    <n v="414700000000"/>
    <n v="528600000000"/>
    <n v="419000000000"/>
    <n v="2.1"/>
    <n v="893100"/>
    <n v="419700000000"/>
    <n v="2.2999999999999998"/>
    <n v="21900000"/>
    <n v="27700000"/>
    <n v="79.599999999999994"/>
    <n v="2026000"/>
    <n v="60656178"/>
    <n v="33905400"/>
    <n v="1.85"/>
    <n v="10.1"/>
  </r>
  <r>
    <x v="57"/>
    <n v="91000"/>
    <n v="20.7"/>
    <n v="4.8499999999999996"/>
    <n v="427900000"/>
    <n v="460100000"/>
    <n v="155000000"/>
    <n v="3.3"/>
    <n v="817"/>
    <n v="625000000"/>
    <n v="1.5"/>
    <n v="3200"/>
    <n v="58800"/>
    <n v="77.09"/>
    <n v="6500"/>
    <n v="195506"/>
    <n v="51000"/>
    <n v="3.01"/>
    <n v="22"/>
  </r>
  <r>
    <x v="58"/>
    <n v="4167"/>
    <n v="16.93"/>
    <n v="4.63"/>
    <n v="353400000"/>
    <n v="380000000"/>
    <n v="244000000"/>
    <n v="3.3"/>
    <n v="2590"/>
    <n v="1341000000"/>
    <n v="1.5"/>
    <n v="35000"/>
    <n v="70000"/>
    <n v="75.900000000000006"/>
    <n v="4750"/>
    <n v="270485"/>
    <n v="52500"/>
    <n v="2.04"/>
    <n v="11.8"/>
  </r>
  <r>
    <x v="59"/>
    <n v="267667"/>
    <n v="36.24"/>
    <n v="11.72"/>
    <n v="1080000000"/>
    <n v="1161000000"/>
    <n v="3710000000"/>
    <n v="1.9"/>
    <n v="8464"/>
    <n v="1225000000"/>
    <n v="1.5"/>
    <n v="35000"/>
    <n v="650000"/>
    <n v="55.75"/>
    <n v="13000"/>
    <n v="1389201"/>
    <n v="38400"/>
    <n v="4.7699999999999996"/>
    <n v="21"/>
  </r>
  <r>
    <x v="60"/>
    <n v="69700"/>
    <n v="10.25"/>
    <n v="9.09"/>
    <n v="6811000000"/>
    <n v="6732000000"/>
    <n v="909400000"/>
    <n v="9.5"/>
    <n v="20229"/>
    <n v="1806000000"/>
    <n v="5.5"/>
    <n v="150500"/>
    <n v="2100000"/>
    <n v="75.88"/>
    <n v="31500"/>
    <n v="4677401"/>
    <n v="650500"/>
    <n v="1.41"/>
    <n v="17"/>
  </r>
  <r>
    <x v="61"/>
    <n v="357021"/>
    <n v="8.33"/>
    <n v="10.55"/>
    <n v="519500000000"/>
    <n v="560000000000"/>
    <n v="893300000000"/>
    <n v="1.7"/>
    <n v="230735"/>
    <n v="716700000000"/>
    <n v="1.6"/>
    <n v="39000000"/>
    <n v="42630000"/>
    <n v="78.650000000000006"/>
    <n v="2891000"/>
    <n v="82431390"/>
    <n v="54350000"/>
    <n v="1.39"/>
    <n v="10.6"/>
  </r>
  <r>
    <x v="62"/>
    <n v="239460"/>
    <n v="23.97"/>
    <n v="10.84"/>
    <n v="6137000000"/>
    <n v="6922000000"/>
    <n v="3010000000"/>
    <n v="5.4"/>
    <n v="46176"/>
    <n v="3699000000"/>
    <n v="13"/>
    <n v="170000"/>
    <n v="10240000"/>
    <n v="56"/>
    <n v="38000"/>
    <n v="21029853"/>
    <n v="302300"/>
    <n v="3.02"/>
    <n v="20"/>
  </r>
  <r>
    <x v="63"/>
    <n v="7"/>
    <n v="10.87"/>
    <n v="9.18"/>
    <n v="96760000"/>
    <n v="104000000"/>
    <n v="136000000"/>
    <n v="3.3"/>
    <n v="29"/>
    <n v="1743000000"/>
    <n v="1.5"/>
    <n v="6200"/>
    <n v="14800"/>
    <n v="79.67"/>
    <n v="42000"/>
    <n v="27884"/>
    <n v="24512"/>
    <n v="1.65"/>
    <n v="2"/>
  </r>
  <r>
    <x v="64"/>
    <n v="131940"/>
    <n v="9.7200000000000006"/>
    <n v="10.15"/>
    <n v="47420000000"/>
    <n v="47220000000"/>
    <n v="15500000000"/>
    <n v="3.7"/>
    <n v="117000"/>
    <n v="54280000000"/>
    <n v="2.9"/>
    <n v="1718400"/>
    <n v="4400000"/>
    <n v="79.09"/>
    <n v="405700"/>
    <n v="10668354"/>
    <n v="5205100"/>
    <n v="1.33"/>
    <n v="10"/>
  </r>
  <r>
    <x v="65"/>
    <n v="2166086"/>
    <n v="15.93"/>
    <n v="7.77"/>
    <n v="227900000"/>
    <n v="245000000"/>
    <n v="388000000"/>
    <n v="1.8"/>
    <m/>
    <n v="445000000"/>
    <n v="1.6"/>
    <n v="20000"/>
    <n v="24500"/>
    <n v="69.650000000000006"/>
    <n v="3700"/>
    <n v="56375"/>
    <n v="26000"/>
    <n v="2.41"/>
    <n v="10"/>
  </r>
  <r>
    <x v="66"/>
    <n v="344"/>
    <n v="22.3"/>
    <n v="7.17"/>
    <n v="138600000"/>
    <n v="149000000"/>
    <n v="46000000"/>
    <n v="2.5"/>
    <n v="1040"/>
    <n v="208000000"/>
    <n v="2.8"/>
    <n v="15000"/>
    <n v="42300"/>
    <n v="64.53"/>
    <n v="1000"/>
    <n v="89502"/>
    <n v="33500"/>
    <n v="2.37"/>
    <n v="12.5"/>
  </r>
  <r>
    <x v="67"/>
    <n v="1780"/>
    <n v="15.42"/>
    <n v="6.06"/>
    <n v="1079000000"/>
    <n v="1160000000"/>
    <n v="140000000"/>
    <n v="3.3"/>
    <n v="947"/>
    <n v="1700000000"/>
    <n v="0.3"/>
    <n v="20000"/>
    <n v="125900"/>
    <n v="77.900000000000006"/>
    <n v="13000"/>
    <n v="448713"/>
    <n v="210000"/>
    <n v="1.91"/>
    <n v="27.8"/>
  </r>
  <r>
    <x v="68"/>
    <n v="549"/>
    <n v="19.03"/>
    <n v="4.41"/>
    <n v="776600000"/>
    <n v="835000000"/>
    <n v="38000000"/>
    <n v="3.3"/>
    <n v="977"/>
    <n v="462000000"/>
    <n v="0"/>
    <n v="50000"/>
    <n v="60000"/>
    <n v="78.400000000000006"/>
    <n v="20000"/>
    <n v="168564"/>
    <n v="84134"/>
    <n v="2.6"/>
    <n v="15"/>
  </r>
  <r>
    <x v="69"/>
    <n v="108890"/>
    <n v="34.11"/>
    <n v="6.81"/>
    <n v="5760000000"/>
    <n v="6608000000"/>
    <n v="2911000000"/>
    <n v="2.6"/>
    <n v="14118"/>
    <n v="7770000000"/>
    <n v="7.2"/>
    <n v="400000"/>
    <n v="3680000"/>
    <n v="65.14"/>
    <n v="61000"/>
    <n v="14655189"/>
    <n v="846000"/>
    <n v="4.53"/>
    <n v="7.5"/>
  </r>
  <r>
    <x v="70"/>
    <n v="112090"/>
    <n v="30.38"/>
    <n v="6.87"/>
    <n v="3771000000"/>
    <n v="3626000000"/>
    <n v="1457000000"/>
    <n v="4.2"/>
    <n v="13603"/>
    <n v="3332000000"/>
    <n v="7"/>
    <n v="168600"/>
    <n v="2470000"/>
    <n v="65.599999999999994"/>
    <n v="29000"/>
    <n v="6975204"/>
    <n v="322500"/>
    <n v="3.87"/>
    <n v="28.5"/>
  </r>
  <r>
    <x v="71"/>
    <n v="1092"/>
    <n v="7.23"/>
    <n v="5.98"/>
    <n v="38450000000"/>
    <n v="35510000000"/>
    <n v="268100000000"/>
    <n v="7.9"/>
    <n v="1831"/>
    <n v="275900000000"/>
    <n v="-0.3"/>
    <n v="3212800"/>
    <n v="3540000"/>
    <n v="81.39"/>
    <n v="257000"/>
    <n v="6898686"/>
    <n v="3801300"/>
    <n v="0.91"/>
    <n v="6.7"/>
  </r>
  <r>
    <x v="72"/>
    <n v="93030"/>
    <n v="9.76"/>
    <n v="13.19"/>
    <n v="35990000000"/>
    <n v="34070000000"/>
    <n v="54620000000"/>
    <n v="3.9"/>
    <n v="159568"/>
    <n v="58680000000"/>
    <n v="7"/>
    <n v="1600000"/>
    <n v="4170000"/>
    <n v="72.400000000000006"/>
    <n v="140700"/>
    <n v="10006835"/>
    <n v="3666400"/>
    <n v="1.32"/>
    <n v="5.9"/>
  </r>
  <r>
    <x v="73"/>
    <n v="103000"/>
    <n v="13.73"/>
    <n v="6.68"/>
    <n v="7692000000"/>
    <n v="8271000000"/>
    <n v="2902000000"/>
    <n v="1.8"/>
    <n v="13004"/>
    <n v="3307000000"/>
    <n v="4"/>
    <n v="195000"/>
    <n v="158100"/>
    <n v="80.19"/>
    <n v="16300"/>
    <n v="296737"/>
    <n v="190700"/>
    <n v="1.92"/>
    <n v="3.1"/>
  </r>
  <r>
    <x v="74"/>
    <n v="3287590"/>
    <n v="22.32"/>
    <n v="8.2799999999999994"/>
    <n v="510100000000"/>
    <n v="547200000000"/>
    <n v="69180000000"/>
    <n v="6.2"/>
    <n v="2525989"/>
    <n v="89330000000"/>
    <n v="4.2"/>
    <n v="18481000"/>
    <n v="482200000"/>
    <n v="64.349999999999994"/>
    <n v="2130000"/>
    <n v="1080264388"/>
    <n v="48917000"/>
    <n v="2.78"/>
    <n v="9.1999999999999993"/>
  </r>
  <r>
    <x v="75"/>
    <n v="1919440"/>
    <n v="20.71"/>
    <n v="6.25"/>
    <n v="92350000000"/>
    <n v="110200000000"/>
    <n v="69860000000"/>
    <n v="4.9000000000000004"/>
    <n v="342700"/>
    <n v="45070000000"/>
    <n v="6.1"/>
    <n v="8000000"/>
    <n v="111500000"/>
    <n v="69.569999999999993"/>
    <n v="1183000"/>
    <n v="241973879"/>
    <n v="7750000"/>
    <n v="2.44"/>
    <n v="9.1999999999999993"/>
  </r>
  <r>
    <x v="76"/>
    <n v="1648000"/>
    <n v="16.829999999999998"/>
    <n v="5.55"/>
    <n v="119900000000"/>
    <n v="129000000000"/>
    <n v="38790000000"/>
    <n v="6.3"/>
    <n v="167157"/>
    <n v="31300000000"/>
    <n v="15.5"/>
    <n v="4300000"/>
    <n v="23000000"/>
    <n v="69.959999999999994"/>
    <n v="1400000"/>
    <n v="68017860"/>
    <n v="14571100"/>
    <n v="1.82"/>
    <n v="11.2"/>
  </r>
  <r>
    <x v="77"/>
    <n v="437072"/>
    <n v="32.5"/>
    <n v="5.49"/>
    <n v="33700000000"/>
    <n v="32600000000"/>
    <n v="10100000000"/>
    <n v="52.3"/>
    <n v="45550"/>
    <n v="9900000000"/>
    <n v="25.4"/>
    <n v="25000"/>
    <n v="6700000"/>
    <n v="68.7"/>
    <n v="383000"/>
    <n v="26074906"/>
    <n v="675000"/>
    <n v="4.28"/>
    <n v="25"/>
  </r>
  <r>
    <x v="78"/>
    <n v="70280"/>
    <n v="14.47"/>
    <n v="7.85"/>
    <n v="21780000000"/>
    <n v="22880000000"/>
    <n v="103800000000"/>
    <n v="5.0999999999999996"/>
    <n v="95736"/>
    <n v="60650000000"/>
    <n v="2.2000000000000002"/>
    <n v="1260000"/>
    <n v="1920000"/>
    <n v="77.56"/>
    <n v="174400"/>
    <n v="4015676"/>
    <n v="1955000"/>
    <n v="1.87"/>
    <n v="4.3"/>
  </r>
  <r>
    <x v="79"/>
    <n v="20770"/>
    <n v="18.21"/>
    <n v="6.18"/>
    <n v="38300000000"/>
    <n v="42670000000"/>
    <n v="34410000000"/>
    <n v="3.9"/>
    <n v="16903"/>
    <n v="36840000000"/>
    <n v="0"/>
    <n v="2000000"/>
    <n v="2680000"/>
    <n v="79.319999999999993"/>
    <n v="260000"/>
    <n v="6276883"/>
    <n v="3006000"/>
    <n v="2.44"/>
    <n v="10.7"/>
  </r>
  <r>
    <x v="80"/>
    <n v="301230"/>
    <n v="8.89"/>
    <n v="10.3"/>
    <n v="293900000000"/>
    <n v="261600000000"/>
    <n v="336400000000"/>
    <n v="1.3"/>
    <n v="479688"/>
    <n v="329300000000"/>
    <n v="2.2999999999999998"/>
    <n v="18500000"/>
    <n v="24270000"/>
    <n v="79.680000000000007"/>
    <n v="1866000"/>
    <n v="58103033"/>
    <n v="26596000"/>
    <n v="1.28"/>
    <n v="8.6"/>
  </r>
  <r>
    <x v="81"/>
    <n v="10991"/>
    <n v="16.559999999999999"/>
    <n v="5.37"/>
    <n v="5849000000"/>
    <n v="6289000000"/>
    <n v="1679000000"/>
    <n v="1.9"/>
    <n v="18700"/>
    <n v="3624000000"/>
    <n v="12.4"/>
    <n v="600000"/>
    <n v="1140000"/>
    <n v="76.290000000000006"/>
    <n v="66000"/>
    <n v="2731832"/>
    <n v="444400"/>
    <n v="1.95"/>
    <n v="15"/>
  </r>
  <r>
    <x v="82"/>
    <n v="377835"/>
    <n v="9.4700000000000006"/>
    <n v="8.9499999999999993"/>
    <n v="971000000000"/>
    <n v="1044000000000"/>
    <n v="538800000000"/>
    <n v="2.9"/>
    <n v="1171647"/>
    <n v="401800000000"/>
    <n v="-0.1"/>
    <n v="57200000"/>
    <n v="66970000"/>
    <n v="81.150000000000006"/>
    <n v="5290000"/>
    <n v="127417244"/>
    <n v="71149000"/>
    <n v="1.39"/>
    <n v="4.7"/>
  </r>
  <r>
    <x v="83"/>
    <n v="92300"/>
    <n v="21.76"/>
    <n v="2.63"/>
    <n v="7094000000"/>
    <n v="7307000000"/>
    <n v="3200000000"/>
    <n v="5.0999999999999996"/>
    <n v="7301"/>
    <n v="7600000000"/>
    <n v="3.2"/>
    <n v="457000"/>
    <n v="1410000"/>
    <n v="78.239999999999995"/>
    <n v="103000"/>
    <n v="5759732"/>
    <n v="622600"/>
    <n v="2.71"/>
    <n v="15"/>
  </r>
  <r>
    <x v="84"/>
    <n v="2717300"/>
    <n v="15.78"/>
    <n v="9.4600000000000009"/>
    <n v="62210000000"/>
    <n v="66820000000"/>
    <n v="18470000000"/>
    <n v="9.1"/>
    <n v="82980"/>
    <n v="13070000000"/>
    <n v="6.9"/>
    <n v="250000"/>
    <n v="7950000"/>
    <n v="66.55"/>
    <n v="189400"/>
    <n v="15185844"/>
    <n v="2081900"/>
    <n v="1.89"/>
    <n v="8"/>
  </r>
  <r>
    <x v="85"/>
    <n v="582650"/>
    <n v="40.130000000000003"/>
    <n v="14.65"/>
    <n v="4337000000"/>
    <n v="4475000000"/>
    <n v="2589000000"/>
    <n v="2.2000000000000002"/>
    <n v="63942"/>
    <n v="4190000000"/>
    <n v="9"/>
    <n v="400000"/>
    <n v="11400000"/>
    <n v="47.99"/>
    <n v="57000"/>
    <n v="33829590"/>
    <n v="328400"/>
    <n v="4.96"/>
    <n v="40"/>
  </r>
  <r>
    <x v="86"/>
    <n v="811"/>
    <n v="30.86"/>
    <n v="8.3699999999999992"/>
    <n v="6510000"/>
    <n v="7000000"/>
    <n v="35000000"/>
    <n v="1.5"/>
    <n v="670"/>
    <n v="83000000"/>
    <n v="2.5"/>
    <n v="2000"/>
    <n v="7870"/>
    <n v="61.71"/>
    <n v="190"/>
    <n v="103092"/>
    <n v="4500"/>
    <n v="4.2"/>
    <n v="2"/>
  </r>
  <r>
    <x v="87"/>
    <n v="120540"/>
    <n v="16.09"/>
    <n v="7.05"/>
    <n v="31260000000"/>
    <n v="33620000000"/>
    <n v="1200000000"/>
    <n v="1"/>
    <n v="31200"/>
    <n v="2100000000"/>
    <n v="0.05"/>
    <n v="20000"/>
    <n v="9600000"/>
    <n v="71.37"/>
    <n v="85000"/>
    <n v="22912177"/>
    <n v="1100000"/>
    <n v="2.15"/>
    <n v="1.3"/>
  </r>
  <r>
    <x v="88"/>
    <n v="98480"/>
    <n v="10.08"/>
    <n v="6.26"/>
    <n v="293600000000"/>
    <n v="322500000000"/>
    <n v="250600000000"/>
    <n v="4.5999999999999996"/>
    <n v="86990"/>
    <n v="214200000000"/>
    <n v="3.6"/>
    <n v="29220000"/>
    <n v="22900000"/>
    <n v="75.819999999999993"/>
    <n v="2070000"/>
    <n v="48422644"/>
    <n v="22877000"/>
    <n v="1.26"/>
    <n v="3.6"/>
  </r>
  <r>
    <x v="89"/>
    <n v="17820"/>
    <n v="21.88"/>
    <n v="2.42"/>
    <n v="30160000000"/>
    <n v="32430000000"/>
    <n v="27420000000"/>
    <n v="6.8"/>
    <n v="4450"/>
    <n v="11120000000"/>
    <n v="2.2999999999999998"/>
    <n v="567000"/>
    <n v="1420000"/>
    <n v="77.03"/>
    <n v="293000"/>
    <n v="2335648"/>
    <n v="486900"/>
    <n v="2.97"/>
    <n v="2.2000000000000002"/>
  </r>
  <r>
    <x v="90"/>
    <n v="198500"/>
    <n v="22.48"/>
    <n v="7.13"/>
    <n v="10210000000"/>
    <n v="11720000000"/>
    <n v="646700000"/>
    <n v="6"/>
    <n v="18500"/>
    <n v="775100000"/>
    <n v="3.2"/>
    <n v="152000"/>
    <n v="2700000"/>
    <n v="68.16"/>
    <n v="20000"/>
    <n v="5146281"/>
    <n v="394800"/>
    <n v="2.7"/>
    <n v="18"/>
  </r>
  <r>
    <x v="91"/>
    <n v="236800"/>
    <n v="35.99"/>
    <n v="11.83"/>
    <n v="3036000000"/>
    <n v="3560000000"/>
    <n v="365500000"/>
    <n v="6"/>
    <n v="21716"/>
    <n v="579500000"/>
    <n v="12.3"/>
    <n v="15000"/>
    <n v="2600000"/>
    <n v="55.08"/>
    <n v="2750"/>
    <n v="6217141"/>
    <n v="61900"/>
    <n v="4.7699999999999996"/>
    <n v="5.7"/>
  </r>
  <r>
    <x v="92"/>
    <n v="64589"/>
    <n v="9.0399999999999991"/>
    <n v="13.7"/>
    <n v="5829000000"/>
    <n v="4547000000"/>
    <n v="3569000000"/>
    <n v="7.6"/>
    <n v="60472"/>
    <n v="5970000000"/>
    <n v="6"/>
    <n v="936000"/>
    <n v="1170000"/>
    <n v="71.05"/>
    <n v="44000"/>
    <n v="2290237"/>
    <n v="653900"/>
    <n v="1.26"/>
    <n v="8.8000000000000007"/>
  </r>
  <r>
    <x v="93"/>
    <n v="10400"/>
    <n v="18.88"/>
    <n v="6.24"/>
    <n v="8591000000"/>
    <n v="8066000000"/>
    <n v="1783000000"/>
    <n v="4"/>
    <n v="7300"/>
    <n v="8162000000"/>
    <n v="2"/>
    <n v="400000"/>
    <n v="2600000"/>
    <n v="72.63"/>
    <n v="107000"/>
    <n v="3826018"/>
    <n v="678800"/>
    <n v="1.92"/>
    <n v="18"/>
  </r>
  <r>
    <x v="94"/>
    <n v="30355"/>
    <n v="26.53"/>
    <n v="25.03"/>
    <n v="308000000"/>
    <n v="314000000"/>
    <n v="484500000"/>
    <n v="3.3"/>
    <n v="5940"/>
    <n v="730900000"/>
    <n v="5.3"/>
    <n v="21000"/>
    <n v="838000"/>
    <n v="36.68"/>
    <n v="1500"/>
    <n v="1867035"/>
    <n v="28600"/>
    <n v="3.35"/>
    <n v="45"/>
  </r>
  <r>
    <x v="95"/>
    <n v="111370"/>
    <n v="44.22"/>
    <n v="17.87"/>
    <n v="454600000"/>
    <n v="488800000"/>
    <n v="1079000000"/>
    <n v="21.8"/>
    <n v="10600"/>
    <n v="5051000000"/>
    <n v="15"/>
    <n v="1000"/>
    <n v="3214"/>
    <n v="47.69"/>
    <n v="3100"/>
    <n v="3482211"/>
    <n v="7000"/>
    <n v="6.09"/>
    <n v="85"/>
  </r>
  <r>
    <x v="96"/>
    <n v="1759540"/>
    <n v="26.82"/>
    <n v="3.48"/>
    <n v="19430000000"/>
    <n v="20890000000"/>
    <n v="18650000000"/>
    <n v="4.9000000000000004"/>
    <n v="83200"/>
    <n v="7224000000"/>
    <n v="2.9"/>
    <n v="160000"/>
    <n v="1590000"/>
    <n v="76.5"/>
    <n v="216000"/>
    <n v="5765563"/>
    <n v="750000"/>
    <n v="3.34"/>
    <n v="30"/>
  </r>
  <r>
    <x v="97"/>
    <n v="65200"/>
    <n v="8.6199999999999992"/>
    <n v="10.92"/>
    <n v="10170000000"/>
    <n v="17930000000"/>
    <n v="8880000000"/>
    <n v="6.6"/>
    <n v="77148"/>
    <n v="11020000000"/>
    <n v="1.1000000000000001"/>
    <n v="695700"/>
    <n v="1630000"/>
    <n v="73.97"/>
    <n v="72000"/>
    <n v="3596617"/>
    <n v="824200"/>
    <n v="1.19"/>
    <n v="8"/>
  </r>
  <r>
    <x v="98"/>
    <n v="2586"/>
    <n v="12.06"/>
    <n v="8.41"/>
    <n v="5735000000"/>
    <n v="2511000000"/>
    <n v="13400000000"/>
    <n v="2.2999999999999998"/>
    <n v="5210"/>
    <n v="16300000000"/>
    <n v="2.4"/>
    <n v="165000"/>
    <n v="293700"/>
    <n v="78.739999999999995"/>
    <n v="50650"/>
    <n v="468571"/>
    <n v="355400"/>
    <n v="1.79"/>
    <n v="4.5"/>
  </r>
  <r>
    <x v="99"/>
    <n v="25"/>
    <n v="8.0399999999999991"/>
    <n v="4.2300000000000004"/>
    <n v="1772000000"/>
    <n v="1719000000"/>
    <n v="2580000000"/>
    <n v="15.6"/>
    <n v="341"/>
    <n v="2760000000"/>
    <n v="2"/>
    <n v="120000"/>
    <n v="231500"/>
    <n v="82.03"/>
    <n v="11190"/>
    <n v="449198"/>
    <n v="174600"/>
    <n v="0.93"/>
    <n v="4.7"/>
  </r>
  <r>
    <x v="100"/>
    <n v="25333"/>
    <n v="12"/>
    <n v="8.73"/>
    <n v="7216000000"/>
    <n v="6273000000"/>
    <n v="1629000000"/>
    <n v="1.3"/>
    <n v="8684"/>
    <n v="2677000000"/>
    <n v="0.4"/>
    <n v="100000"/>
    <n v="855000"/>
    <n v="73.73"/>
    <n v="22000"/>
    <n v="2045262"/>
    <n v="560000"/>
    <n v="1.57"/>
    <n v="37.700000000000003"/>
  </r>
  <r>
    <x v="101"/>
    <n v="587040"/>
    <n v="41.66"/>
    <n v="11.35"/>
    <n v="781400000"/>
    <n v="840200000"/>
    <n v="868200000"/>
    <n v="5.5"/>
    <n v="49827"/>
    <n v="1147000000"/>
    <n v="7.5"/>
    <n v="70500"/>
    <n v="7300000"/>
    <n v="56.95"/>
    <n v="13000"/>
    <n v="18040341"/>
    <n v="59600"/>
    <n v="5.66"/>
    <n v="2.5"/>
  </r>
  <r>
    <x v="102"/>
    <n v="118480"/>
    <n v="43.95"/>
    <n v="23.39"/>
    <n v="1012000000"/>
    <n v="1088000000"/>
    <n v="503400000"/>
    <n v="4"/>
    <n v="28400"/>
    <n v="521100000"/>
    <n v="12"/>
    <n v="36000"/>
    <n v="4500000"/>
    <n v="36.97"/>
    <n v="5400"/>
    <n v="12158924"/>
    <n v="85000"/>
    <n v="5.98"/>
    <n v="2.5"/>
  </r>
  <r>
    <x v="103"/>
    <n v="329750"/>
    <n v="23.07"/>
    <n v="5.0599999999999996"/>
    <n v="68400000000"/>
    <n v="75330000000"/>
    <n v="123500000000"/>
    <n v="7.1"/>
    <n v="65877"/>
    <n v="99300000000"/>
    <n v="1.3"/>
    <n v="8692100"/>
    <n v="10490000"/>
    <n v="72.239999999999995"/>
    <n v="460000"/>
    <n v="23953136"/>
    <n v="4571600"/>
    <n v="3.07"/>
    <n v="3"/>
  </r>
  <r>
    <x v="104"/>
    <n v="300"/>
    <n v="35.43"/>
    <n v="7.24"/>
    <n v="115700000"/>
    <n v="124400000"/>
    <n v="90000000"/>
    <n v="2.2999999999999998"/>
    <m/>
    <n v="392000000"/>
    <n v="1"/>
    <n v="15000"/>
    <n v="88000"/>
    <n v="64.06"/>
    <n v="3200"/>
    <n v="349106"/>
    <n v="28700"/>
    <n v="5.0199999999999996"/>
    <n v="2.5"/>
  </r>
  <r>
    <x v="105"/>
    <n v="1240000"/>
    <n v="46.77"/>
    <n v="19.05"/>
    <n v="651000000"/>
    <n v="700000000"/>
    <n v="915000000"/>
    <n v="4"/>
    <n v="15100"/>
    <n v="927000000"/>
    <n v="4.5"/>
    <n v="25000"/>
    <n v="3930000"/>
    <n v="45.09"/>
    <n v="4000"/>
    <n v="12291529"/>
    <n v="56600"/>
    <n v="6.5"/>
    <n v="5.3"/>
  </r>
  <r>
    <x v="106"/>
    <n v="316"/>
    <n v="10.17"/>
    <n v="8"/>
    <n v="2000000000"/>
    <n v="2150000000"/>
    <n v="2625000000"/>
    <n v="1"/>
    <n v="2222"/>
    <n v="3407000000"/>
    <n v="2.9"/>
    <n v="120000"/>
    <n v="160000"/>
    <n v="78.86"/>
    <n v="20000"/>
    <n v="398534"/>
    <n v="208300"/>
    <n v="1.5"/>
    <n v="7"/>
  </r>
  <r>
    <x v="107"/>
    <n v="1100"/>
    <n v="14.14"/>
    <n v="6.44"/>
    <n v="1095000000"/>
    <n v="1178000000"/>
    <n v="250000000"/>
    <n v="3.3"/>
    <n v="2105"/>
    <n v="2000000000"/>
    <n v="3.9"/>
    <n v="40000"/>
    <n v="165900"/>
    <n v="79.040000000000006"/>
    <n v="13500"/>
    <n v="432900"/>
    <n v="172000"/>
    <n v="1.79"/>
    <n v="27.2"/>
  </r>
  <r>
    <x v="108"/>
    <n v="1030700"/>
    <n v="41.43"/>
    <n v="12.44"/>
    <n v="176900000"/>
    <n v="190200000"/>
    <n v="541000000"/>
    <n v="3"/>
    <n v="7660"/>
    <n v="860000000"/>
    <n v="7"/>
    <n v="10000"/>
    <n v="786000"/>
    <n v="52.73"/>
    <n v="24000"/>
    <n v="3086859"/>
    <n v="31500"/>
    <n v="5.94"/>
    <n v="20"/>
  </r>
  <r>
    <x v="109"/>
    <n v="2040"/>
    <n v="15.62"/>
    <n v="6.83"/>
    <n v="1707000000"/>
    <n v="1836000000"/>
    <n v="2012000000"/>
    <n v="4.7"/>
    <n v="2000"/>
    <n v="2245000000"/>
    <n v="4.5"/>
    <n v="150000"/>
    <n v="560000"/>
    <n v="72.38"/>
    <n v="21000"/>
    <n v="1230602"/>
    <n v="348200"/>
    <n v="1.96"/>
    <n v="10.8"/>
  </r>
  <r>
    <x v="110"/>
    <n v="1972550"/>
    <n v="21.01"/>
    <n v="4.7300000000000004"/>
    <n v="189700000000"/>
    <n v="203600000000"/>
    <n v="182400000000"/>
    <n v="4.0999999999999996"/>
    <n v="329532"/>
    <n v="190800000000"/>
    <n v="5.4"/>
    <n v="10033000"/>
    <n v="34730000"/>
    <n v="75.19"/>
    <n v="1752000"/>
    <n v="106202903"/>
    <n v="15958700"/>
    <n v="2.4500000000000002"/>
    <n v="3.2"/>
  </r>
  <r>
    <x v="111"/>
    <n v="702"/>
    <n v="25.11"/>
    <n v="4.87"/>
    <n v="178600000"/>
    <n v="192000000"/>
    <n v="22000000"/>
    <n v="1"/>
    <n v="240"/>
    <n v="149000000"/>
    <n v="1"/>
    <n v="6000"/>
    <n v="7896"/>
    <n v="69.75"/>
    <n v="56"/>
    <n v="108105"/>
    <n v="10100"/>
    <n v="3.25"/>
    <n v="16"/>
  </r>
  <r>
    <x v="112"/>
    <n v="33843"/>
    <n v="15.27"/>
    <n v="12.79"/>
    <n v="4605000000"/>
    <n v="3876000000"/>
    <n v="1030000000"/>
    <n v="6.8"/>
    <n v="12719"/>
    <n v="1830000000"/>
    <n v="11.5"/>
    <n v="150000"/>
    <n v="1360000"/>
    <n v="65.180000000000007"/>
    <n v="24000"/>
    <n v="4455421"/>
    <n v="706900"/>
    <n v="1.81"/>
    <n v="8"/>
  </r>
  <r>
    <x v="113"/>
    <n v="1564116"/>
    <n v="21.52"/>
    <n v="7.03"/>
    <n v="2209000000"/>
    <n v="2692000000"/>
    <n v="853000000"/>
    <n v="10.6"/>
    <n v="49256"/>
    <n v="1000000000"/>
    <n v="11"/>
    <n v="220000"/>
    <n v="1488000"/>
    <n v="64.52"/>
    <n v="11000"/>
    <n v="2791272"/>
    <n v="142300"/>
    <n v="2.2599999999999998"/>
    <n v="6.7"/>
  </r>
  <r>
    <x v="114"/>
    <n v="102"/>
    <n v="17.559999999999999"/>
    <n v="7.17"/>
    <n v="1674000"/>
    <n v="1800000"/>
    <n v="700000"/>
    <n v="-1"/>
    <n v="227"/>
    <n v="17000000"/>
    <n v="2.6"/>
    <n v="2500"/>
    <n v="4521"/>
    <n v="78.709999999999994"/>
    <n v="400"/>
    <n v="9341"/>
    <m/>
    <n v="1.78"/>
    <n v="6"/>
  </r>
  <r>
    <x v="115"/>
    <n v="446550"/>
    <n v="22.29"/>
    <n v="5.64"/>
    <n v="14240000000"/>
    <n v="13910000000"/>
    <n v="9754000000"/>
    <n v="4.4000000000000004"/>
    <n v="57694"/>
    <n v="15630000000"/>
    <n v="2.1"/>
    <n v="800000"/>
    <n v="11020000"/>
    <n v="70.66"/>
    <n v="167000"/>
    <n v="32725847"/>
    <n v="1219200"/>
    <n v="2.73"/>
    <n v="12.1"/>
  </r>
  <r>
    <x v="116"/>
    <n v="801590"/>
    <n v="35.79"/>
    <n v="20.99"/>
    <n v="5046000000"/>
    <n v="8859000000"/>
    <n v="689400000"/>
    <n v="8.1999999999999993"/>
    <n v="30400"/>
    <n v="972900000"/>
    <n v="12.8"/>
    <n v="50000"/>
    <n v="9200000"/>
    <n v="40.32"/>
    <n v="8500"/>
    <n v="19406703"/>
    <n v="83700"/>
    <n v="4.7"/>
    <n v="21"/>
  </r>
  <r>
    <x v="117"/>
    <n v="825418"/>
    <n v="25.16"/>
    <n v="18.36"/>
    <n v="1920000000"/>
    <n v="1167000000"/>
    <n v="1356000000"/>
    <n v="4.8"/>
    <n v="42237"/>
    <n v="1473000000"/>
    <n v="4.2"/>
    <n v="65000"/>
    <n v="840000"/>
    <n v="43.93"/>
    <n v="13000"/>
    <n v="2030692"/>
    <n v="127400"/>
    <n v="3.18"/>
    <n v="35"/>
  </r>
  <r>
    <x v="118"/>
    <n v="21"/>
    <n v="25.14"/>
    <n v="6.82"/>
    <n v="27900000"/>
    <n v="30000000"/>
    <n v="640000"/>
    <n v="3.3"/>
    <n v="30"/>
    <n v="19800000"/>
    <n v="-3.6"/>
    <n v="300"/>
    <n v="2541"/>
    <n v="62.73"/>
    <n v="1000"/>
    <n v="13048"/>
    <n v="1900"/>
    <n v="3.19"/>
    <n v="90"/>
  </r>
  <r>
    <x v="119"/>
    <n v="140800"/>
    <n v="31.45"/>
    <n v="9.4700000000000006"/>
    <n v="2005000000"/>
    <n v="2054000000"/>
    <n v="568000000"/>
    <n v="3"/>
    <n v="13223"/>
    <n v="1419000000"/>
    <n v="2.9"/>
    <n v="80000"/>
    <n v="10000000"/>
    <n v="59.8"/>
    <n v="16000"/>
    <n v="27676547"/>
    <n v="371800"/>
    <n v="4.1900000000000004"/>
    <n v="47"/>
  </r>
  <r>
    <x v="120"/>
    <n v="41526"/>
    <n v="11.14"/>
    <n v="8.68"/>
    <n v="100700000000"/>
    <n v="90610000000"/>
    <n v="293100000000"/>
    <n v="1.2"/>
    <n v="116500"/>
    <n v="252700000000"/>
    <n v="1.4"/>
    <n v="8500000"/>
    <n v="7530000"/>
    <n v="78.81"/>
    <n v="895300"/>
    <n v="16407491"/>
    <n v="10004000"/>
    <n v="1.66"/>
    <n v="6"/>
  </r>
  <r>
    <x v="121"/>
    <n v="960"/>
    <n v="15"/>
    <n v="6.41"/>
    <n v="934300000"/>
    <n v="1005000000"/>
    <n v="1579000000"/>
    <n v="0.5"/>
    <n v="600"/>
    <n v="2233000000"/>
    <n v="2.1"/>
    <n v="2000"/>
    <n v="89000"/>
    <n v="75.83"/>
    <n v="72000"/>
    <n v="219958"/>
    <n v="81000"/>
    <n v="2"/>
    <n v="15.6"/>
  </r>
  <r>
    <x v="122"/>
    <n v="19060"/>
    <n v="18.489999999999998"/>
    <n v="5.65"/>
    <n v="1471000000"/>
    <n v="1581000000"/>
    <n v="448000000"/>
    <n v="3.3"/>
    <n v="5432"/>
    <n v="1007000000"/>
    <n v="-0.6"/>
    <n v="60000"/>
    <n v="79400"/>
    <n v="74.040000000000006"/>
    <n v="8750"/>
    <n v="216494"/>
    <n v="52000"/>
    <n v="2.31"/>
    <n v="19"/>
  </r>
  <r>
    <x v="123"/>
    <n v="268680"/>
    <n v="13.9"/>
    <n v="7.53"/>
    <n v="35710000000"/>
    <n v="38390000000"/>
    <n v="19850000000"/>
    <n v="4.8"/>
    <n v="92382"/>
    <n v="19770000000"/>
    <n v="2.4"/>
    <n v="2110000"/>
    <n v="2050000"/>
    <n v="78.66"/>
    <n v="132700"/>
    <n v="4035461"/>
    <n v="1765000"/>
    <n v="1.79"/>
    <n v="4.2"/>
  </r>
  <r>
    <x v="124"/>
    <n v="129494"/>
    <n v="24.88"/>
    <n v="4.49"/>
    <n v="2318000000"/>
    <n v="2553000000"/>
    <n v="750000000"/>
    <n v="4"/>
    <n v="18712"/>
    <n v="2020000000"/>
    <n v="9.3000000000000007"/>
    <n v="90000"/>
    <n v="1930000"/>
    <n v="70.33"/>
    <n v="25770"/>
    <n v="5465100"/>
    <n v="171600"/>
    <n v="2.81"/>
    <n v="7.8"/>
  </r>
  <r>
    <x v="125"/>
    <n v="923768"/>
    <n v="40.65"/>
    <n v="17.18"/>
    <n v="18430000000"/>
    <n v="19850000000"/>
    <n v="33990000000"/>
    <n v="6.2"/>
    <n v="194394"/>
    <n v="17140000000"/>
    <n v="16.5"/>
    <n v="750000"/>
    <n v="55670000"/>
    <n v="46.74"/>
    <n v="275000"/>
    <n v="128771988"/>
    <n v="853100"/>
    <n v="5.53"/>
    <n v="2.5"/>
  </r>
  <r>
    <x v="126"/>
    <n v="324220"/>
    <n v="11.67"/>
    <n v="9.4499999999999993"/>
    <n v="107400000000"/>
    <n v="125900000000"/>
    <n v="76640000000"/>
    <n v="3.3"/>
    <n v="91852"/>
    <n v="45960000000"/>
    <n v="1"/>
    <n v="2288000"/>
    <n v="2380000"/>
    <n v="79.400000000000006"/>
    <n v="171100"/>
    <n v="4593041"/>
    <n v="3343000"/>
    <n v="1.78"/>
    <n v="4.3"/>
  </r>
  <r>
    <x v="127"/>
    <n v="212460"/>
    <n v="36.729999999999997"/>
    <n v="3.86"/>
    <n v="9792000000"/>
    <n v="9896000000"/>
    <n v="13140000000"/>
    <n v="1.2"/>
    <n v="34965"/>
    <n v="6373000000"/>
    <n v="0.2"/>
    <n v="180000"/>
    <n v="920000"/>
    <n v="73.13"/>
    <n v="54000"/>
    <n v="3001583"/>
    <n v="233900"/>
    <n v="5.84"/>
    <n v="15"/>
  </r>
  <r>
    <x v="128"/>
    <n v="803940"/>
    <n v="30.42"/>
    <n v="8.4499999999999993"/>
    <n v="52660000000"/>
    <n v="75270000000"/>
    <n v="15070000000"/>
    <n v="6.1"/>
    <n v="257683"/>
    <n v="14010000000"/>
    <n v="4.8"/>
    <n v="1500000"/>
    <n v="45430000"/>
    <n v="63"/>
    <n v="365000"/>
    <n v="162419946"/>
    <n v="3982800"/>
    <n v="4.1399999999999997"/>
    <n v="8.3000000000000007"/>
  </r>
  <r>
    <x v="129"/>
    <n v="78200"/>
    <n v="19.96"/>
    <n v="6.54"/>
    <n v="4473000000"/>
    <n v="4873000000"/>
    <n v="5699000000"/>
    <n v="6"/>
    <n v="11643"/>
    <n v="7164000000"/>
    <n v="2"/>
    <n v="120000"/>
    <n v="1320000"/>
    <n v="71.94"/>
    <n v="40520"/>
    <n v="3039150"/>
    <n v="386900"/>
    <n v="2.4500000000000002"/>
    <n v="12.6"/>
  </r>
  <r>
    <x v="130"/>
    <n v="406750"/>
    <n v="29.43"/>
    <n v="4.53"/>
    <n v="2469000000"/>
    <n v="48360000000"/>
    <n v="2936000000"/>
    <n v="2.8"/>
    <n v="29500"/>
    <n v="3330000000"/>
    <n v="5.0999999999999996"/>
    <n v="120000"/>
    <n v="2660000"/>
    <n v="74.89"/>
    <n v="25000"/>
    <n v="6347884"/>
    <n v="273200"/>
    <n v="3.93"/>
    <n v="15.1"/>
  </r>
  <r>
    <x v="131"/>
    <n v="1285220"/>
    <n v="20.87"/>
    <n v="6.26"/>
    <n v="20220000000"/>
    <n v="22880000000"/>
    <n v="12300000000"/>
    <n v="4.5"/>
    <n v="78230"/>
    <n v="9600000000"/>
    <n v="3.8"/>
    <n v="2850000"/>
    <n v="11000000"/>
    <n v="69.53"/>
    <n v="161000"/>
    <n v="27925628"/>
    <n v="1839200"/>
    <n v="2.56"/>
    <n v="9.6"/>
  </r>
  <r>
    <x v="132"/>
    <n v="300000"/>
    <n v="25.31"/>
    <n v="5.47"/>
    <n v="46050000000"/>
    <n v="52860000000"/>
    <n v="38630000000"/>
    <n v="5.9"/>
    <n v="202124"/>
    <n v="37500000000"/>
    <n v="5.5"/>
    <n v="3500000"/>
    <n v="35860000"/>
    <n v="69.91"/>
    <n v="338000"/>
    <n v="87857473"/>
    <n v="3310900"/>
    <n v="3.16"/>
    <n v="11.7"/>
  </r>
  <r>
    <x v="133"/>
    <n v="312685"/>
    <n v="10.78"/>
    <n v="10.01"/>
    <n v="117400000000"/>
    <n v="133800000000"/>
    <n v="75980000000"/>
    <n v="5.6"/>
    <n v="364697"/>
    <n v="81610000000"/>
    <n v="3.4"/>
    <n v="8970000"/>
    <n v="17020000"/>
    <n v="74.41"/>
    <n v="424100"/>
    <n v="38635144"/>
    <n v="12300000"/>
    <n v="1.39"/>
    <n v="19.5"/>
  </r>
  <r>
    <x v="134"/>
    <n v="92391"/>
    <n v="10.82"/>
    <n v="10.43"/>
    <n v="42150000000"/>
    <n v="43280000000"/>
    <n v="37680000000"/>
    <n v="1.1000000000000001"/>
    <n v="17135"/>
    <n v="52100000000"/>
    <n v="2.1"/>
    <n v="3600000"/>
    <n v="5480000"/>
    <n v="77.53"/>
    <n v="339800"/>
    <n v="10566212"/>
    <n v="4278800"/>
    <n v="1.47"/>
    <n v="6.5"/>
  </r>
  <r>
    <x v="135"/>
    <n v="9104"/>
    <n v="13.93"/>
    <n v="7.86"/>
    <n v="20540000000"/>
    <n v="22090000000"/>
    <n v="46900000000"/>
    <n v="2.7"/>
    <n v="25328"/>
    <n v="29100000000"/>
    <n v="6.5"/>
    <n v="600000"/>
    <n v="1300000"/>
    <n v="77.62"/>
    <n v="190000"/>
    <n v="3916632"/>
    <n v="1329500"/>
    <n v="1.91"/>
    <n v="12"/>
  </r>
  <r>
    <x v="136"/>
    <n v="11437"/>
    <n v="15.54"/>
    <n v="4.6100000000000003"/>
    <n v="9046000000"/>
    <n v="9727000000"/>
    <n v="15000000000"/>
    <n v="8.6999999999999993"/>
    <n v="1230"/>
    <n v="6150000000"/>
    <n v="3"/>
    <n v="126000"/>
    <n v="140000"/>
    <n v="73.67"/>
    <n v="30000"/>
    <n v="863051"/>
    <n v="184500"/>
    <n v="2.87"/>
    <n v="2.7"/>
  </r>
  <r>
    <x v="137"/>
    <n v="2517"/>
    <n v="19.260000000000002"/>
    <n v="5.48"/>
    <n v="1084000000"/>
    <n v="1166000000"/>
    <n v="214000000"/>
    <n v="2.5"/>
    <n v="1214"/>
    <n v="2500000000"/>
    <n v="0.05"/>
    <n v="150000"/>
    <n v="309900"/>
    <n v="73.95"/>
    <n v="18000"/>
    <n v="776948"/>
    <n v="300000"/>
    <n v="2.4700000000000002"/>
    <n v="36"/>
  </r>
  <r>
    <x v="138"/>
    <n v="237500"/>
    <n v="10.7"/>
    <n v="11.74"/>
    <n v="57500000000"/>
    <n v="56530000000"/>
    <n v="23540000000"/>
    <n v="8.1"/>
    <n v="198755"/>
    <n v="28430000000"/>
    <n v="9.6"/>
    <n v="4000000"/>
    <n v="9660000"/>
    <n v="71.349999999999994"/>
    <n v="253800"/>
    <n v="22329977"/>
    <n v="4300000"/>
    <n v="1.36"/>
    <n v="6.3"/>
  </r>
  <r>
    <x v="139"/>
    <n v="17075200"/>
    <n v="9.8000000000000007"/>
    <n v="14.52"/>
    <n v="894300000000"/>
    <n v="915000000000"/>
    <n v="162500000000"/>
    <n v="6.7"/>
    <n v="537289"/>
    <n v="92910000000"/>
    <n v="11.5"/>
    <n v="6000000"/>
    <n v="71830000"/>
    <n v="67.099999999999994"/>
    <n v="2310000"/>
    <n v="143420309"/>
    <n v="35500000"/>
    <n v="1.27"/>
    <n v="8.3000000000000007"/>
  </r>
  <r>
    <x v="140"/>
    <n v="410"/>
    <n v="12.33"/>
    <n v="6.43"/>
    <n v="4650000"/>
    <n v="5000000"/>
    <n v="17000000"/>
    <n v="3.3"/>
    <n v="198"/>
    <n v="42000000"/>
    <n v="3.2"/>
    <n v="500"/>
    <n v="3500"/>
    <n v="77.760000000000005"/>
    <n v="200"/>
    <n v="7460"/>
    <n v="2200"/>
    <n v="1.54"/>
    <n v="14"/>
  </r>
  <r>
    <x v="141"/>
    <n v="261"/>
    <n v="18.12"/>
    <n v="8.4700000000000006"/>
    <n v="98440000"/>
    <n v="105800000"/>
    <n v="70000000"/>
    <n v="-1.9"/>
    <n v="320"/>
    <n v="195000000"/>
    <n v="1.7"/>
    <n v="10000"/>
    <n v="18170"/>
    <n v="72.150000000000006"/>
    <n v="710"/>
    <n v="38958"/>
    <n v="23500"/>
    <n v="2.33"/>
    <n v="4.5"/>
  </r>
  <r>
    <x v="142"/>
    <n v="616"/>
    <n v="20.05"/>
    <n v="5.12"/>
    <n v="251300000"/>
    <n v="270300000"/>
    <n v="66000000"/>
    <n v="3.3"/>
    <n v="1210"/>
    <n v="267000000"/>
    <n v="3"/>
    <n v="13000"/>
    <n v="43800"/>
    <n v="73.61"/>
    <n v="2400"/>
    <n v="166312"/>
    <n v="51100"/>
    <n v="2.21"/>
    <n v="20"/>
  </r>
  <r>
    <x v="143"/>
    <n v="242"/>
    <n v="13.83"/>
    <n v="6.7"/>
    <n v="40060000"/>
    <n v="43080000"/>
    <n v="10000000"/>
    <n v="3.3"/>
    <n v="114"/>
    <n v="106000000"/>
    <n v="2.1"/>
    <n v="1300"/>
    <n v="3261"/>
    <n v="78.459999999999994"/>
    <n v="600"/>
    <n v="7012"/>
    <n v="4800"/>
    <n v="2.0299999999999998"/>
    <n v="9.8000000000000007"/>
  </r>
  <r>
    <x v="144"/>
    <n v="389"/>
    <n v="16.34"/>
    <n v="6"/>
    <n v="84820000"/>
    <n v="91200000"/>
    <n v="38000000"/>
    <n v="0.7"/>
    <n v="829"/>
    <n v="174000000"/>
    <n v="-0.4"/>
    <n v="7000"/>
    <n v="67000"/>
    <n v="73.62"/>
    <n v="1250"/>
    <n v="117534"/>
    <n v="27300"/>
    <n v="1.85"/>
    <n v="15"/>
  </r>
  <r>
    <x v="145"/>
    <n v="1960582"/>
    <n v="29.56"/>
    <n v="2.62"/>
    <n v="128500000000"/>
    <n v="138200000000"/>
    <n v="113000000000"/>
    <n v="5"/>
    <n v="152044"/>
    <n v="36210000000"/>
    <n v="0.8"/>
    <n v="1500000"/>
    <n v="6620000"/>
    <n v="75.459999999999994"/>
    <n v="1550000"/>
    <n v="26417599"/>
    <n v="3502600"/>
    <n v="4.05"/>
    <n v="25"/>
  </r>
  <r>
    <x v="146"/>
    <n v="196190"/>
    <n v="35.21"/>
    <n v="10.6"/>
    <n v="1615000000"/>
    <n v="1737000000"/>
    <n v="1374000000"/>
    <n v="3.2"/>
    <n v="14576"/>
    <n v="2128000000"/>
    <n v="0.8"/>
    <n v="225000"/>
    <n v="4650000"/>
    <n v="56.75"/>
    <n v="31000"/>
    <n v="11126832"/>
    <n v="228800"/>
    <n v="4.75"/>
    <n v="48"/>
  </r>
  <r>
    <x v="147"/>
    <n v="102350"/>
    <n v="12.12"/>
    <n v="10.49"/>
    <n v="32330000000"/>
    <n v="31640000000"/>
    <n v="3245000000"/>
    <n v="6.5"/>
    <n v="45290"/>
    <n v="9538000000"/>
    <n v="8.8000000000000007"/>
    <n v="847000"/>
    <n v="3200000"/>
    <n v="74.73"/>
    <n v="64000"/>
    <n v="10829175"/>
    <n v="2611700"/>
    <n v="1.67"/>
    <n v="30"/>
  </r>
  <r>
    <x v="148"/>
    <n v="693"/>
    <n v="9.49"/>
    <n v="4.16"/>
    <n v="32000000000"/>
    <n v="35330000000"/>
    <n v="174000000000"/>
    <n v="8.1"/>
    <n v="3130"/>
    <n v="155200000000"/>
    <n v="1.7"/>
    <n v="2310000"/>
    <n v="2180000"/>
    <n v="81.62"/>
    <n v="700000"/>
    <n v="4425720"/>
    <n v="1896100"/>
    <n v="1.05"/>
    <n v="3.4"/>
  </r>
  <r>
    <x v="149"/>
    <n v="48845"/>
    <n v="10.62"/>
    <n v="9.43"/>
    <n v="28890000000"/>
    <n v="31150000000"/>
    <n v="29240000000"/>
    <n v="5.3"/>
    <n v="42970"/>
    <n v="29670000000"/>
    <n v="7.5"/>
    <n v="1375800"/>
    <n v="2200000"/>
    <n v="74.5"/>
    <n v="82000"/>
    <n v="5431363"/>
    <n v="1294700"/>
    <n v="1.32"/>
    <n v="13.1"/>
  </r>
  <r>
    <x v="150"/>
    <n v="20273"/>
    <n v="8.9499999999999993"/>
    <n v="10.220000000000001"/>
    <n v="11800000000"/>
    <n v="12490000000"/>
    <n v="14970000000"/>
    <n v="3.9"/>
    <n v="20250"/>
    <n v="16070000000"/>
    <n v="3.3"/>
    <n v="750000"/>
    <n v="870000"/>
    <n v="76.14"/>
    <n v="53300"/>
    <n v="2011070"/>
    <n v="812300"/>
    <n v="1.24"/>
    <n v="6.4"/>
  </r>
  <r>
    <x v="151"/>
    <n v="637657"/>
    <n v="45.62"/>
    <n v="16.97"/>
    <n v="223500000"/>
    <n v="240300000"/>
    <n v="79000000"/>
    <n v="2.8"/>
    <n v="22100"/>
    <n v="344000000"/>
    <m/>
    <n v="89000"/>
    <n v="3700000"/>
    <n v="48.09"/>
    <n v="4000"/>
    <n v="8591629"/>
    <n v="100000"/>
    <n v="6.84"/>
    <m/>
  </r>
  <r>
    <x v="152"/>
    <n v="1219912"/>
    <n v="18.48"/>
    <n v="21.32"/>
    <n v="189400000000"/>
    <n v="202600000000"/>
    <n v="41970000000"/>
    <n v="3.5"/>
    <n v="275971"/>
    <n v="39420000000"/>
    <n v="4.5"/>
    <n v="3100000"/>
    <n v="16630000"/>
    <n v="43.27"/>
    <n v="460000"/>
    <n v="44344136"/>
    <n v="4844000"/>
    <n v="2.2400000000000002"/>
    <n v="26.2"/>
  </r>
  <r>
    <x v="153"/>
    <n v="504782"/>
    <n v="10.1"/>
    <n v="9.6300000000000008"/>
    <n v="218400000000"/>
    <n v="229000000000"/>
    <n v="172500000000"/>
    <n v="2.6"/>
    <n v="664852"/>
    <n v="222000000000"/>
    <n v="3.2"/>
    <n v="9789000"/>
    <n v="19330000"/>
    <n v="79.52"/>
    <n v="1497000"/>
    <n v="40341462"/>
    <n v="17567500"/>
    <n v="1.28"/>
    <n v="10.4"/>
  </r>
  <r>
    <x v="154"/>
    <n v="65610"/>
    <n v="15.63"/>
    <n v="6.49"/>
    <n v="6228000000"/>
    <n v="6697000000"/>
    <n v="5306000000"/>
    <n v="5.2"/>
    <n v="11650"/>
    <n v="7265000000"/>
    <n v="5.8"/>
    <n v="200000"/>
    <n v="7260000"/>
    <n v="73.17"/>
    <n v="75000"/>
    <n v="20064776"/>
    <n v="881400"/>
    <n v="1.85"/>
    <n v="7.8"/>
  </r>
  <r>
    <x v="155"/>
    <n v="2505810"/>
    <n v="35.17"/>
    <n v="9.16"/>
    <n v="2400000000"/>
    <n v="2581000000"/>
    <n v="3395000000"/>
    <n v="6.4"/>
    <n v="11900"/>
    <n v="3496000000"/>
    <n v="9"/>
    <n v="300000"/>
    <n v="11000000"/>
    <n v="58.54"/>
    <n v="70000"/>
    <n v="40187486"/>
    <n v="900000"/>
    <n v="4.8499999999999996"/>
    <n v="18.7"/>
  </r>
  <r>
    <x v="156"/>
    <n v="163270"/>
    <n v="18.39"/>
    <n v="7.16"/>
    <n v="1845000000"/>
    <n v="1984000000"/>
    <n v="495000000"/>
    <n v="4.2"/>
    <n v="4492"/>
    <n v="604000000"/>
    <n v="23"/>
    <n v="20000"/>
    <n v="104000"/>
    <n v="68.959999999999994"/>
    <n v="14000"/>
    <n v="438144"/>
    <n v="79800"/>
    <n v="2.34"/>
    <n v="17"/>
  </r>
  <r>
    <x v="157"/>
    <n v="17363"/>
    <n v="27.72"/>
    <n v="25.26"/>
    <n v="1173000000"/>
    <n v="402000000"/>
    <n v="900100000"/>
    <n v="2.5"/>
    <n v="3107"/>
    <n v="1140000000"/>
    <n v="5.4"/>
    <n v="27000"/>
    <n v="383200"/>
    <n v="35.65"/>
    <n v="3500"/>
    <n v="1173900"/>
    <n v="46200"/>
    <n v="3.7"/>
    <n v="34"/>
  </r>
  <r>
    <x v="158"/>
    <n v="449964"/>
    <n v="10.36"/>
    <n v="10.36"/>
    <n v="138100000000"/>
    <n v="142800000000"/>
    <n v="121700000000"/>
    <n v="3.6"/>
    <n v="213237"/>
    <n v="97970000000"/>
    <n v="0.7"/>
    <n v="5125000"/>
    <n v="4460000"/>
    <n v="80.400000000000006"/>
    <n v="328600"/>
    <n v="9001774"/>
    <n v="6579200"/>
    <n v="1.66"/>
    <n v="5.6"/>
  </r>
  <r>
    <x v="159"/>
    <n v="41290"/>
    <n v="9.77"/>
    <n v="8.48"/>
    <n v="54530000000"/>
    <n v="63470000000"/>
    <n v="130700000000"/>
    <n v="1.8"/>
    <n v="71212"/>
    <n v="121100000000"/>
    <n v="0.9"/>
    <n v="2556000"/>
    <n v="3770000"/>
    <n v="80.39"/>
    <n v="290400"/>
    <n v="7489370"/>
    <n v="5419000"/>
    <n v="1.42"/>
    <n v="3.4"/>
  </r>
  <r>
    <x v="160"/>
    <n v="185180"/>
    <n v="28.29"/>
    <n v="4.88"/>
    <n v="24320000000"/>
    <n v="26150000000"/>
    <n v="6086000000"/>
    <n v="2.2999999999999998"/>
    <n v="45697"/>
    <n v="5042000000"/>
    <n v="2.1"/>
    <n v="220000"/>
    <n v="5120000"/>
    <n v="70.03"/>
    <n v="240000"/>
    <n v="18448752"/>
    <n v="2099300"/>
    <n v="3.5"/>
    <n v="20"/>
  </r>
  <r>
    <x v="161"/>
    <n v="35980"/>
    <n v="12.64"/>
    <n v="6.38"/>
    <n v="147400000000"/>
    <n v="158500000000"/>
    <n v="170500000000"/>
    <n v="6"/>
    <n v="37299"/>
    <n v="165400000000"/>
    <n v="1.7"/>
    <n v="13800000"/>
    <n v="10220000"/>
    <n v="77.260000000000005"/>
    <n v="988000"/>
    <n v="22894384"/>
    <n v="13355000"/>
    <n v="1.57"/>
    <n v="4.5"/>
  </r>
  <r>
    <x v="162"/>
    <n v="143100"/>
    <n v="32.58"/>
    <n v="8.39"/>
    <n v="14410000000"/>
    <n v="15080000000"/>
    <n v="1130000000"/>
    <n v="10.5"/>
    <n v="27767"/>
    <n v="1300000000"/>
    <n v="8"/>
    <n v="4100"/>
    <n v="3187000"/>
    <n v="64.56"/>
    <n v="20000"/>
    <n v="7163506"/>
    <n v="242100"/>
    <n v="4.05"/>
    <n v="40"/>
  </r>
  <r>
    <x v="163"/>
    <n v="514000"/>
    <n v="15.7"/>
    <n v="7.02"/>
    <n v="106100000000"/>
    <n v="118900000000"/>
    <n v="87910000000"/>
    <n v="6.1"/>
    <n v="57403"/>
    <n v="80840000000"/>
    <n v="2.8"/>
    <n v="6971500"/>
    <n v="36430000"/>
    <n v="71.569999999999993"/>
    <n v="785000"/>
    <n v="65444371"/>
    <n v="6617400"/>
    <n v="1.88"/>
    <n v="1.5"/>
  </r>
  <r>
    <x v="164"/>
    <n v="748"/>
    <n v="25.18"/>
    <n v="5.35"/>
    <n v="23060000"/>
    <n v="24790000"/>
    <n v="27000000"/>
    <n v="1.5"/>
    <n v="680"/>
    <n v="86000000"/>
    <n v="10.3"/>
    <n v="2900"/>
    <n v="33910"/>
    <n v="69.53"/>
    <n v="1000"/>
    <n v="112422"/>
    <n v="11200"/>
    <n v="3"/>
    <n v="13.3"/>
  </r>
  <r>
    <x v="165"/>
    <n v="5128"/>
    <n v="12.81"/>
    <n v="9.3699999999999992"/>
    <n v="5341000000"/>
    <n v="5743000000"/>
    <n v="6671000000"/>
    <n v="5.7"/>
    <n v="8320"/>
    <n v="4650000000"/>
    <n v="3.3"/>
    <n v="138000"/>
    <n v="590000"/>
    <n v="68.91"/>
    <n v="24000"/>
    <n v="1088644"/>
    <n v="325100"/>
    <n v="1.75"/>
    <n v="10.4"/>
  </r>
  <r>
    <x v="166"/>
    <n v="163610"/>
    <n v="15.5"/>
    <n v="5.09"/>
    <n v="10050000000"/>
    <n v="10720000000"/>
    <n v="9926000000"/>
    <n v="5.0999999999999996"/>
    <n v="18997"/>
    <n v="11520000000"/>
    <n v="4.0999999999999996"/>
    <n v="630000"/>
    <n v="3550000"/>
    <n v="74.89"/>
    <n v="87000"/>
    <n v="10074951"/>
    <n v="1163800"/>
    <n v="1.75"/>
    <n v="13.8"/>
  </r>
  <r>
    <x v="167"/>
    <n v="780580"/>
    <n v="16.829999999999998"/>
    <n v="5.96"/>
    <n v="117900000000"/>
    <n v="139700000000"/>
    <n v="69460000000"/>
    <n v="8.1999999999999993"/>
    <n v="354421"/>
    <n v="94500000000"/>
    <n v="9.3000000000000007"/>
    <n v="5500000"/>
    <n v="25300000"/>
    <n v="72.36"/>
    <n v="619500"/>
    <n v="69660559"/>
    <n v="18916700"/>
    <n v="1.94"/>
    <n v="9.3000000000000007"/>
  </r>
  <r>
    <x v="168"/>
    <n v="488100"/>
    <n v="27.68"/>
    <n v="8.7799999999999994"/>
    <n v="8908000000"/>
    <n v="11410000000"/>
    <n v="4000000000"/>
    <n v="7.5"/>
    <n v="24000"/>
    <n v="2850000000"/>
    <n v="9"/>
    <n v="8000"/>
    <n v="2320000"/>
    <n v="61.39"/>
    <n v="63000"/>
    <n v="4952081"/>
    <n v="374000"/>
    <n v="3.41"/>
    <n v="60"/>
  </r>
  <r>
    <x v="169"/>
    <n v="430"/>
    <n v="22.23"/>
    <n v="4.28"/>
    <n v="4650000"/>
    <n v="5000000"/>
    <n v="169200000"/>
    <n v="4.9000000000000004"/>
    <n v="121"/>
    <n v="175600000"/>
    <n v="4"/>
    <m/>
    <n v="4848"/>
    <n v="74.510000000000005"/>
    <n v="0"/>
    <n v="20556"/>
    <n v="5700"/>
    <n v="3.08"/>
    <n v="10"/>
  </r>
  <r>
    <x v="170"/>
    <n v="603700"/>
    <n v="10.49"/>
    <n v="16.420000000000002"/>
    <n v="132000000000"/>
    <n v="180000000000"/>
    <n v="32910000000"/>
    <n v="12"/>
    <n v="169679"/>
    <n v="31450000000"/>
    <n v="12"/>
    <n v="3800000"/>
    <n v="21110000"/>
    <n v="66.849999999999994"/>
    <n v="303000"/>
    <n v="47425336"/>
    <n v="10833300"/>
    <n v="1.4"/>
    <n v="3.5"/>
  </r>
  <r>
    <x v="171"/>
    <n v="82880"/>
    <n v="18.78"/>
    <n v="4.26"/>
    <n v="36510000000"/>
    <n v="45120000000"/>
    <n v="69480000000"/>
    <n v="5.7"/>
    <n v="1088"/>
    <n v="45660000000"/>
    <n v="3.2"/>
    <n v="1110200"/>
    <n v="2360000"/>
    <n v="75.239999999999995"/>
    <n v="310000"/>
    <n v="2563212"/>
    <n v="1135800"/>
    <n v="2.94"/>
    <n v="2.4"/>
  </r>
  <r>
    <x v="172"/>
    <n v="244820"/>
    <n v="10.78"/>
    <n v="10.18"/>
    <n v="337400000000"/>
    <n v="395900000000"/>
    <n v="347200000000"/>
    <n v="3.2"/>
    <n v="392931"/>
    <n v="439400000000"/>
    <n v="1.4"/>
    <n v="25000000"/>
    <n v="29780000"/>
    <n v="78.38"/>
    <n v="1692000"/>
    <n v="60441457"/>
    <n v="34898000"/>
    <n v="1.66"/>
    <n v="4.8"/>
  </r>
  <r>
    <x v="173"/>
    <n v="9631418"/>
    <n v="14.14"/>
    <n v="8.25"/>
    <n v="3660000000000"/>
    <n v="3839000000000"/>
    <n v="795000000000"/>
    <n v="4.4000000000000004"/>
    <n v="6393603"/>
    <n v="1476000000000"/>
    <n v="2.5"/>
    <n v="159000000"/>
    <n v="147400000"/>
    <n v="77.709999999999994"/>
    <n v="19650000"/>
    <n v="295734134"/>
    <n v="181599900"/>
    <n v="2.08"/>
    <n v="5.5"/>
  </r>
  <r>
    <x v="174"/>
    <n v="176220"/>
    <n v="14.09"/>
    <n v="9.06"/>
    <n v="5878000000"/>
    <n v="8536000000"/>
    <n v="2200000000"/>
    <n v="10.199999999999999"/>
    <n v="8983"/>
    <n v="2071000000"/>
    <n v="7.6"/>
    <n v="400000"/>
    <n v="1560000"/>
    <n v="76.13"/>
    <n v="41500"/>
    <n v="3415920"/>
    <n v="946500"/>
    <n v="1.91"/>
    <n v="13"/>
  </r>
  <r>
    <x v="175"/>
    <n v="447400"/>
    <n v="26.22"/>
    <n v="7.95"/>
    <n v="46660000000"/>
    <n v="47700000000"/>
    <n v="3700000000"/>
    <n v="4.4000000000000004"/>
    <n v="81600"/>
    <n v="2820000000"/>
    <n v="3"/>
    <n v="492000"/>
    <n v="14640000"/>
    <n v="64.19"/>
    <n v="142000"/>
    <n v="26851195"/>
    <n v="1717100"/>
    <n v="2.94"/>
    <n v="0.6"/>
  </r>
  <r>
    <x v="176"/>
    <n v="912050"/>
    <n v="18.91"/>
    <n v="4.9000000000000004"/>
    <n v="89300000000"/>
    <n v="89700000000"/>
    <n v="35840000000"/>
    <n v="16.8"/>
    <n v="96155"/>
    <n v="14980000000"/>
    <n v="22.4"/>
    <n v="1274400"/>
    <n v="12250000"/>
    <n v="74.31"/>
    <n v="500000"/>
    <n v="25375281"/>
    <n v="2841800"/>
    <n v="2.2599999999999998"/>
    <n v="17.100000000000001"/>
  </r>
  <r>
    <x v="177"/>
    <n v="329560"/>
    <n v="17.07"/>
    <n v="6.2"/>
    <n v="32060000000"/>
    <n v="34480000000"/>
    <n v="23720000000"/>
    <n v="7.7"/>
    <n v="93300"/>
    <n v="26310000000"/>
    <n v="9.5"/>
    <n v="3500000"/>
    <n v="42980000"/>
    <n v="70.61"/>
    <n v="185000"/>
    <n v="83535576"/>
    <n v="4402000"/>
    <n v="1.94"/>
    <n v="1.9"/>
  </r>
  <r>
    <x v="178"/>
    <n v="352"/>
    <n v="14.2"/>
    <n v="6.26"/>
    <n v="962600000"/>
    <n v="1035000000"/>
    <n v="125000"/>
    <n v="2"/>
    <n v="1257"/>
    <m/>
    <n v="2.2000000000000002"/>
    <n v="30000"/>
    <n v="48900"/>
    <n v="78.91"/>
    <n v="66000"/>
    <n v="108708"/>
    <n v="69400"/>
    <n v="2.19"/>
    <n v="9.3000000000000007"/>
  </r>
  <r>
    <x v="179"/>
    <n v="527970"/>
    <n v="43.07"/>
    <n v="8.5299999999999994"/>
    <n v="2827000000"/>
    <n v="3040000000"/>
    <n v="4468000000"/>
    <n v="1.9"/>
    <n v="67000"/>
    <n v="3734000000"/>
    <n v="12.2"/>
    <n v="100000"/>
    <n v="5980000"/>
    <n v="61.75"/>
    <n v="78000"/>
    <n v="20727063"/>
    <n v="542200"/>
    <n v="6.67"/>
    <n v="35"/>
  </r>
  <r>
    <x v="180"/>
    <n v="752614"/>
    <n v="41.38"/>
    <n v="20.23"/>
    <n v="5345000000"/>
    <n v="8167000000"/>
    <n v="1548000000"/>
    <n v="4.5999999999999996"/>
    <n v="91440"/>
    <n v="1519000000"/>
    <n v="18.3"/>
    <n v="68200"/>
    <n v="4630000"/>
    <n v="39.700000000000003"/>
    <n v="11000"/>
    <n v="11261795"/>
    <n v="88400"/>
    <n v="5.47"/>
    <n v="50"/>
  </r>
  <r>
    <x v="181"/>
    <n v="390580"/>
    <n v="29.74"/>
    <n v="24.66"/>
    <n v="11220000000"/>
    <n v="8839000000"/>
    <n v="1409000000"/>
    <n v="-8.1999999999999993"/>
    <n v="18338"/>
    <n v="1599000000"/>
    <n v="133"/>
    <n v="500000"/>
    <n v="4230000"/>
    <n v="36.67"/>
    <n v="23000"/>
    <n v="12746990"/>
    <n v="300900"/>
    <n v="3.54"/>
    <n v="70"/>
  </r>
</pivotCacheRecords>
</file>

<file path=xl/pivotCache/pivotCacheRecords8.xml><?xml version="1.0" encoding="utf-8"?>
<pivotCacheRecords xmlns="http://schemas.openxmlformats.org/spreadsheetml/2006/main" xmlns:r="http://schemas.openxmlformats.org/officeDocument/2006/relationships" count="182">
  <r>
    <x v="0"/>
    <n v="36.67"/>
  </r>
  <r>
    <x v="1"/>
    <n v="39.700000000000003"/>
  </r>
  <r>
    <x v="2"/>
    <n v="61.75"/>
  </r>
  <r>
    <x v="3"/>
    <n v="78.91"/>
  </r>
  <r>
    <x v="4"/>
    <n v="70.61"/>
  </r>
  <r>
    <x v="5"/>
    <n v="74.31"/>
  </r>
  <r>
    <x v="6"/>
    <n v="64.19"/>
  </r>
  <r>
    <x v="7"/>
    <n v="76.13"/>
  </r>
  <r>
    <x v="8"/>
    <n v="77.709999999999994"/>
  </r>
  <r>
    <x v="9"/>
    <n v="78.38"/>
  </r>
  <r>
    <x v="10"/>
    <n v="75.239999999999995"/>
  </r>
  <r>
    <x v="11"/>
    <n v="66.849999999999994"/>
  </r>
  <r>
    <x v="12"/>
    <n v="74.510000000000005"/>
  </r>
  <r>
    <x v="13"/>
    <n v="61.39"/>
  </r>
  <r>
    <x v="14"/>
    <n v="72.36"/>
  </r>
  <r>
    <x v="15"/>
    <n v="74.89"/>
  </r>
  <r>
    <x v="16"/>
    <n v="68.91"/>
  </r>
  <r>
    <x v="17"/>
    <n v="69.53"/>
  </r>
  <r>
    <x v="18"/>
    <n v="71.569999999999993"/>
  </r>
  <r>
    <x v="19"/>
    <n v="64.56"/>
  </r>
  <r>
    <x v="20"/>
    <n v="77.260000000000005"/>
  </r>
  <r>
    <x v="21"/>
    <n v="70.03"/>
  </r>
  <r>
    <x v="22"/>
    <n v="80.39"/>
  </r>
  <r>
    <x v="23"/>
    <n v="80.400000000000006"/>
  </r>
  <r>
    <x v="24"/>
    <n v="35.65"/>
  </r>
  <r>
    <x v="25"/>
    <n v="68.959999999999994"/>
  </r>
  <r>
    <x v="26"/>
    <n v="58.54"/>
  </r>
  <r>
    <x v="27"/>
    <n v="73.17"/>
  </r>
  <r>
    <x v="28"/>
    <n v="79.52"/>
  </r>
  <r>
    <x v="29"/>
    <n v="43.27"/>
  </r>
  <r>
    <x v="30"/>
    <n v="48.09"/>
  </r>
  <r>
    <x v="31"/>
    <n v="76.14"/>
  </r>
  <r>
    <x v="32"/>
    <n v="74.5"/>
  </r>
  <r>
    <x v="33"/>
    <n v="81.62"/>
  </r>
  <r>
    <x v="34"/>
    <n v="74.73"/>
  </r>
  <r>
    <x v="35"/>
    <n v="56.75"/>
  </r>
  <r>
    <x v="36"/>
    <n v="75.459999999999994"/>
  </r>
  <r>
    <x v="37"/>
    <n v="73.62"/>
  </r>
  <r>
    <x v="38"/>
    <n v="78.459999999999994"/>
  </r>
  <r>
    <x v="39"/>
    <n v="73.61"/>
  </r>
  <r>
    <x v="40"/>
    <n v="72.150000000000006"/>
  </r>
  <r>
    <x v="41"/>
    <n v="77.760000000000005"/>
  </r>
  <r>
    <x v="42"/>
    <n v="67.099999999999994"/>
  </r>
  <r>
    <x v="43"/>
    <n v="71.349999999999994"/>
  </r>
  <r>
    <x v="44"/>
    <n v="73.95"/>
  </r>
  <r>
    <x v="45"/>
    <n v="73.67"/>
  </r>
  <r>
    <x v="46"/>
    <n v="77.62"/>
  </r>
  <r>
    <x v="47"/>
    <n v="77.53"/>
  </r>
  <r>
    <x v="48"/>
    <n v="74.41"/>
  </r>
  <r>
    <x v="49"/>
    <n v="69.91"/>
  </r>
  <r>
    <x v="50"/>
    <n v="69.53"/>
  </r>
  <r>
    <x v="51"/>
    <n v="74.89"/>
  </r>
  <r>
    <x v="52"/>
    <n v="71.94"/>
  </r>
  <r>
    <x v="53"/>
    <n v="63"/>
  </r>
  <r>
    <x v="54"/>
    <n v="73.13"/>
  </r>
  <r>
    <x v="55"/>
    <n v="79.400000000000006"/>
  </r>
  <r>
    <x v="56"/>
    <n v="46.74"/>
  </r>
  <r>
    <x v="57"/>
    <n v="70.33"/>
  </r>
  <r>
    <x v="58"/>
    <n v="78.66"/>
  </r>
  <r>
    <x v="59"/>
    <n v="74.040000000000006"/>
  </r>
  <r>
    <x v="60"/>
    <n v="75.83"/>
  </r>
  <r>
    <x v="61"/>
    <n v="78.81"/>
  </r>
  <r>
    <x v="62"/>
    <n v="59.8"/>
  </r>
  <r>
    <x v="63"/>
    <n v="62.73"/>
  </r>
  <r>
    <x v="64"/>
    <n v="43.93"/>
  </r>
  <r>
    <x v="65"/>
    <n v="40.32"/>
  </r>
  <r>
    <x v="66"/>
    <n v="70.66"/>
  </r>
  <r>
    <x v="67"/>
    <n v="78.709999999999994"/>
  </r>
  <r>
    <x v="68"/>
    <n v="64.52"/>
  </r>
  <r>
    <x v="69"/>
    <n v="65.180000000000007"/>
  </r>
  <r>
    <x v="70"/>
    <n v="69.75"/>
  </r>
  <r>
    <x v="71"/>
    <n v="75.19"/>
  </r>
  <r>
    <x v="72"/>
    <n v="72.38"/>
  </r>
  <r>
    <x v="73"/>
    <n v="52.73"/>
  </r>
  <r>
    <x v="74"/>
    <n v="79.040000000000006"/>
  </r>
  <r>
    <x v="75"/>
    <n v="78.86"/>
  </r>
  <r>
    <x v="76"/>
    <n v="45.09"/>
  </r>
  <r>
    <x v="77"/>
    <n v="64.06"/>
  </r>
  <r>
    <x v="78"/>
    <n v="72.239999999999995"/>
  </r>
  <r>
    <x v="79"/>
    <n v="36.97"/>
  </r>
  <r>
    <x v="80"/>
    <n v="56.95"/>
  </r>
  <r>
    <x v="81"/>
    <n v="73.73"/>
  </r>
  <r>
    <x v="82"/>
    <n v="82.03"/>
  </r>
  <r>
    <x v="83"/>
    <n v="78.739999999999995"/>
  </r>
  <r>
    <x v="84"/>
    <n v="73.97"/>
  </r>
  <r>
    <x v="85"/>
    <n v="76.5"/>
  </r>
  <r>
    <x v="86"/>
    <n v="47.69"/>
  </r>
  <r>
    <x v="87"/>
    <n v="36.68"/>
  </r>
  <r>
    <x v="88"/>
    <n v="72.63"/>
  </r>
  <r>
    <x v="89"/>
    <n v="71.05"/>
  </r>
  <r>
    <x v="90"/>
    <n v="55.08"/>
  </r>
  <r>
    <x v="91"/>
    <n v="68.16"/>
  </r>
  <r>
    <x v="92"/>
    <n v="77.03"/>
  </r>
  <r>
    <x v="93"/>
    <n v="75.819999999999993"/>
  </r>
  <r>
    <x v="94"/>
    <n v="71.37"/>
  </r>
  <r>
    <x v="95"/>
    <n v="61.71"/>
  </r>
  <r>
    <x v="96"/>
    <n v="47.99"/>
  </r>
  <r>
    <x v="97"/>
    <n v="66.55"/>
  </r>
  <r>
    <x v="98"/>
    <n v="78.239999999999995"/>
  </r>
  <r>
    <x v="99"/>
    <n v="81.150000000000006"/>
  </r>
  <r>
    <x v="100"/>
    <n v="76.290000000000006"/>
  </r>
  <r>
    <x v="101"/>
    <n v="79.680000000000007"/>
  </r>
  <r>
    <x v="102"/>
    <n v="79.319999999999993"/>
  </r>
  <r>
    <x v="103"/>
    <n v="77.56"/>
  </r>
  <r>
    <x v="104"/>
    <n v="68.7"/>
  </r>
  <r>
    <x v="105"/>
    <n v="69.959999999999994"/>
  </r>
  <r>
    <x v="106"/>
    <n v="69.569999999999993"/>
  </r>
  <r>
    <x v="107"/>
    <n v="64.349999999999994"/>
  </r>
  <r>
    <x v="108"/>
    <n v="80.19"/>
  </r>
  <r>
    <x v="109"/>
    <n v="72.400000000000006"/>
  </r>
  <r>
    <x v="110"/>
    <n v="81.39"/>
  </r>
  <r>
    <x v="111"/>
    <n v="65.599999999999994"/>
  </r>
  <r>
    <x v="112"/>
    <n v="65.14"/>
  </r>
  <r>
    <x v="113"/>
    <n v="78.400000000000006"/>
  </r>
  <r>
    <x v="114"/>
    <n v="77.900000000000006"/>
  </r>
  <r>
    <x v="115"/>
    <n v="64.53"/>
  </r>
  <r>
    <x v="116"/>
    <n v="69.650000000000006"/>
  </r>
  <r>
    <x v="117"/>
    <n v="79.09"/>
  </r>
  <r>
    <x v="118"/>
    <n v="79.67"/>
  </r>
  <r>
    <x v="119"/>
    <n v="56"/>
  </r>
  <r>
    <x v="120"/>
    <n v="78.650000000000006"/>
  </r>
  <r>
    <x v="121"/>
    <n v="75.88"/>
  </r>
  <r>
    <x v="122"/>
    <n v="55.75"/>
  </r>
  <r>
    <x v="123"/>
    <n v="75.900000000000006"/>
  </r>
  <r>
    <x v="124"/>
    <n v="77.09"/>
  </r>
  <r>
    <x v="125"/>
    <n v="79.599999999999994"/>
  </r>
  <r>
    <x v="126"/>
    <n v="78.349999999999994"/>
  </r>
  <r>
    <x v="127"/>
    <n v="69.53"/>
  </r>
  <r>
    <x v="128"/>
    <n v="79.209999999999994"/>
  </r>
  <r>
    <x v="129"/>
    <n v="71.77"/>
  </r>
  <r>
    <x v="130"/>
    <n v="55.56"/>
  </r>
  <r>
    <x v="131"/>
    <n v="71.22"/>
  </r>
  <r>
    <x v="132"/>
    <n v="71"/>
  </r>
  <r>
    <x v="133"/>
    <n v="76.209999999999994"/>
  </r>
  <r>
    <x v="134"/>
    <n v="67.260000000000005"/>
  </r>
  <r>
    <x v="135"/>
    <n v="74.650000000000006"/>
  </r>
  <r>
    <x v="136"/>
    <n v="43.1"/>
  </r>
  <r>
    <x v="137"/>
    <n v="77.62"/>
  </r>
  <r>
    <x v="138"/>
    <n v="76.02"/>
  </r>
  <r>
    <x v="139"/>
    <n v="77.650000000000006"/>
  </r>
  <r>
    <x v="140"/>
    <n v="77.23"/>
  </r>
  <r>
    <x v="141"/>
    <n v="74.45"/>
  </r>
  <r>
    <x v="142"/>
    <n v="48.62"/>
  </r>
  <r>
    <x v="143"/>
    <n v="76.84"/>
  </r>
  <r>
    <x v="144"/>
    <n v="61.96"/>
  </r>
  <r>
    <x v="145"/>
    <n v="71.72"/>
  </r>
  <r>
    <x v="146"/>
    <n v="72.27"/>
  </r>
  <r>
    <x v="147"/>
    <n v="76.58"/>
  </r>
  <r>
    <x v="148"/>
    <n v="41.01"/>
  </r>
  <r>
    <x v="149"/>
    <n v="79.95"/>
  </r>
  <r>
    <x v="150"/>
    <n v="70.45"/>
  </r>
  <r>
    <x v="151"/>
    <n v="80.099999999999994"/>
  </r>
  <r>
    <x v="152"/>
    <n v="47.84"/>
  </r>
  <r>
    <x v="153"/>
    <n v="58.87"/>
  </r>
  <r>
    <x v="154"/>
    <n v="56.22"/>
  </r>
  <r>
    <x v="155"/>
    <n v="72.03"/>
  </r>
  <r>
    <x v="156"/>
    <n v="74.8"/>
  </r>
  <r>
    <x v="157"/>
    <n v="76.27"/>
  </r>
  <r>
    <x v="158"/>
    <n v="71.69"/>
  </r>
  <r>
    <x v="159"/>
    <n v="33.869999999999997"/>
  </r>
  <r>
    <x v="160"/>
    <n v="72.849999999999994"/>
  </r>
  <r>
    <x v="161"/>
    <n v="65.5"/>
  </r>
  <r>
    <x v="162"/>
    <n v="54.39"/>
  </r>
  <r>
    <x v="163"/>
    <n v="77.790000000000006"/>
  </r>
  <r>
    <x v="164"/>
    <n v="67.489999999999995"/>
  </r>
  <r>
    <x v="165"/>
    <n v="78.62"/>
  </r>
  <r>
    <x v="166"/>
    <n v="68.72"/>
  </r>
  <r>
    <x v="167"/>
    <n v="71.41"/>
  </r>
  <r>
    <x v="168"/>
    <n v="62.08"/>
  </r>
  <r>
    <x v="169"/>
    <n v="74.23"/>
  </r>
  <r>
    <x v="170"/>
    <n v="65.540000000000006"/>
  </r>
  <r>
    <x v="171"/>
    <n v="63.35"/>
  </r>
  <r>
    <x v="172"/>
    <n v="78.92"/>
  </r>
  <r>
    <x v="173"/>
    <n v="80.39"/>
  </r>
  <r>
    <x v="174"/>
    <n v="79.14"/>
  </r>
  <r>
    <x v="175"/>
    <n v="71.55"/>
  </r>
  <r>
    <x v="176"/>
    <n v="75.91"/>
  </r>
  <r>
    <x v="177"/>
    <n v="71.900000000000006"/>
  </r>
  <r>
    <x v="178"/>
    <n v="75.84"/>
  </r>
  <r>
    <x v="179"/>
    <n v="73"/>
  </r>
  <r>
    <x v="180"/>
    <n v="77.239999999999995"/>
  </r>
  <r>
    <x v="181"/>
    <n v="4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G1:H11" firstHeaderRow="1" firstDataRow="1" firstDataCol="1"/>
  <pivotFields count="23">
    <pivotField axis="axisRow" showAll="0" measureFilter="1"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35"/>
    </i>
    <i>
      <x v="173"/>
    </i>
    <i>
      <x v="56"/>
    </i>
    <i>
      <x v="82"/>
    </i>
    <i>
      <x v="30"/>
    </i>
    <i>
      <x v="172"/>
    </i>
    <i>
      <x v="170"/>
    </i>
    <i>
      <x v="130"/>
    </i>
    <i>
      <x v="61"/>
    </i>
    <i>
      <x v="74"/>
    </i>
  </rowItems>
  <colItems count="1">
    <i/>
  </colItems>
  <dataFields count="1">
    <dataField name="Electricity  Savings" fld="19" baseField="0" baseItem="0" numFmtId="1"/>
  </dataFields>
  <formats count="30">
    <format dxfId="489">
      <pivotArea field="0" type="button" dataOnly="0" labelOnly="1" outline="0" axis="axisRow" fieldPosition="0"/>
    </format>
    <format dxfId="488">
      <pivotArea field="0" type="button" dataOnly="0" labelOnly="1" outline="0" axis="axisRow" fieldPosition="0"/>
    </format>
    <format dxfId="487">
      <pivotArea dataOnly="0" labelOnly="1" outline="0" axis="axisValues" fieldPosition="0"/>
    </format>
    <format dxfId="486">
      <pivotArea dataOnly="0" labelOnly="1" outline="0" axis="axisValues" fieldPosition="0"/>
    </format>
    <format dxfId="485">
      <pivotArea dataOnly="0" labelOnly="1" outline="0" axis="axisValues" fieldPosition="0"/>
    </format>
    <format dxfId="484">
      <pivotArea dataOnly="0" labelOnly="1" outline="0" axis="axisValues" fieldPosition="0"/>
    </format>
    <format dxfId="483">
      <pivotArea dataOnly="0" labelOnly="1" outline="0" fieldPosition="0">
        <references count="1">
          <reference field="4294967294" count="1">
            <x v="0"/>
          </reference>
        </references>
      </pivotArea>
    </format>
    <format dxfId="482">
      <pivotArea dataOnly="0" labelOnly="1" outline="0" fieldPosition="0">
        <references count="1">
          <reference field="4294967294" count="1">
            <x v="0"/>
          </reference>
        </references>
      </pivotArea>
    </format>
    <format dxfId="481">
      <pivotArea outline="0" collapsedLevelsAreSubtotals="1" fieldPosition="0">
        <references count="1">
          <reference field="4294967294" count="1" selected="0">
            <x v="0"/>
          </reference>
        </references>
      </pivotArea>
    </format>
    <format dxfId="480">
      <pivotArea dataOnly="0" labelOnly="1" outline="0" fieldPosition="0">
        <references count="1">
          <reference field="4294967294" count="1">
            <x v="0"/>
          </reference>
        </references>
      </pivotArea>
    </format>
    <format dxfId="479">
      <pivotArea outline="0" collapsedLevelsAreSubtotals="1" fieldPosition="0">
        <references count="1">
          <reference field="4294967294" count="1" selected="0">
            <x v="0"/>
          </reference>
        </references>
      </pivotArea>
    </format>
    <format dxfId="478">
      <pivotArea dataOnly="0" labelOnly="1" outline="0" fieldPosition="0">
        <references count="1">
          <reference field="4294967294" count="1">
            <x v="0"/>
          </reference>
        </references>
      </pivotArea>
    </format>
    <format dxfId="477">
      <pivotArea outline="0" collapsedLevelsAreSubtotals="1" fieldPosition="0">
        <references count="1">
          <reference field="4294967294" count="1" selected="0">
            <x v="0"/>
          </reference>
        </references>
      </pivotArea>
    </format>
    <format dxfId="476">
      <pivotArea dataOnly="0" labelOnly="1" outline="0" fieldPosition="0">
        <references count="1">
          <reference field="4294967294" count="1">
            <x v="0"/>
          </reference>
        </references>
      </pivotArea>
    </format>
    <format dxfId="475">
      <pivotArea type="all" dataOnly="0" outline="0" fieldPosition="0"/>
    </format>
    <format dxfId="474">
      <pivotArea outline="0" collapsedLevelsAreSubtotals="1" fieldPosition="0"/>
    </format>
    <format dxfId="473">
      <pivotArea field="0" type="button" dataOnly="0" labelOnly="1" outline="0" axis="axisRow" fieldPosition="0"/>
    </format>
    <format dxfId="472">
      <pivotArea dataOnly="0" labelOnly="1" outline="0" axis="axisValues" fieldPosition="0"/>
    </format>
    <format dxfId="471">
      <pivotArea dataOnly="0" labelOnly="1" fieldPosition="0">
        <references count="1">
          <reference field="0" count="10">
            <x v="30"/>
            <x v="35"/>
            <x v="56"/>
            <x v="61"/>
            <x v="74"/>
            <x v="82"/>
            <x v="130"/>
            <x v="170"/>
            <x v="172"/>
            <x v="173"/>
          </reference>
        </references>
      </pivotArea>
    </format>
    <format dxfId="470">
      <pivotArea dataOnly="0" labelOnly="1" outline="0" axis="axisValues" fieldPosition="0"/>
    </format>
    <format dxfId="469">
      <pivotArea outline="0" collapsedLevelsAreSubtotals="1" fieldPosition="0"/>
    </format>
    <format dxfId="468">
      <pivotArea dataOnly="0" labelOnly="1" outline="0" axis="axisValues" fieldPosition="0"/>
    </format>
    <format dxfId="467">
      <pivotArea dataOnly="0" labelOnly="1" outline="0" axis="axisValues" fieldPosition="0"/>
    </format>
    <format dxfId="466">
      <pivotArea outline="0" collapsedLevelsAreSubtotals="1" fieldPosition="0"/>
    </format>
    <format dxfId="465">
      <pivotArea dataOnly="0" labelOnly="1" outline="0" axis="axisValues" fieldPosition="0"/>
    </format>
    <format dxfId="464">
      <pivotArea dataOnly="0" labelOnly="1" outline="0" axis="axisValues" fieldPosition="0"/>
    </format>
    <format dxfId="463">
      <pivotArea field="0" type="button" dataOnly="0" labelOnly="1" outline="0" axis="axisRow" fieldPosition="0"/>
    </format>
    <format dxfId="462">
      <pivotArea dataOnly="0" labelOnly="1" fieldPosition="0">
        <references count="1">
          <reference field="0" count="10">
            <x v="30"/>
            <x v="35"/>
            <x v="56"/>
            <x v="61"/>
            <x v="74"/>
            <x v="82"/>
            <x v="130"/>
            <x v="170"/>
            <x v="172"/>
            <x v="173"/>
          </reference>
        </references>
      </pivotArea>
    </format>
    <format dxfId="461">
      <pivotArea field="0" type="button" dataOnly="0" labelOnly="1" outline="0" axis="axisRow" fieldPosition="0"/>
    </format>
    <format dxfId="460">
      <pivotArea dataOnly="0" labelOnly="1" fieldPosition="0">
        <references count="1">
          <reference field="0" count="10">
            <x v="30"/>
            <x v="35"/>
            <x v="56"/>
            <x v="61"/>
            <x v="74"/>
            <x v="82"/>
            <x v="130"/>
            <x v="170"/>
            <x v="172"/>
            <x v="173"/>
          </reference>
        </references>
      </pivotArea>
    </format>
  </formats>
  <chartFormats count="2">
    <chartFormat chart="0" format="7"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IES">
  <location ref="A100:E282" firstHeaderRow="0" firstDataRow="1" firstDataCol="1"/>
  <pivotFields count="23">
    <pivotField axis="axisRow" showAll="0"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2"/>
            </reference>
          </references>
        </pivotArea>
      </autoSortScope>
    </pivotField>
    <pivotField showAll="0"/>
    <pivotField showAll="0"/>
    <pivotField showAll="0"/>
    <pivotField dataField="1" numFmtId="2" showAll="0"/>
    <pivotField dataField="1"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182">
    <i>
      <x v="35"/>
    </i>
    <i>
      <x v="173"/>
    </i>
    <i>
      <x v="56"/>
    </i>
    <i>
      <x v="82"/>
    </i>
    <i>
      <x v="30"/>
    </i>
    <i>
      <x v="172"/>
    </i>
    <i>
      <x v="170"/>
    </i>
    <i>
      <x v="130"/>
    </i>
    <i>
      <x v="61"/>
    </i>
    <i>
      <x v="74"/>
    </i>
    <i>
      <x v="88"/>
    </i>
    <i>
      <x v="128"/>
    </i>
    <i>
      <x v="167"/>
    </i>
    <i>
      <x v="139"/>
    </i>
    <i>
      <x v="126"/>
    </i>
    <i>
      <x v="75"/>
    </i>
    <i>
      <x v="43"/>
    </i>
    <i>
      <x v="133"/>
    </i>
    <i>
      <x v="8"/>
    </i>
    <i>
      <x v="110"/>
    </i>
    <i>
      <x v="152"/>
    </i>
    <i>
      <x v="163"/>
    </i>
    <i>
      <x v="161"/>
    </i>
    <i>
      <x v="153"/>
    </i>
    <i>
      <x v="26"/>
    </i>
    <i>
      <x v="145"/>
    </i>
    <i>
      <x v="76"/>
    </i>
    <i>
      <x v="159"/>
    </i>
    <i>
      <x v="171"/>
    </i>
    <i>
      <x v="97"/>
    </i>
    <i>
      <x v="103"/>
    </i>
    <i>
      <x v="132"/>
    </i>
    <i>
      <x v="34"/>
    </i>
    <i>
      <x v="48"/>
    </i>
    <i>
      <x v="49"/>
    </i>
    <i>
      <x v="44"/>
    </i>
    <i>
      <x v="158"/>
    </i>
    <i>
      <x v="84"/>
    </i>
    <i>
      <x v="79"/>
    </i>
    <i>
      <x v="116"/>
    </i>
    <i>
      <x v="36"/>
    </i>
    <i>
      <x v="9"/>
    </i>
    <i>
      <x v="42"/>
    </i>
    <i>
      <x v="148"/>
    </i>
    <i>
      <x v="180"/>
    </i>
    <i>
      <x v="123"/>
    </i>
    <i>
      <x v="131"/>
    </i>
    <i>
      <x v="174"/>
    </i>
    <i>
      <x v="168"/>
    </i>
    <i>
      <x v="177"/>
    </i>
    <i>
      <x v="87"/>
    </i>
    <i>
      <x v="89"/>
    </i>
    <i>
      <x v="149"/>
    </i>
    <i>
      <x v="2"/>
    </i>
    <i>
      <x v="52"/>
    </i>
    <i>
      <x v="160"/>
    </i>
    <i>
      <x v="39"/>
    </i>
    <i>
      <x v="21"/>
    </i>
    <i>
      <x v="19"/>
    </i>
    <i>
      <x v="27"/>
    </i>
    <i>
      <x v="135"/>
    </i>
    <i>
      <x v="90"/>
    </i>
    <i>
      <x v="96"/>
    </i>
    <i>
      <x v="125"/>
    </i>
    <i>
      <x v="13"/>
    </i>
    <i>
      <x v="134"/>
    </i>
    <i>
      <x v="78"/>
    </i>
    <i>
      <x v="175"/>
    </i>
    <i>
      <x v="41"/>
    </i>
    <i>
      <x v="38"/>
    </i>
    <i>
      <x v="69"/>
    </i>
    <i>
      <x v="62"/>
    </i>
    <i>
      <x v="6"/>
    </i>
    <i>
      <x v="150"/>
    </i>
    <i>
      <x v="136"/>
    </i>
    <i>
      <x v="47"/>
    </i>
    <i>
      <x v="162"/>
    </i>
    <i>
      <x v="166"/>
    </i>
    <i>
      <x v="73"/>
    </i>
    <i>
      <x v="91"/>
    </i>
    <i>
      <x v="113"/>
    </i>
    <i>
      <x v="12"/>
    </i>
    <i>
      <x v="154"/>
    </i>
    <i>
      <x v="81"/>
    </i>
    <i>
      <x v="165"/>
    </i>
    <i>
      <x v="176"/>
    </i>
    <i>
      <x v="129"/>
    </i>
    <i>
      <x v="20"/>
    </i>
    <i>
      <x v="29"/>
    </i>
    <i>
      <x v="124"/>
    </i>
    <i>
      <x v="83"/>
    </i>
    <i>
      <x v="179"/>
    </i>
    <i>
      <x v="155"/>
    </i>
    <i>
      <x v="10"/>
    </i>
    <i>
      <x v="25"/>
    </i>
    <i>
      <x v="106"/>
    </i>
    <i>
      <x v="156"/>
    </i>
    <i>
      <x v="85"/>
    </i>
    <i>
      <x v="109"/>
    </i>
    <i>
      <x v="146"/>
    </i>
    <i>
      <x v="11"/>
    </i>
    <i>
      <x v="122"/>
    </i>
    <i>
      <x v="127"/>
    </i>
    <i>
      <x v="107"/>
    </i>
    <i>
      <x v="137"/>
    </i>
    <i>
      <x v="67"/>
    </i>
    <i>
      <x v="59"/>
    </i>
    <i>
      <x v="102"/>
    </i>
    <i>
      <x v="178"/>
    </i>
    <i>
      <x v="121"/>
    </i>
    <i>
      <x v="101"/>
    </i>
    <i>
      <x v="68"/>
    </i>
    <i>
      <x v="7"/>
    </i>
    <i>
      <x v="14"/>
    </i>
    <i>
      <x v="54"/>
    </i>
    <i>
      <x v="105"/>
    </i>
    <i>
      <x v="119"/>
    </i>
    <i>
      <x v="18"/>
    </i>
    <i>
      <x v="95"/>
    </i>
    <i>
      <x v="57"/>
    </i>
    <i>
      <x v="32"/>
    </i>
    <i>
      <x v="58"/>
    </i>
    <i>
      <x v="28"/>
    </i>
    <i>
      <x v="142"/>
    </i>
    <i>
      <x v="65"/>
    </i>
    <i>
      <x v="151"/>
    </i>
    <i>
      <x v="53"/>
    </i>
    <i>
      <x v="111"/>
    </i>
    <i>
      <x v="108"/>
    </i>
    <i>
      <x v="45"/>
    </i>
    <i>
      <x v="66"/>
    </i>
    <i>
      <x v="3"/>
    </i>
    <i>
      <x v="104"/>
    </i>
    <i>
      <x v="17"/>
    </i>
    <i>
      <x v="4"/>
    </i>
    <i>
      <x v="33"/>
    </i>
    <i>
      <x v="141"/>
    </i>
    <i>
      <x v="63"/>
    </i>
    <i>
      <x v="144"/>
    </i>
    <i>
      <x v="94"/>
    </i>
    <i>
      <x v="46"/>
    </i>
    <i>
      <x v="143"/>
    </i>
    <i>
      <x v="31"/>
    </i>
    <i>
      <x v="24"/>
    </i>
    <i>
      <x v="118"/>
    </i>
    <i>
      <x v="51"/>
    </i>
    <i>
      <x v="164"/>
    </i>
    <i>
      <x v="37"/>
    </i>
    <i>
      <x v="86"/>
    </i>
    <i>
      <x v="169"/>
    </i>
    <i>
      <x v="140"/>
    </i>
    <i>
      <x v="114"/>
    </i>
    <i>
      <x v="99"/>
    </i>
    <i>
      <x v="60"/>
    </i>
    <i>
      <x/>
    </i>
    <i>
      <x v="70"/>
    </i>
    <i>
      <x v="64"/>
    </i>
    <i>
      <x v="5"/>
    </i>
    <i>
      <x v="50"/>
    </i>
    <i>
      <x v="115"/>
    </i>
    <i>
      <x v="93"/>
    </i>
    <i>
      <x v="147"/>
    </i>
    <i>
      <x v="112"/>
    </i>
    <i>
      <x v="117"/>
    </i>
    <i>
      <x v="157"/>
    </i>
    <i>
      <x v="100"/>
    </i>
    <i>
      <x v="22"/>
    </i>
    <i>
      <x v="138"/>
    </i>
    <i>
      <x v="1"/>
    </i>
    <i>
      <x v="77"/>
    </i>
    <i>
      <x v="92"/>
    </i>
    <i>
      <x v="72"/>
    </i>
    <i>
      <x v="16"/>
    </i>
    <i>
      <x v="181"/>
    </i>
    <i>
      <x v="40"/>
    </i>
    <i>
      <x v="71"/>
    </i>
    <i>
      <x v="98"/>
    </i>
    <i>
      <x v="15"/>
    </i>
    <i>
      <x v="55"/>
    </i>
    <i>
      <x v="120"/>
    </i>
    <i>
      <x v="23"/>
    </i>
    <i>
      <x v="80"/>
    </i>
  </rowItems>
  <colFields count="1">
    <field x="-2"/>
  </colFields>
  <colItems count="4">
    <i>
      <x/>
    </i>
    <i i="1">
      <x v="1"/>
    </i>
    <i i="2">
      <x v="2"/>
    </i>
    <i i="3">
      <x v="3"/>
    </i>
  </colItems>
  <dataFields count="4">
    <dataField name="Electricity - production(kWh) " fld="5" baseField="0" baseItem="0" numFmtId="2"/>
    <dataField name="Electricity - consumption(kWh) " fld="4" baseField="0" baseItem="0" numFmtId="2"/>
    <dataField name="Electricity  Savings" fld="19" baseField="0" baseItem="0" numFmtId="2"/>
    <dataField name=" Ratio of C/P" fld="20" baseField="0" baseItem="0" numFmtId="2"/>
  </dataFields>
  <formats count="24">
    <format dxfId="513">
      <pivotArea outline="0" collapsedLevelsAreSubtotals="1" fieldPosition="0">
        <references count="1">
          <reference field="4294967294" count="1" selected="0">
            <x v="0"/>
          </reference>
        </references>
      </pivotArea>
    </format>
    <format dxfId="512">
      <pivotArea dataOnly="0" labelOnly="1" outline="0" fieldPosition="0">
        <references count="1">
          <reference field="4294967294" count="1">
            <x v="0"/>
          </reference>
        </references>
      </pivotArea>
    </format>
    <format dxfId="511">
      <pivotArea outline="0" collapsedLevelsAreSubtotals="1" fieldPosition="0">
        <references count="1">
          <reference field="4294967294" count="1" selected="0">
            <x v="1"/>
          </reference>
        </references>
      </pivotArea>
    </format>
    <format dxfId="510">
      <pivotArea dataOnly="0" labelOnly="1" outline="0" fieldPosition="0">
        <references count="1">
          <reference field="4294967294" count="1">
            <x v="1"/>
          </reference>
        </references>
      </pivotArea>
    </format>
    <format dxfId="509">
      <pivotArea field="0" type="button" dataOnly="0" labelOnly="1" outline="0" axis="axisRow" fieldPosition="0"/>
    </format>
    <format dxfId="508">
      <pivotArea dataOnly="0" labelOnly="1" outline="0" fieldPosition="0">
        <references count="1">
          <reference field="4294967294" count="4">
            <x v="0"/>
            <x v="1"/>
            <x v="2"/>
            <x v="3"/>
          </reference>
        </references>
      </pivotArea>
    </format>
    <format dxfId="507">
      <pivotArea field="0" type="button" dataOnly="0" labelOnly="1" outline="0" axis="axisRow" fieldPosition="0"/>
    </format>
    <format dxfId="506">
      <pivotArea dataOnly="0" labelOnly="1" outline="0" fieldPosition="0">
        <references count="1">
          <reference field="4294967294" count="4">
            <x v="0"/>
            <x v="1"/>
            <x v="2"/>
            <x v="3"/>
          </reference>
        </references>
      </pivotArea>
    </format>
    <format dxfId="505">
      <pivotArea type="all" dataOnly="0" outline="0" fieldPosition="0"/>
    </format>
    <format dxfId="504">
      <pivotArea outline="0" collapsedLevelsAreSubtotals="1" fieldPosition="0"/>
    </format>
    <format dxfId="503">
      <pivotArea field="0" type="button" dataOnly="0" labelOnly="1" outline="0" axis="axisRow" fieldPosition="0"/>
    </format>
    <format dxfId="502">
      <pivotArea dataOnly="0" labelOnly="1" fieldPosition="0">
        <references count="1">
          <reference field="0" count="50">
            <x v="8"/>
            <x v="9"/>
            <x v="26"/>
            <x v="30"/>
            <x v="34"/>
            <x v="35"/>
            <x v="36"/>
            <x v="42"/>
            <x v="43"/>
            <x v="44"/>
            <x v="48"/>
            <x v="49"/>
            <x v="56"/>
            <x v="61"/>
            <x v="74"/>
            <x v="75"/>
            <x v="76"/>
            <x v="79"/>
            <x v="82"/>
            <x v="84"/>
            <x v="88"/>
            <x v="97"/>
            <x v="103"/>
            <x v="110"/>
            <x v="116"/>
            <x v="123"/>
            <x v="126"/>
            <x v="128"/>
            <x v="130"/>
            <x v="131"/>
            <x v="132"/>
            <x v="133"/>
            <x v="139"/>
            <x v="145"/>
            <x v="148"/>
            <x v="152"/>
            <x v="153"/>
            <x v="158"/>
            <x v="159"/>
            <x v="161"/>
            <x v="163"/>
            <x v="167"/>
            <x v="168"/>
            <x v="170"/>
            <x v="171"/>
            <x v="172"/>
            <x v="173"/>
            <x v="174"/>
            <x v="177"/>
            <x v="180"/>
          </reference>
        </references>
      </pivotArea>
    </format>
    <format dxfId="501">
      <pivotArea dataOnly="0" labelOnly="1" fieldPosition="0">
        <references count="1">
          <reference field="0" count="50">
            <x v="2"/>
            <x v="6"/>
            <x v="10"/>
            <x v="12"/>
            <x v="13"/>
            <x v="19"/>
            <x v="20"/>
            <x v="21"/>
            <x v="25"/>
            <x v="27"/>
            <x v="29"/>
            <x v="38"/>
            <x v="39"/>
            <x v="41"/>
            <x v="47"/>
            <x v="52"/>
            <x v="62"/>
            <x v="69"/>
            <x v="73"/>
            <x v="78"/>
            <x v="81"/>
            <x v="83"/>
            <x v="85"/>
            <x v="87"/>
            <x v="89"/>
            <x v="90"/>
            <x v="91"/>
            <x v="96"/>
            <x v="106"/>
            <x v="109"/>
            <x v="113"/>
            <x v="124"/>
            <x v="125"/>
            <x v="129"/>
            <x v="134"/>
            <x v="135"/>
            <x v="136"/>
            <x v="146"/>
            <x v="149"/>
            <x v="150"/>
            <x v="154"/>
            <x v="155"/>
            <x v="156"/>
            <x v="160"/>
            <x v="162"/>
            <x v="165"/>
            <x v="166"/>
            <x v="175"/>
            <x v="176"/>
            <x v="179"/>
          </reference>
        </references>
      </pivotArea>
    </format>
    <format dxfId="500">
      <pivotArea dataOnly="0" labelOnly="1" fieldPosition="0">
        <references count="1">
          <reference field="0" count="50">
            <x v="3"/>
            <x v="4"/>
            <x v="7"/>
            <x v="11"/>
            <x v="14"/>
            <x v="17"/>
            <x v="18"/>
            <x v="24"/>
            <x v="28"/>
            <x v="31"/>
            <x v="32"/>
            <x v="33"/>
            <x v="37"/>
            <x v="45"/>
            <x v="46"/>
            <x v="51"/>
            <x v="53"/>
            <x v="54"/>
            <x v="57"/>
            <x v="58"/>
            <x v="59"/>
            <x v="63"/>
            <x v="65"/>
            <x v="66"/>
            <x v="67"/>
            <x v="68"/>
            <x v="86"/>
            <x v="94"/>
            <x v="95"/>
            <x v="101"/>
            <x v="102"/>
            <x v="104"/>
            <x v="105"/>
            <x v="107"/>
            <x v="108"/>
            <x v="111"/>
            <x v="118"/>
            <x v="119"/>
            <x v="121"/>
            <x v="122"/>
            <x v="127"/>
            <x v="137"/>
            <x v="141"/>
            <x v="142"/>
            <x v="143"/>
            <x v="144"/>
            <x v="151"/>
            <x v="164"/>
            <x v="169"/>
            <x v="178"/>
          </reference>
        </references>
      </pivotArea>
    </format>
    <format dxfId="499">
      <pivotArea dataOnly="0" labelOnly="1" fieldPosition="0">
        <references count="1">
          <reference field="0" count="32">
            <x v="0"/>
            <x v="1"/>
            <x v="5"/>
            <x v="15"/>
            <x v="16"/>
            <x v="22"/>
            <x v="23"/>
            <x v="40"/>
            <x v="50"/>
            <x v="55"/>
            <x v="60"/>
            <x v="64"/>
            <x v="70"/>
            <x v="71"/>
            <x v="72"/>
            <x v="77"/>
            <x v="80"/>
            <x v="92"/>
            <x v="93"/>
            <x v="98"/>
            <x v="99"/>
            <x v="100"/>
            <x v="112"/>
            <x v="114"/>
            <x v="115"/>
            <x v="117"/>
            <x v="120"/>
            <x v="138"/>
            <x v="140"/>
            <x v="147"/>
            <x v="157"/>
            <x v="181"/>
          </reference>
        </references>
      </pivotArea>
    </format>
    <format dxfId="498">
      <pivotArea dataOnly="0" labelOnly="1" outline="0" fieldPosition="0">
        <references count="1">
          <reference field="4294967294" count="4">
            <x v="0"/>
            <x v="1"/>
            <x v="2"/>
            <x v="3"/>
          </reference>
        </references>
      </pivotArea>
    </format>
    <format dxfId="497">
      <pivotArea type="all" dataOnly="0" outline="0" fieldPosition="0"/>
    </format>
    <format dxfId="496">
      <pivotArea outline="0" collapsedLevelsAreSubtotals="1" fieldPosition="0"/>
    </format>
    <format dxfId="495">
      <pivotArea field="0" type="button" dataOnly="0" labelOnly="1" outline="0" axis="axisRow" fieldPosition="0"/>
    </format>
    <format dxfId="494">
      <pivotArea dataOnly="0" labelOnly="1" fieldPosition="0">
        <references count="1">
          <reference field="0" count="50">
            <x v="8"/>
            <x v="9"/>
            <x v="26"/>
            <x v="30"/>
            <x v="34"/>
            <x v="35"/>
            <x v="36"/>
            <x v="42"/>
            <x v="43"/>
            <x v="44"/>
            <x v="48"/>
            <x v="49"/>
            <x v="56"/>
            <x v="61"/>
            <x v="74"/>
            <x v="75"/>
            <x v="76"/>
            <x v="79"/>
            <x v="82"/>
            <x v="84"/>
            <x v="88"/>
            <x v="97"/>
            <x v="103"/>
            <x v="110"/>
            <x v="116"/>
            <x v="123"/>
            <x v="126"/>
            <x v="128"/>
            <x v="130"/>
            <x v="131"/>
            <x v="132"/>
            <x v="133"/>
            <x v="139"/>
            <x v="145"/>
            <x v="148"/>
            <x v="152"/>
            <x v="153"/>
            <x v="158"/>
            <x v="159"/>
            <x v="161"/>
            <x v="163"/>
            <x v="167"/>
            <x v="168"/>
            <x v="170"/>
            <x v="171"/>
            <x v="172"/>
            <x v="173"/>
            <x v="174"/>
            <x v="177"/>
            <x v="180"/>
          </reference>
        </references>
      </pivotArea>
    </format>
    <format dxfId="493">
      <pivotArea dataOnly="0" labelOnly="1" fieldPosition="0">
        <references count="1">
          <reference field="0" count="50">
            <x v="2"/>
            <x v="6"/>
            <x v="10"/>
            <x v="12"/>
            <x v="13"/>
            <x v="19"/>
            <x v="20"/>
            <x v="21"/>
            <x v="25"/>
            <x v="27"/>
            <x v="29"/>
            <x v="38"/>
            <x v="39"/>
            <x v="41"/>
            <x v="47"/>
            <x v="52"/>
            <x v="62"/>
            <x v="69"/>
            <x v="73"/>
            <x v="78"/>
            <x v="81"/>
            <x v="83"/>
            <x v="85"/>
            <x v="87"/>
            <x v="89"/>
            <x v="90"/>
            <x v="91"/>
            <x v="96"/>
            <x v="106"/>
            <x v="109"/>
            <x v="113"/>
            <x v="124"/>
            <x v="125"/>
            <x v="129"/>
            <x v="134"/>
            <x v="135"/>
            <x v="136"/>
            <x v="146"/>
            <x v="149"/>
            <x v="150"/>
            <x v="154"/>
            <x v="155"/>
            <x v="156"/>
            <x v="160"/>
            <x v="162"/>
            <x v="165"/>
            <x v="166"/>
            <x v="175"/>
            <x v="176"/>
            <x v="179"/>
          </reference>
        </references>
      </pivotArea>
    </format>
    <format dxfId="492">
      <pivotArea dataOnly="0" labelOnly="1" fieldPosition="0">
        <references count="1">
          <reference field="0" count="50">
            <x v="3"/>
            <x v="4"/>
            <x v="7"/>
            <x v="11"/>
            <x v="14"/>
            <x v="17"/>
            <x v="18"/>
            <x v="24"/>
            <x v="28"/>
            <x v="31"/>
            <x v="32"/>
            <x v="33"/>
            <x v="37"/>
            <x v="45"/>
            <x v="46"/>
            <x v="51"/>
            <x v="53"/>
            <x v="54"/>
            <x v="57"/>
            <x v="58"/>
            <x v="59"/>
            <x v="63"/>
            <x v="65"/>
            <x v="66"/>
            <x v="67"/>
            <x v="68"/>
            <x v="86"/>
            <x v="94"/>
            <x v="95"/>
            <x v="101"/>
            <x v="102"/>
            <x v="104"/>
            <x v="105"/>
            <x v="107"/>
            <x v="108"/>
            <x v="111"/>
            <x v="118"/>
            <x v="119"/>
            <x v="121"/>
            <x v="122"/>
            <x v="127"/>
            <x v="137"/>
            <x v="141"/>
            <x v="142"/>
            <x v="143"/>
            <x v="144"/>
            <x v="151"/>
            <x v="164"/>
            <x v="169"/>
            <x v="178"/>
          </reference>
        </references>
      </pivotArea>
    </format>
    <format dxfId="491">
      <pivotArea dataOnly="0" labelOnly="1" fieldPosition="0">
        <references count="1">
          <reference field="0" count="32">
            <x v="0"/>
            <x v="1"/>
            <x v="5"/>
            <x v="15"/>
            <x v="16"/>
            <x v="22"/>
            <x v="23"/>
            <x v="40"/>
            <x v="50"/>
            <x v="55"/>
            <x v="60"/>
            <x v="64"/>
            <x v="70"/>
            <x v="71"/>
            <x v="72"/>
            <x v="77"/>
            <x v="80"/>
            <x v="92"/>
            <x v="93"/>
            <x v="98"/>
            <x v="99"/>
            <x v="100"/>
            <x v="112"/>
            <x v="114"/>
            <x v="115"/>
            <x v="117"/>
            <x v="120"/>
            <x v="138"/>
            <x v="140"/>
            <x v="147"/>
            <x v="157"/>
            <x v="181"/>
          </reference>
        </references>
      </pivotArea>
    </format>
    <format dxfId="490">
      <pivotArea dataOnly="0" labelOnly="1" outline="0" fieldPosition="0">
        <references count="1">
          <reference field="4294967294" count="4">
            <x v="0"/>
            <x v="1"/>
            <x v="2"/>
            <x v="3"/>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G15:H25" firstHeaderRow="1" firstDataRow="1" firstDataCol="1"/>
  <pivotFields count="23">
    <pivotField axis="axisRow" showAll="0" measureFilter="1" sortType="a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10">
    <i>
      <x v="130"/>
    </i>
    <i>
      <x v="42"/>
    </i>
    <i>
      <x v="19"/>
    </i>
    <i>
      <x v="97"/>
    </i>
    <i>
      <x v="116"/>
    </i>
    <i>
      <x v="39"/>
    </i>
    <i>
      <x v="180"/>
    </i>
    <i>
      <x v="27"/>
    </i>
    <i>
      <x v="174"/>
    </i>
    <i>
      <x v="128"/>
    </i>
  </rowItems>
  <colItems count="1">
    <i/>
  </colItems>
  <dataFields count="1">
    <dataField name="       Ratio of C/P       " fld="20" baseField="0" baseItem="130" numFmtId="2"/>
  </dataFields>
  <formats count="14">
    <format dxfId="527">
      <pivotArea field="0" type="button" dataOnly="0" labelOnly="1" outline="0" axis="axisRow" fieldPosition="0"/>
    </format>
    <format dxfId="526">
      <pivotArea field="0" type="button" dataOnly="0" labelOnly="1" outline="0" axis="axisRow" fieldPosition="0"/>
    </format>
    <format dxfId="525">
      <pivotArea dataOnly="0" outline="0" axis="axisValues" fieldPosition="0"/>
    </format>
    <format dxfId="524">
      <pivotArea dataOnly="0" outline="0" axis="axisValues" fieldPosition="0"/>
    </format>
    <format dxfId="523">
      <pivotArea outline="0" collapsedLevelsAreSubtotals="1" fieldPosition="0"/>
    </format>
    <format dxfId="522">
      <pivotArea dataOnly="0" labelOnly="1" outline="0" axis="axisValues" fieldPosition="0"/>
    </format>
    <format dxfId="521">
      <pivotArea dataOnly="0" labelOnly="1" outline="0" axis="axisValues" fieldPosition="0"/>
    </format>
    <format dxfId="520">
      <pivotArea outline="0" collapsedLevelsAreSubtotals="1" fieldPosition="0"/>
    </format>
    <format dxfId="519">
      <pivotArea dataOnly="0" labelOnly="1" outline="0" axis="axisValues" fieldPosition="0"/>
    </format>
    <format dxfId="518">
      <pivotArea dataOnly="0" labelOnly="1" outline="0" axis="axisValues" fieldPosition="0"/>
    </format>
    <format dxfId="517">
      <pivotArea field="0" type="button" dataOnly="0" labelOnly="1" outline="0" axis="axisRow" fieldPosition="0"/>
    </format>
    <format dxfId="516">
      <pivotArea dataOnly="0" labelOnly="1" fieldPosition="0">
        <references count="1">
          <reference field="0" count="10">
            <x v="19"/>
            <x v="27"/>
            <x v="39"/>
            <x v="42"/>
            <x v="97"/>
            <x v="116"/>
            <x v="128"/>
            <x v="130"/>
            <x v="174"/>
            <x v="180"/>
          </reference>
        </references>
      </pivotArea>
    </format>
    <format dxfId="515">
      <pivotArea field="0" type="button" dataOnly="0" labelOnly="1" outline="0" axis="axisRow" fieldPosition="0"/>
    </format>
    <format dxfId="514">
      <pivotArea dataOnly="0" labelOnly="1" fieldPosition="0">
        <references count="1">
          <reference field="0" count="10">
            <x v="19"/>
            <x v="27"/>
            <x v="39"/>
            <x v="42"/>
            <x v="97"/>
            <x v="116"/>
            <x v="128"/>
            <x v="130"/>
            <x v="174"/>
            <x v="180"/>
          </reference>
        </references>
      </pivotArea>
    </format>
  </formats>
  <chartFormats count="2">
    <chartFormat chart="0" format="5"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rowHeaderCaption="COUNTRIES">
  <location ref="G43:H53" firstHeaderRow="1" firstDataRow="1" firstDataCol="1"/>
  <pivotFields count="23">
    <pivotField axis="axisRow" showAll="0" measureFilter="1"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0"/>
  </rowFields>
  <rowItems count="10">
    <i>
      <x v="63"/>
    </i>
    <i>
      <x v="178"/>
    </i>
    <i>
      <x v="121"/>
    </i>
    <i>
      <x v="148"/>
    </i>
    <i>
      <x v="89"/>
    </i>
    <i>
      <x v="171"/>
    </i>
    <i>
      <x v="68"/>
    </i>
    <i>
      <x v="98"/>
    </i>
    <i>
      <x v="53"/>
    </i>
    <i>
      <x v="7"/>
    </i>
  </rowItems>
  <colItems count="1">
    <i/>
  </colItems>
  <dataFields count="1">
    <dataField name=" Oil consumption/Person" fld="22" baseField="0" baseItem="63" numFmtId="2"/>
  </dataFields>
  <formats count="28">
    <format dxfId="379">
      <pivotArea outline="0" collapsedLevelsAreSubtotals="1" fieldPosition="0">
        <references count="1">
          <reference field="4294967294" count="1" selected="0">
            <x v="0"/>
          </reference>
        </references>
      </pivotArea>
    </format>
    <format dxfId="378">
      <pivotArea dataOnly="0" labelOnly="1" outline="0" fieldPosition="0">
        <references count="1">
          <reference field="4294967294" count="1">
            <x v="0"/>
          </reference>
        </references>
      </pivotArea>
    </format>
    <format dxfId="377">
      <pivotArea type="all" dataOnly="0" outline="0" fieldPosition="0"/>
    </format>
    <format dxfId="376">
      <pivotArea outline="0" collapsedLevelsAreSubtotals="1" fieldPosition="0"/>
    </format>
    <format dxfId="375">
      <pivotArea field="0" type="button" dataOnly="0" labelOnly="1" outline="0" axis="axisRow" fieldPosition="0"/>
    </format>
    <format dxfId="37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7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71">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370">
      <pivotArea dataOnly="0" labelOnly="1" grandRow="1" outline="0" fieldPosition="0"/>
    </format>
    <format dxfId="369">
      <pivotArea dataOnly="0" labelOnly="1" outline="0" fieldPosition="0">
        <references count="1">
          <reference field="4294967294" count="1">
            <x v="0"/>
          </reference>
        </references>
      </pivotArea>
    </format>
    <format dxfId="368">
      <pivotArea type="all" dataOnly="0" outline="0" fieldPosition="0"/>
    </format>
    <format dxfId="367">
      <pivotArea outline="0" collapsedLevelsAreSubtotals="1" fieldPosition="0"/>
    </format>
    <format dxfId="366">
      <pivotArea field="0" type="button" dataOnly="0" labelOnly="1" outline="0" axis="axisRow" fieldPosition="0"/>
    </format>
    <format dxfId="36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3">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2">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361">
      <pivotArea dataOnly="0" labelOnly="1" grandRow="1" outline="0" fieldPosition="0"/>
    </format>
    <format dxfId="360">
      <pivotArea dataOnly="0" labelOnly="1" outline="0" fieldPosition="0">
        <references count="1">
          <reference field="4294967294" count="1">
            <x v="0"/>
          </reference>
        </references>
      </pivotArea>
    </format>
    <format dxfId="359">
      <pivotArea field="0" type="button" dataOnly="0" labelOnly="1" outline="0" axis="axisRow" fieldPosition="0"/>
    </format>
    <format dxfId="358">
      <pivotArea dataOnly="0" labelOnly="1" outline="0" fieldPosition="0">
        <references count="1">
          <reference field="4294967294" count="1">
            <x v="0"/>
          </reference>
        </references>
      </pivotArea>
    </format>
    <format dxfId="357">
      <pivotArea field="0" type="button" dataOnly="0" labelOnly="1" outline="0" axis="axisRow" fieldPosition="0"/>
    </format>
    <format dxfId="356">
      <pivotArea dataOnly="0" labelOnly="1" outline="0" fieldPosition="0">
        <references count="1">
          <reference field="4294967294" count="1">
            <x v="0"/>
          </reference>
        </references>
      </pivotArea>
    </format>
    <format dxfId="355">
      <pivotArea dataOnly="0" labelOnly="1" outline="0" axis="axisValues" fieldPosition="0"/>
    </format>
    <format dxfId="354">
      <pivotArea dataOnly="0" labelOnly="1" outline="0" axis="axisValues" fieldPosition="0"/>
    </format>
    <format dxfId="353">
      <pivotArea dataOnly="0" labelOnly="1" outline="0" axis="axisValues" fieldPosition="0"/>
    </format>
    <format dxfId="352">
      <pivotArea dataOnly="0" labelOnly="1" outline="0" axis="axisValues" fieldPosition="0"/>
    </format>
  </formats>
  <chartFormats count="2">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IES">
  <location ref="A100:E282" firstHeaderRow="0" firstDataRow="1" firstDataCol="1"/>
  <pivotFields count="23">
    <pivotField axis="axisRow" showAll="0"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3"/>
            </reference>
          </references>
        </pivotArea>
      </autoSortScope>
    </pivotField>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0"/>
  </rowFields>
  <rowItems count="182">
    <i>
      <x v="63"/>
    </i>
    <i>
      <x v="178"/>
    </i>
    <i>
      <x v="121"/>
    </i>
    <i>
      <x v="148"/>
    </i>
    <i>
      <x v="89"/>
    </i>
    <i>
      <x v="171"/>
    </i>
    <i>
      <x v="68"/>
    </i>
    <i>
      <x v="98"/>
    </i>
    <i>
      <x v="53"/>
    </i>
    <i>
      <x v="7"/>
    </i>
    <i>
      <x v="143"/>
    </i>
    <i>
      <x v="118"/>
    </i>
    <i>
      <x v="11"/>
    </i>
    <i>
      <x v="30"/>
    </i>
    <i>
      <x v="173"/>
    </i>
    <i>
      <x v="3"/>
    </i>
    <i>
      <x v="65"/>
    </i>
    <i>
      <x v="42"/>
    </i>
    <i>
      <x v="18"/>
    </i>
    <i>
      <x v="145"/>
    </i>
    <i>
      <x v="12"/>
    </i>
    <i>
      <x v="16"/>
    </i>
    <i>
      <x v="73"/>
    </i>
    <i>
      <x v="120"/>
    </i>
    <i>
      <x v="32"/>
    </i>
    <i>
      <x v="4"/>
    </i>
    <i>
      <x v="106"/>
    </i>
    <i>
      <x v="135"/>
    </i>
    <i>
      <x v="78"/>
    </i>
    <i>
      <x v="161"/>
    </i>
    <i>
      <x v="114"/>
    </i>
    <i>
      <x v="88"/>
    </i>
    <i>
      <x v="82"/>
    </i>
    <i>
      <x v="79"/>
    </i>
    <i>
      <x v="55"/>
    </i>
    <i>
      <x v="122"/>
    </i>
    <i>
      <x v="44"/>
    </i>
    <i>
      <x v="8"/>
    </i>
    <i>
      <x v="14"/>
    </i>
    <i>
      <x v="159"/>
    </i>
    <i>
      <x v="64"/>
    </i>
    <i>
      <x v="96"/>
    </i>
    <i>
      <x v="71"/>
    </i>
    <i>
      <x v="126"/>
    </i>
    <i>
      <x v="153"/>
    </i>
    <i>
      <x v="158"/>
    </i>
    <i>
      <x v="61"/>
    </i>
    <i>
      <x v="25"/>
    </i>
    <i>
      <x v="136"/>
    </i>
    <i>
      <x v="56"/>
    </i>
    <i>
      <x v="57"/>
    </i>
    <i>
      <x v="123"/>
    </i>
    <i>
      <x v="134"/>
    </i>
    <i>
      <x v="80"/>
    </i>
    <i>
      <x v="9"/>
    </i>
    <i>
      <x v="156"/>
    </i>
    <i>
      <x v="107"/>
    </i>
    <i>
      <x v="67"/>
    </i>
    <i>
      <x v="172"/>
    </i>
    <i>
      <x v="93"/>
    </i>
    <i>
      <x v="15"/>
    </i>
    <i>
      <x v="140"/>
    </i>
    <i>
      <x v="150"/>
    </i>
    <i>
      <x v="99"/>
    </i>
    <i>
      <x v="81"/>
    </i>
    <i>
      <x v="45"/>
    </i>
    <i>
      <x v="137"/>
    </i>
    <i>
      <x v="165"/>
    </i>
    <i>
      <x v="76"/>
    </i>
    <i>
      <x v="97"/>
    </i>
    <i>
      <x v="40"/>
    </i>
    <i>
      <x v="176"/>
    </i>
    <i>
      <x v="92"/>
    </i>
    <i>
      <x v="103"/>
    </i>
    <i>
      <x v="24"/>
    </i>
    <i>
      <x v="141"/>
    </i>
    <i>
      <x v="52"/>
    </i>
    <i>
      <x v="127"/>
    </i>
    <i>
      <x v="17"/>
    </i>
    <i>
      <x v="83"/>
    </i>
    <i>
      <x v="10"/>
    </i>
    <i>
      <x v="58"/>
    </i>
    <i>
      <x v="43"/>
    </i>
    <i>
      <x v="109"/>
    </i>
    <i>
      <x v="110"/>
    </i>
    <i>
      <x v="139"/>
    </i>
    <i>
      <x v="149"/>
    </i>
    <i>
      <x v="34"/>
    </i>
    <i>
      <x v="77"/>
    </i>
    <i>
      <x v="142"/>
    </i>
    <i>
      <x v="47"/>
    </i>
    <i>
      <x v="41"/>
    </i>
    <i>
      <x v="72"/>
    </i>
    <i>
      <x v="129"/>
    </i>
    <i>
      <x v="160"/>
    </i>
    <i>
      <x v="168"/>
    </i>
    <i>
      <x v="26"/>
    </i>
    <i>
      <x v="84"/>
    </i>
    <i>
      <x v="5"/>
    </i>
    <i>
      <x v="174"/>
    </i>
    <i>
      <x v="163"/>
    </i>
    <i>
      <x v="23"/>
    </i>
    <i>
      <x v="138"/>
    </i>
    <i>
      <x v="66"/>
    </i>
    <i>
      <x v="133"/>
    </i>
    <i>
      <x v="100"/>
    </i>
    <i>
      <x v="144"/>
    </i>
    <i>
      <x v="152"/>
    </i>
    <i>
      <x v="22"/>
    </i>
    <i>
      <x v="48"/>
    </i>
    <i>
      <x v="59"/>
    </i>
    <i>
      <x v="38"/>
    </i>
    <i>
      <x v="104"/>
    </i>
    <i>
      <x v="164"/>
    </i>
    <i>
      <x v="167"/>
    </i>
    <i>
      <x v="46"/>
    </i>
    <i>
      <x v="166"/>
    </i>
    <i>
      <x v="108"/>
    </i>
    <i>
      <x v="49"/>
    </i>
    <i>
      <x v="60"/>
    </i>
    <i>
      <x v="2"/>
    </i>
    <i>
      <x v="117"/>
    </i>
    <i>
      <x v="170"/>
    </i>
    <i>
      <x v="54"/>
    </i>
    <i>
      <x v="147"/>
    </i>
    <i>
      <x v="36"/>
    </i>
    <i>
      <x v="50"/>
    </i>
    <i>
      <x v="131"/>
    </i>
    <i>
      <x v="20"/>
    </i>
    <i>
      <x v="112"/>
    </i>
    <i>
      <x v="175"/>
    </i>
    <i>
      <x v="115"/>
    </i>
    <i>
      <x v="21"/>
    </i>
    <i>
      <x v="75"/>
    </i>
    <i>
      <x v="31"/>
    </i>
    <i>
      <x v="124"/>
    </i>
    <i>
      <x v="69"/>
    </i>
    <i>
      <x v="70"/>
    </i>
    <i>
      <x v="113"/>
    </i>
    <i>
      <x v="130"/>
    </i>
    <i>
      <x v="90"/>
    </i>
    <i>
      <x v="132"/>
    </i>
    <i>
      <x v="35"/>
    </i>
    <i>
      <x v="179"/>
    </i>
    <i>
      <x v="154"/>
    </i>
    <i>
      <x v="51"/>
    </i>
    <i>
      <x v="87"/>
    </i>
    <i>
      <x v="157"/>
    </i>
    <i>
      <x v="162"/>
    </i>
    <i>
      <x v="146"/>
    </i>
    <i>
      <x v="128"/>
    </i>
    <i>
      <x v="177"/>
    </i>
    <i>
      <x v="125"/>
    </i>
    <i>
      <x v="1"/>
    </i>
    <i>
      <x v="74"/>
    </i>
    <i>
      <x v="6"/>
    </i>
    <i>
      <x v="39"/>
    </i>
    <i>
      <x v="86"/>
    </i>
    <i>
      <x v="62"/>
    </i>
    <i>
      <x v="181"/>
    </i>
    <i>
      <x v="155"/>
    </i>
    <i>
      <x v="85"/>
    </i>
    <i>
      <x v="27"/>
    </i>
    <i>
      <x v="29"/>
    </i>
    <i>
      <x v="37"/>
    </i>
    <i>
      <x v="180"/>
    </i>
    <i>
      <x v="95"/>
    </i>
    <i>
      <x v="94"/>
    </i>
    <i>
      <x v="101"/>
    </i>
    <i>
      <x v="33"/>
    </i>
    <i>
      <x v="119"/>
    </i>
    <i>
      <x v="28"/>
    </i>
    <i>
      <x v="111"/>
    </i>
    <i>
      <x v="13"/>
    </i>
    <i>
      <x v="151"/>
    </i>
    <i>
      <x v="19"/>
    </i>
    <i>
      <x v="102"/>
    </i>
    <i>
      <x v="91"/>
    </i>
    <i>
      <x v="116"/>
    </i>
    <i>
      <x v="105"/>
    </i>
    <i>
      <x/>
    </i>
    <i>
      <x v="169"/>
    </i>
  </rowItems>
  <colFields count="1">
    <field x="-2"/>
  </colFields>
  <colItems count="4">
    <i>
      <x/>
    </i>
    <i i="1">
      <x v="1"/>
    </i>
    <i i="2">
      <x v="2"/>
    </i>
    <i i="3">
      <x v="3"/>
    </i>
  </colItems>
  <dataFields count="4">
    <dataField name="Population " fld="15" baseField="0" baseItem="0"/>
    <dataField name=" Oil - consumption(bbl/day)" fld="14" baseField="0" baseItem="0"/>
    <dataField name=" Oil in Litres" fld="21" baseField="0" baseItem="0"/>
    <dataField name=" Oil consumption/Person" fld="22" baseField="0" baseItem="63" numFmtId="2"/>
  </dataFields>
  <formats count="24">
    <format dxfId="403">
      <pivotArea outline="0" collapsedLevelsAreSubtotals="1" fieldPosition="0">
        <references count="1">
          <reference field="4294967294" count="1" selected="0">
            <x v="3"/>
          </reference>
        </references>
      </pivotArea>
    </format>
    <format dxfId="402">
      <pivotArea dataOnly="0" labelOnly="1" outline="0" fieldPosition="0">
        <references count="1">
          <reference field="4294967294" count="1">
            <x v="3"/>
          </reference>
        </references>
      </pivotArea>
    </format>
    <format dxfId="401">
      <pivotArea type="all" dataOnly="0" outline="0" fieldPosition="0"/>
    </format>
    <format dxfId="400">
      <pivotArea outline="0" collapsedLevelsAreSubtotals="1" fieldPosition="0"/>
    </format>
    <format dxfId="399">
      <pivotArea field="0" type="button" dataOnly="0" labelOnly="1" outline="0" axis="axisRow" fieldPosition="0"/>
    </format>
    <format dxfId="39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6">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5">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394">
      <pivotArea dataOnly="0" labelOnly="1" grandRow="1" outline="0" fieldPosition="0"/>
    </format>
    <format dxfId="393">
      <pivotArea dataOnly="0" labelOnly="1" outline="0" fieldPosition="0">
        <references count="1">
          <reference field="4294967294" count="4">
            <x v="0"/>
            <x v="1"/>
            <x v="2"/>
            <x v="3"/>
          </reference>
        </references>
      </pivotArea>
    </format>
    <format dxfId="392">
      <pivotArea type="all" dataOnly="0" outline="0" fieldPosition="0"/>
    </format>
    <format dxfId="391">
      <pivotArea outline="0" collapsedLevelsAreSubtotals="1" fieldPosition="0"/>
    </format>
    <format dxfId="390">
      <pivotArea field="0" type="button" dataOnly="0" labelOnly="1" outline="0" axis="axisRow" fieldPosition="0"/>
    </format>
    <format dxfId="38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8">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87">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86">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385">
      <pivotArea dataOnly="0" labelOnly="1" grandRow="1" outline="0" fieldPosition="0"/>
    </format>
    <format dxfId="384">
      <pivotArea dataOnly="0" labelOnly="1" outline="0" fieldPosition="0">
        <references count="1">
          <reference field="4294967294" count="4">
            <x v="0"/>
            <x v="1"/>
            <x v="2"/>
            <x v="3"/>
          </reference>
        </references>
      </pivotArea>
    </format>
    <format dxfId="383">
      <pivotArea field="0" type="button" dataOnly="0" labelOnly="1" outline="0" axis="axisRow" fieldPosition="0"/>
    </format>
    <format dxfId="382">
      <pivotArea dataOnly="0" labelOnly="1" outline="0" fieldPosition="0">
        <references count="1">
          <reference field="4294967294" count="4">
            <x v="0"/>
            <x v="1"/>
            <x v="2"/>
            <x v="3"/>
          </reference>
        </references>
      </pivotArea>
    </format>
    <format dxfId="381">
      <pivotArea field="0" type="button" dataOnly="0" labelOnly="1" outline="0" axis="axisRow" fieldPosition="0"/>
    </format>
    <format dxfId="380">
      <pivotArea dataOnly="0" labelOnly="1" outline="0" fieldPosition="0">
        <references count="1">
          <reference field="4294967294" count="4">
            <x v="0"/>
            <x v="1"/>
            <x v="2"/>
            <x v="3"/>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rowHeaderCaption="COUNTRIES">
  <location ref="G71:H81" firstHeaderRow="1" firstDataRow="1" firstDataCol="1"/>
  <pivotFields count="23">
    <pivotField axis="axisRow" showAll="0" measureFilter="1" sortType="a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0"/>
  </rowFields>
  <rowItems count="10">
    <i>
      <x v="169"/>
    </i>
    <i>
      <x/>
    </i>
    <i>
      <x v="105"/>
    </i>
    <i>
      <x v="116"/>
    </i>
    <i>
      <x v="91"/>
    </i>
    <i>
      <x v="102"/>
    </i>
    <i>
      <x v="19"/>
    </i>
    <i>
      <x v="151"/>
    </i>
    <i>
      <x v="13"/>
    </i>
    <i>
      <x v="111"/>
    </i>
  </rowItems>
  <colItems count="1">
    <i/>
  </colItems>
  <dataFields count="1">
    <dataField name="Oil consumption/Person " fld="22" baseField="0" baseItem="63" numFmtId="2"/>
  </dataFields>
  <formats count="28">
    <format dxfId="431">
      <pivotArea outline="0" collapsedLevelsAreSubtotals="1" fieldPosition="0">
        <references count="1">
          <reference field="4294967294" count="1" selected="0">
            <x v="0"/>
          </reference>
        </references>
      </pivotArea>
    </format>
    <format dxfId="430">
      <pivotArea dataOnly="0" labelOnly="1" outline="0" fieldPosition="0">
        <references count="1">
          <reference field="4294967294" count="1">
            <x v="0"/>
          </reference>
        </references>
      </pivotArea>
    </format>
    <format dxfId="429">
      <pivotArea type="all" dataOnly="0" outline="0" fieldPosition="0"/>
    </format>
    <format dxfId="428">
      <pivotArea outline="0" collapsedLevelsAreSubtotals="1" fieldPosition="0"/>
    </format>
    <format dxfId="427">
      <pivotArea field="0" type="button" dataOnly="0" labelOnly="1" outline="0" axis="axisRow" fieldPosition="0"/>
    </format>
    <format dxfId="42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2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2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23">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422">
      <pivotArea dataOnly="0" labelOnly="1" grandRow="1" outline="0" fieldPosition="0"/>
    </format>
    <format dxfId="421">
      <pivotArea dataOnly="0" labelOnly="1" outline="0" fieldPosition="0">
        <references count="1">
          <reference field="4294967294" count="1">
            <x v="0"/>
          </reference>
        </references>
      </pivotArea>
    </format>
    <format dxfId="420">
      <pivotArea type="all" dataOnly="0" outline="0" fieldPosition="0"/>
    </format>
    <format dxfId="419">
      <pivotArea outline="0" collapsedLevelsAreSubtotals="1" fieldPosition="0"/>
    </format>
    <format dxfId="418">
      <pivotArea field="0" type="button" dataOnly="0" labelOnly="1" outline="0" axis="axisRow" fieldPosition="0"/>
    </format>
    <format dxfId="4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14">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413">
      <pivotArea dataOnly="0" labelOnly="1" grandRow="1" outline="0" fieldPosition="0"/>
    </format>
    <format dxfId="412">
      <pivotArea dataOnly="0" labelOnly="1" outline="0" fieldPosition="0">
        <references count="1">
          <reference field="4294967294" count="1">
            <x v="0"/>
          </reference>
        </references>
      </pivotArea>
    </format>
    <format dxfId="411">
      <pivotArea field="0" type="button" dataOnly="0" labelOnly="1" outline="0" axis="axisRow" fieldPosition="0"/>
    </format>
    <format dxfId="410">
      <pivotArea dataOnly="0" labelOnly="1" outline="0" fieldPosition="0">
        <references count="1">
          <reference field="4294967294" count="1">
            <x v="0"/>
          </reference>
        </references>
      </pivotArea>
    </format>
    <format dxfId="409">
      <pivotArea field="0" type="button" dataOnly="0" labelOnly="1" outline="0" axis="axisRow" fieldPosition="0"/>
    </format>
    <format dxfId="408">
      <pivotArea dataOnly="0" labelOnly="1" outline="0" fieldPosition="0">
        <references count="1">
          <reference field="4294967294" count="1">
            <x v="0"/>
          </reference>
        </references>
      </pivotArea>
    </format>
    <format dxfId="407">
      <pivotArea dataOnly="0" labelOnly="1" outline="0" axis="axisValues" fieldPosition="0"/>
    </format>
    <format dxfId="406">
      <pivotArea dataOnly="0" labelOnly="1" outline="0" axis="axisValues" fieldPosition="0"/>
    </format>
    <format dxfId="405">
      <pivotArea dataOnly="0" labelOnly="1" outline="0" axis="axisValues" fieldPosition="0"/>
    </format>
    <format dxfId="404">
      <pivotArea dataOnly="0" labelOnly="1" outline="0" axis="axisValues" fieldPosition="0"/>
    </format>
  </formats>
  <chartFormats count="2">
    <chartFormat chart="2" format="7"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G6:H16" firstHeaderRow="1" firstDataRow="1" firstDataCol="1"/>
  <pivotFields count="23">
    <pivotField axis="axisRow" showAll="0" measureFilter="1"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0"/>
  </rowFields>
  <rowItems count="10">
    <i>
      <x v="173"/>
    </i>
    <i>
      <x v="82"/>
    </i>
    <i>
      <x v="35"/>
    </i>
    <i>
      <x v="61"/>
    </i>
    <i>
      <x v="139"/>
    </i>
    <i>
      <x v="30"/>
    </i>
    <i>
      <x v="23"/>
    </i>
    <i>
      <x v="74"/>
    </i>
    <i>
      <x v="88"/>
    </i>
    <i>
      <x v="56"/>
    </i>
  </rowItems>
  <colItems count="1">
    <i/>
  </colItems>
  <dataFields count="1">
    <dataField name=" Oil in Litres" fld="21" baseField="0" baseItem="0"/>
  </dataFields>
  <formats count="28">
    <format dxfId="459">
      <pivotArea type="all" dataOnly="0" outline="0" fieldPosition="0"/>
    </format>
    <format dxfId="458">
      <pivotArea outline="0" collapsedLevelsAreSubtotals="1" fieldPosition="0"/>
    </format>
    <format dxfId="457">
      <pivotArea field="0" type="button" dataOnly="0" labelOnly="1" outline="0" axis="axisRow" fieldPosition="0"/>
    </format>
    <format dxfId="45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5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5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53">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452">
      <pivotArea dataOnly="0" labelOnly="1" grandRow="1" outline="0" fieldPosition="0"/>
    </format>
    <format dxfId="451">
      <pivotArea dataOnly="0" labelOnly="1" outline="0" fieldPosition="0">
        <references count="1">
          <reference field="4294967294" count="1">
            <x v="0"/>
          </reference>
        </references>
      </pivotArea>
    </format>
    <format dxfId="450">
      <pivotArea type="all" dataOnly="0" outline="0" fieldPosition="0"/>
    </format>
    <format dxfId="449">
      <pivotArea outline="0" collapsedLevelsAreSubtotals="1" fieldPosition="0"/>
    </format>
    <format dxfId="448">
      <pivotArea field="0" type="button" dataOnly="0" labelOnly="1" outline="0" axis="axisRow" fieldPosition="0"/>
    </format>
    <format dxfId="44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4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4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44">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443">
      <pivotArea dataOnly="0" labelOnly="1" grandRow="1" outline="0" fieldPosition="0"/>
    </format>
    <format dxfId="442">
      <pivotArea dataOnly="0" labelOnly="1" outline="0" fieldPosition="0">
        <references count="1">
          <reference field="4294967294" count="1">
            <x v="0"/>
          </reference>
        </references>
      </pivotArea>
    </format>
    <format dxfId="441">
      <pivotArea field="0" type="button" dataOnly="0" labelOnly="1" outline="0" axis="axisRow" fieldPosition="0"/>
    </format>
    <format dxfId="440">
      <pivotArea dataOnly="0" labelOnly="1" outline="0" fieldPosition="0">
        <references count="1">
          <reference field="4294967294" count="1">
            <x v="0"/>
          </reference>
        </references>
      </pivotArea>
    </format>
    <format dxfId="439">
      <pivotArea field="0" type="button" dataOnly="0" labelOnly="1" outline="0" axis="axisRow" fieldPosition="0"/>
    </format>
    <format dxfId="438">
      <pivotArea dataOnly="0" labelOnly="1" outline="0" fieldPosition="0">
        <references count="1">
          <reference field="4294967294" count="1">
            <x v="0"/>
          </reference>
        </references>
      </pivotArea>
    </format>
    <format dxfId="437">
      <pivotArea dataOnly="0" labelOnly="1" outline="0" axis="axisValues" fieldPosition="0"/>
    </format>
    <format dxfId="436">
      <pivotArea dataOnly="0" labelOnly="1" outline="0" axis="axisValues" fieldPosition="0"/>
    </format>
    <format dxfId="435">
      <pivotArea dataOnly="0" labelOnly="1" outline="0" axis="axisValues" fieldPosition="0"/>
    </format>
    <format dxfId="434">
      <pivotArea dataOnly="0" labelOnly="1" outline="0" axis="axisValues" fieldPosition="0"/>
    </format>
    <format dxfId="433">
      <pivotArea dataOnly="0" labelOnly="1" outline="0" axis="axisValues" fieldPosition="0"/>
    </format>
    <format dxfId="432">
      <pivotArea dataOnly="0" labelOnly="1" outline="0" axis="axisValues" fieldPosition="0"/>
    </format>
  </formats>
  <chartFormats count="22">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88"/>
          </reference>
        </references>
      </pivotArea>
    </chartFormat>
    <chartFormat chart="0" format="4">
      <pivotArea type="data" outline="0" fieldPosition="0">
        <references count="2">
          <reference field="4294967294" count="1" selected="0">
            <x v="0"/>
          </reference>
          <reference field="0" count="1" selected="0">
            <x v="56"/>
          </reference>
        </references>
      </pivotArea>
    </chartFormat>
    <chartFormat chart="0" format="5">
      <pivotArea type="data" outline="0" fieldPosition="0">
        <references count="2">
          <reference field="4294967294" count="1" selected="0">
            <x v="0"/>
          </reference>
          <reference field="0" count="1" selected="0">
            <x v="173"/>
          </reference>
        </references>
      </pivotArea>
    </chartFormat>
    <chartFormat chart="0" format="6">
      <pivotArea type="data" outline="0" fieldPosition="0">
        <references count="2">
          <reference field="4294967294" count="1" selected="0">
            <x v="0"/>
          </reference>
          <reference field="0" count="1" selected="0">
            <x v="82"/>
          </reference>
        </references>
      </pivotArea>
    </chartFormat>
    <chartFormat chart="0" format="7">
      <pivotArea type="data" outline="0" fieldPosition="0">
        <references count="2">
          <reference field="4294967294" count="1" selected="0">
            <x v="0"/>
          </reference>
          <reference field="0" count="1" selected="0">
            <x v="35"/>
          </reference>
        </references>
      </pivotArea>
    </chartFormat>
    <chartFormat chart="0" format="8">
      <pivotArea type="data" outline="0" fieldPosition="0">
        <references count="2">
          <reference field="4294967294" count="1" selected="0">
            <x v="0"/>
          </reference>
          <reference field="0" count="1" selected="0">
            <x v="61"/>
          </reference>
        </references>
      </pivotArea>
    </chartFormat>
    <chartFormat chart="0" format="9">
      <pivotArea type="data" outline="0" fieldPosition="0">
        <references count="2">
          <reference field="4294967294" count="1" selected="0">
            <x v="0"/>
          </reference>
          <reference field="0" count="1" selected="0">
            <x v="139"/>
          </reference>
        </references>
      </pivotArea>
    </chartFormat>
    <chartFormat chart="0" format="10">
      <pivotArea type="data" outline="0" fieldPosition="0">
        <references count="2">
          <reference field="4294967294" count="1" selected="0">
            <x v="0"/>
          </reference>
          <reference field="0" count="1" selected="0">
            <x v="30"/>
          </reference>
        </references>
      </pivotArea>
    </chartFormat>
    <chartFormat chart="0" format="11">
      <pivotArea type="data" outline="0" fieldPosition="0">
        <references count="2">
          <reference field="4294967294" count="1" selected="0">
            <x v="0"/>
          </reference>
          <reference field="0" count="1" selected="0">
            <x v="23"/>
          </reference>
        </references>
      </pivotArea>
    </chartFormat>
    <chartFormat chart="0" format="12">
      <pivotArea type="data" outline="0" fieldPosition="0">
        <references count="2">
          <reference field="4294967294" count="1" selected="0">
            <x v="0"/>
          </reference>
          <reference field="0" count="1" selected="0">
            <x v="74"/>
          </reference>
        </references>
      </pivotArea>
    </chartFormat>
    <chartFormat chart="2" format="24"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0" count="1" selected="0">
            <x v="173"/>
          </reference>
        </references>
      </pivotArea>
    </chartFormat>
    <chartFormat chart="2" format="26">
      <pivotArea type="data" outline="0" fieldPosition="0">
        <references count="2">
          <reference field="4294967294" count="1" selected="0">
            <x v="0"/>
          </reference>
          <reference field="0" count="1" selected="0">
            <x v="82"/>
          </reference>
        </references>
      </pivotArea>
    </chartFormat>
    <chartFormat chart="2" format="27">
      <pivotArea type="data" outline="0" fieldPosition="0">
        <references count="2">
          <reference field="4294967294" count="1" selected="0">
            <x v="0"/>
          </reference>
          <reference field="0" count="1" selected="0">
            <x v="35"/>
          </reference>
        </references>
      </pivotArea>
    </chartFormat>
    <chartFormat chart="2" format="28">
      <pivotArea type="data" outline="0" fieldPosition="0">
        <references count="2">
          <reference field="4294967294" count="1" selected="0">
            <x v="0"/>
          </reference>
          <reference field="0" count="1" selected="0">
            <x v="61"/>
          </reference>
        </references>
      </pivotArea>
    </chartFormat>
    <chartFormat chart="2" format="29">
      <pivotArea type="data" outline="0" fieldPosition="0">
        <references count="2">
          <reference field="4294967294" count="1" selected="0">
            <x v="0"/>
          </reference>
          <reference field="0" count="1" selected="0">
            <x v="139"/>
          </reference>
        </references>
      </pivotArea>
    </chartFormat>
    <chartFormat chart="2" format="30">
      <pivotArea type="data" outline="0" fieldPosition="0">
        <references count="2">
          <reference field="4294967294" count="1" selected="0">
            <x v="0"/>
          </reference>
          <reference field="0" count="1" selected="0">
            <x v="30"/>
          </reference>
        </references>
      </pivotArea>
    </chartFormat>
    <chartFormat chart="2" format="31">
      <pivotArea type="data" outline="0" fieldPosition="0">
        <references count="2">
          <reference field="4294967294" count="1" selected="0">
            <x v="0"/>
          </reference>
          <reference field="0" count="1" selected="0">
            <x v="23"/>
          </reference>
        </references>
      </pivotArea>
    </chartFormat>
    <chartFormat chart="2" format="32">
      <pivotArea type="data" outline="0" fieldPosition="0">
        <references count="2">
          <reference field="4294967294" count="1" selected="0">
            <x v="0"/>
          </reference>
          <reference field="0" count="1" selected="0">
            <x v="74"/>
          </reference>
        </references>
      </pivotArea>
    </chartFormat>
    <chartFormat chart="2" format="33">
      <pivotArea type="data" outline="0" fieldPosition="0">
        <references count="2">
          <reference field="4294967294" count="1" selected="0">
            <x v="0"/>
          </reference>
          <reference field="0" count="1" selected="0">
            <x v="88"/>
          </reference>
        </references>
      </pivotArea>
    </chartFormat>
    <chartFormat chart="2" format="34">
      <pivotArea type="data" outline="0" fieldPosition="0">
        <references count="2">
          <reference field="4294967294" count="1" selected="0">
            <x v="0"/>
          </reference>
          <reference field="0" count="1" selected="0">
            <x v="56"/>
          </reference>
        </references>
      </pivotArea>
    </chartFormat>
  </chartFormats>
  <pivotTableStyleInfo name="PivotStyleLight15"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E4:F14" firstHeaderRow="1" firstDataRow="1" firstDataCol="1"/>
  <pivotFields count="6">
    <pivotField axis="axisRow" showAll="0" measureFilter="1"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0"/>
  </rowFields>
  <rowItems count="10">
    <i>
      <x v="74"/>
    </i>
    <i>
      <x v="125"/>
    </i>
    <i>
      <x v="35"/>
    </i>
    <i>
      <x v="128"/>
    </i>
    <i>
      <x v="13"/>
    </i>
    <i>
      <x/>
    </i>
    <i>
      <x v="75"/>
    </i>
    <i>
      <x v="23"/>
    </i>
    <i>
      <x v="116"/>
    </i>
    <i>
      <x v="155"/>
    </i>
  </rowItems>
  <colItems count="1">
    <i/>
  </colItems>
  <dataFields count="1">
    <dataField name=" Infant deaths per year" fld="5" baseField="0" baseItem="74" numFmtId="1"/>
  </dataFields>
  <formats count="44">
    <format dxfId="351">
      <pivotArea field="0" type="button" dataOnly="0" labelOnly="1" outline="0" axis="axisRow" fieldPosition="0"/>
    </format>
    <format dxfId="350">
      <pivotArea field="0" type="button" dataOnly="0" labelOnly="1" outline="0" axis="axisRow" fieldPosition="0"/>
    </format>
    <format dxfId="349">
      <pivotArea dataOnly="0" labelOnly="1" outline="0" axis="axisValues" fieldPosition="0"/>
    </format>
    <format dxfId="348">
      <pivotArea dataOnly="0" labelOnly="1" outline="0" axis="axisValues" fieldPosition="0"/>
    </format>
    <format dxfId="347">
      <pivotArea dataOnly="0" labelOnly="1" outline="0" axis="axisValues" fieldPosition="0"/>
    </format>
    <format dxfId="346">
      <pivotArea dataOnly="0" labelOnly="1" outline="0" axis="axisValues" fieldPosition="0"/>
    </format>
    <format dxfId="345">
      <pivotArea outline="0" collapsedLevelsAreSubtotals="1" fieldPosition="0"/>
    </format>
    <format dxfId="344">
      <pivotArea dataOnly="0" labelOnly="1" outline="0" axis="axisValues" fieldPosition="0"/>
    </format>
    <format dxfId="343">
      <pivotArea dataOnly="0" labelOnly="1" outline="0" axis="axisValues" fieldPosition="0"/>
    </format>
    <format dxfId="342">
      <pivotArea outline="0" collapsedLevelsAreSubtotals="1" fieldPosition="0"/>
    </format>
    <format dxfId="341">
      <pivotArea dataOnly="0" labelOnly="1" outline="0" axis="axisValues" fieldPosition="0"/>
    </format>
    <format dxfId="340">
      <pivotArea dataOnly="0" labelOnly="1" outline="0" axis="axisValues" fieldPosition="0"/>
    </format>
    <format dxfId="339">
      <pivotArea outline="0" collapsedLevelsAreSubtotals="1" fieldPosition="0"/>
    </format>
    <format dxfId="338">
      <pivotArea dataOnly="0" labelOnly="1" outline="0" axis="axisValues" fieldPosition="0"/>
    </format>
    <format dxfId="337">
      <pivotArea dataOnly="0" labelOnly="1" outline="0" axis="axisValues" fieldPosition="0"/>
    </format>
    <format dxfId="336">
      <pivotArea outline="0" collapsedLevelsAreSubtotals="1" fieldPosition="0"/>
    </format>
    <format dxfId="335">
      <pivotArea dataOnly="0" labelOnly="1" outline="0" axis="axisValues" fieldPosition="0"/>
    </format>
    <format dxfId="334">
      <pivotArea dataOnly="0" labelOnly="1" outline="0" axis="axisValues" fieldPosition="0"/>
    </format>
    <format dxfId="333">
      <pivotArea outline="0" collapsedLevelsAreSubtotals="1" fieldPosition="0"/>
    </format>
    <format dxfId="332">
      <pivotArea dataOnly="0" labelOnly="1" outline="0" axis="axisValues" fieldPosition="0"/>
    </format>
    <format dxfId="331">
      <pivotArea dataOnly="0" labelOnly="1" outline="0" axis="axisValues" fieldPosition="0"/>
    </format>
    <format dxfId="330">
      <pivotArea outline="0" collapsedLevelsAreSubtotals="1" fieldPosition="0"/>
    </format>
    <format dxfId="329">
      <pivotArea dataOnly="0" labelOnly="1" outline="0" axis="axisValues" fieldPosition="0"/>
    </format>
    <format dxfId="328">
      <pivotArea dataOnly="0" labelOnly="1" outline="0" axis="axisValues" fieldPosition="0"/>
    </format>
    <format dxfId="327">
      <pivotArea outline="0" collapsedLevelsAreSubtotals="1" fieldPosition="0"/>
    </format>
    <format dxfId="326">
      <pivotArea dataOnly="0" labelOnly="1" outline="0" axis="axisValues" fieldPosition="0"/>
    </format>
    <format dxfId="325">
      <pivotArea dataOnly="0" labelOnly="1" outline="0" axis="axisValues" fieldPosition="0"/>
    </format>
    <format dxfId="324">
      <pivotArea dataOnly="0" labelOnly="1" outline="0" axis="axisValues" fieldPosition="0"/>
    </format>
    <format dxfId="323">
      <pivotArea dataOnly="0" labelOnly="1" outline="0" axis="axisValues" fieldPosition="0"/>
    </format>
    <format dxfId="322">
      <pivotArea dataOnly="0" labelOnly="1" outline="0" axis="axisValues" fieldPosition="0"/>
    </format>
    <format dxfId="321">
      <pivotArea dataOnly="0" labelOnly="1" outline="0" axis="axisValues" fieldPosition="0"/>
    </format>
    <format dxfId="320">
      <pivotArea dataOnly="0" labelOnly="1" outline="0" axis="axisValues" fieldPosition="0"/>
    </format>
    <format dxfId="319">
      <pivotArea dataOnly="0" labelOnly="1" outline="0" axis="axisValues" fieldPosition="0"/>
    </format>
    <format dxfId="318">
      <pivotArea dataOnly="0" labelOnly="1" outline="0" axis="axisValues" fieldPosition="0"/>
    </format>
    <format dxfId="317">
      <pivotArea dataOnly="0" labelOnly="1" outline="0" axis="axisValues" fieldPosition="0"/>
    </format>
    <format dxfId="316">
      <pivotArea outline="0" collapsedLevelsAreSubtotals="1" fieldPosition="0"/>
    </format>
    <format dxfId="315">
      <pivotArea dataOnly="0" labelOnly="1" outline="0" axis="axisValues" fieldPosition="0"/>
    </format>
    <format dxfId="314">
      <pivotArea dataOnly="0" labelOnly="1" outline="0" axis="axisValues" fieldPosition="0"/>
    </format>
    <format dxfId="313">
      <pivotArea outline="0" collapsedLevelsAreSubtotals="1" fieldPosition="0"/>
    </format>
    <format dxfId="312">
      <pivotArea dataOnly="0" labelOnly="1" outline="0" axis="axisValues" fieldPosition="0"/>
    </format>
    <format dxfId="311">
      <pivotArea dataOnly="0" labelOnly="1" outline="0" axis="axisValues" fieldPosition="0"/>
    </format>
    <format dxfId="310">
      <pivotArea outline="0" collapsedLevelsAreSubtotals="1" fieldPosition="0"/>
    </format>
    <format dxfId="309">
      <pivotArea dataOnly="0" labelOnly="1" outline="0" axis="axisValues" fieldPosition="0"/>
    </format>
    <format dxfId="308">
      <pivotArea dataOnly="0" labelOnly="1" outline="0" axis="axisValues" fieldPosition="0"/>
    </format>
  </formats>
  <chartFormats count="2">
    <chartFormat chart="0" format="5"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H3:I13" firstHeaderRow="1" firstDataRow="1" firstDataCol="1"/>
  <pivotFields count="4">
    <pivotField axis="axisRow" showAll="0" measureFilter="1"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s>
  <rowFields count="1">
    <field x="0"/>
  </rowFields>
  <rowItems count="10">
    <i>
      <x v="173"/>
    </i>
    <i>
      <x/>
    </i>
    <i>
      <x v="30"/>
    </i>
    <i>
      <x v="61"/>
    </i>
    <i>
      <x v="139"/>
    </i>
    <i>
      <x v="172"/>
    </i>
    <i>
      <x v="80"/>
    </i>
    <i>
      <x v="8"/>
    </i>
    <i>
      <x v="148"/>
    </i>
    <i>
      <x v="120"/>
    </i>
  </rowItems>
  <colItems count="1">
    <i/>
  </colItems>
  <dataFields count="1">
    <dataField name=" Total net migration" fld="3" baseField="0" baseItem="0" numFmtId="2"/>
  </dataFields>
  <formats count="21">
    <format dxfId="279">
      <pivotArea outline="0" collapsedLevelsAreSubtotals="1" fieldPosition="0"/>
    </format>
    <format dxfId="278">
      <pivotArea dataOnly="0" labelOnly="1" outline="0" axis="axisValues" fieldPosition="0"/>
    </format>
    <format dxfId="277">
      <pivotArea dataOnly="0" labelOnly="1" outline="0" axis="axisValues" fieldPosition="0"/>
    </format>
    <format dxfId="276">
      <pivotArea outline="0" collapsedLevelsAreSubtotals="1" fieldPosition="0"/>
    </format>
    <format dxfId="275">
      <pivotArea dataOnly="0" labelOnly="1" outline="0" axis="axisValues" fieldPosition="0"/>
    </format>
    <format dxfId="274">
      <pivotArea dataOnly="0" labelOnly="1" outline="0" axis="axisValues" fieldPosition="0"/>
    </format>
    <format dxfId="273">
      <pivotArea outline="0" collapsedLevelsAreSubtotals="1" fieldPosition="0"/>
    </format>
    <format dxfId="272">
      <pivotArea dataOnly="0" labelOnly="1" outline="0" axis="axisValues" fieldPosition="0"/>
    </format>
    <format dxfId="271">
      <pivotArea dataOnly="0" labelOnly="1" outline="0" axis="axisValues" fieldPosition="0"/>
    </format>
    <format dxfId="270">
      <pivotArea outline="0" collapsedLevelsAreSubtotals="1" fieldPosition="0"/>
    </format>
    <format dxfId="269">
      <pivotArea dataOnly="0" labelOnly="1" outline="0" axis="axisValues" fieldPosition="0"/>
    </format>
    <format dxfId="268">
      <pivotArea dataOnly="0" labelOnly="1" outline="0" axis="axisValues" fieldPosition="0"/>
    </format>
    <format dxfId="267">
      <pivotArea outline="0" collapsedLevelsAreSubtotals="1" fieldPosition="0"/>
    </format>
    <format dxfId="266">
      <pivotArea dataOnly="0" labelOnly="1" outline="0" axis="axisValues" fieldPosition="0"/>
    </format>
    <format dxfId="265">
      <pivotArea dataOnly="0" labelOnly="1" outline="0" axis="axisValues" fieldPosition="0"/>
    </format>
    <format dxfId="264">
      <pivotArea field="0" type="button" dataOnly="0" labelOnly="1" outline="0" axis="axisRow" fieldPosition="0"/>
    </format>
    <format dxfId="263">
      <pivotArea field="0" type="button" dataOnly="0" labelOnly="1" outline="0" axis="axisRow" fieldPosition="0"/>
    </format>
    <format dxfId="262">
      <pivotArea dataOnly="0" labelOnly="1" outline="0" axis="axisValues" fieldPosition="0"/>
    </format>
    <format dxfId="261">
      <pivotArea dataOnly="0" labelOnly="1" outline="0" axis="axisValues" fieldPosition="0"/>
    </format>
    <format dxfId="260">
      <pivotArea dataOnly="0" labelOnly="1" outline="0" axis="axisValues" fieldPosition="0"/>
    </format>
    <format dxfId="259">
      <pivotArea dataOnly="0" labelOnly="1" outline="0" axis="axisValues" fieldPosition="0"/>
    </format>
  </formats>
  <chartFormats count="22">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173"/>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30"/>
          </reference>
        </references>
      </pivotArea>
    </chartFormat>
    <chartFormat chart="0" format="6">
      <pivotArea type="data" outline="0" fieldPosition="0">
        <references count="2">
          <reference field="4294967294" count="1" selected="0">
            <x v="0"/>
          </reference>
          <reference field="0" count="1" selected="0">
            <x v="61"/>
          </reference>
        </references>
      </pivotArea>
    </chartFormat>
    <chartFormat chart="0" format="7">
      <pivotArea type="data" outline="0" fieldPosition="0">
        <references count="2">
          <reference field="4294967294" count="1" selected="0">
            <x v="0"/>
          </reference>
          <reference field="0" count="1" selected="0">
            <x v="139"/>
          </reference>
        </references>
      </pivotArea>
    </chartFormat>
    <chartFormat chart="0" format="8">
      <pivotArea type="data" outline="0" fieldPosition="0">
        <references count="2">
          <reference field="4294967294" count="1" selected="0">
            <x v="0"/>
          </reference>
          <reference field="0" count="1" selected="0">
            <x v="172"/>
          </reference>
        </references>
      </pivotArea>
    </chartFormat>
    <chartFormat chart="0" format="9">
      <pivotArea type="data" outline="0" fieldPosition="0">
        <references count="2">
          <reference field="4294967294" count="1" selected="0">
            <x v="0"/>
          </reference>
          <reference field="0" count="1" selected="0">
            <x v="80"/>
          </reference>
        </references>
      </pivotArea>
    </chartFormat>
    <chartFormat chart="0" format="10">
      <pivotArea type="data" outline="0" fieldPosition="0">
        <references count="2">
          <reference field="4294967294" count="1" selected="0">
            <x v="0"/>
          </reference>
          <reference field="0" count="1" selected="0">
            <x v="8"/>
          </reference>
        </references>
      </pivotArea>
    </chartFormat>
    <chartFormat chart="0" format="11">
      <pivotArea type="data" outline="0" fieldPosition="0">
        <references count="2">
          <reference field="4294967294" count="1" selected="0">
            <x v="0"/>
          </reference>
          <reference field="0" count="1" selected="0">
            <x v="148"/>
          </reference>
        </references>
      </pivotArea>
    </chartFormat>
    <chartFormat chart="0" format="12">
      <pivotArea type="data" outline="0" fieldPosition="0">
        <references count="2">
          <reference field="4294967294" count="1" selected="0">
            <x v="0"/>
          </reference>
          <reference field="0" count="1" selected="0">
            <x v="120"/>
          </reference>
        </references>
      </pivotArea>
    </chartFormat>
    <chartFormat chart="2" format="24"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0" count="1" selected="0">
            <x v="173"/>
          </reference>
        </references>
      </pivotArea>
    </chartFormat>
    <chartFormat chart="2" format="26">
      <pivotArea type="data" outline="0" fieldPosition="0">
        <references count="2">
          <reference field="4294967294" count="1" selected="0">
            <x v="0"/>
          </reference>
          <reference field="0" count="1" selected="0">
            <x v="0"/>
          </reference>
        </references>
      </pivotArea>
    </chartFormat>
    <chartFormat chart="2" format="27">
      <pivotArea type="data" outline="0" fieldPosition="0">
        <references count="2">
          <reference field="4294967294" count="1" selected="0">
            <x v="0"/>
          </reference>
          <reference field="0" count="1" selected="0">
            <x v="30"/>
          </reference>
        </references>
      </pivotArea>
    </chartFormat>
    <chartFormat chart="2" format="28">
      <pivotArea type="data" outline="0" fieldPosition="0">
        <references count="2">
          <reference field="4294967294" count="1" selected="0">
            <x v="0"/>
          </reference>
          <reference field="0" count="1" selected="0">
            <x v="61"/>
          </reference>
        </references>
      </pivotArea>
    </chartFormat>
    <chartFormat chart="2" format="29">
      <pivotArea type="data" outline="0" fieldPosition="0">
        <references count="2">
          <reference field="4294967294" count="1" selected="0">
            <x v="0"/>
          </reference>
          <reference field="0" count="1" selected="0">
            <x v="139"/>
          </reference>
        </references>
      </pivotArea>
    </chartFormat>
    <chartFormat chart="2" format="30">
      <pivotArea type="data" outline="0" fieldPosition="0">
        <references count="2">
          <reference field="4294967294" count="1" selected="0">
            <x v="0"/>
          </reference>
          <reference field="0" count="1" selected="0">
            <x v="172"/>
          </reference>
        </references>
      </pivotArea>
    </chartFormat>
    <chartFormat chart="2" format="31">
      <pivotArea type="data" outline="0" fieldPosition="0">
        <references count="2">
          <reference field="4294967294" count="1" selected="0">
            <x v="0"/>
          </reference>
          <reference field="0" count="1" selected="0">
            <x v="80"/>
          </reference>
        </references>
      </pivotArea>
    </chartFormat>
    <chartFormat chart="2" format="32">
      <pivotArea type="data" outline="0" fieldPosition="0">
        <references count="2">
          <reference field="4294967294" count="1" selected="0">
            <x v="0"/>
          </reference>
          <reference field="0" count="1" selected="0">
            <x v="8"/>
          </reference>
        </references>
      </pivotArea>
    </chartFormat>
    <chartFormat chart="2" format="33">
      <pivotArea type="data" outline="0" fieldPosition="0">
        <references count="2">
          <reference field="4294967294" count="1" selected="0">
            <x v="0"/>
          </reference>
          <reference field="0" count="1" selected="0">
            <x v="148"/>
          </reference>
        </references>
      </pivotArea>
    </chartFormat>
    <chartFormat chart="2" format="34">
      <pivotArea type="data" outline="0" fieldPosition="0">
        <references count="2">
          <reference field="4294967294" count="1" selected="0">
            <x v="0"/>
          </reference>
          <reference field="0" count="1" selected="0">
            <x v="12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Countries">
  <location ref="H16:I26" firstHeaderRow="1" firstDataRow="1" firstDataCol="1"/>
  <pivotFields count="4">
    <pivotField axis="axisRow" showAll="0" measureFilter="1" sortType="a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s>
  <rowFields count="1">
    <field x="0"/>
  </rowFields>
  <rowItems count="10">
    <i>
      <x v="35"/>
    </i>
    <i>
      <x v="110"/>
    </i>
    <i>
      <x v="128"/>
    </i>
    <i>
      <x v="132"/>
    </i>
    <i>
      <x v="48"/>
    </i>
    <i>
      <x v="13"/>
    </i>
    <i>
      <x v="27"/>
    </i>
    <i>
      <x v="74"/>
    </i>
    <i>
      <x v="145"/>
    </i>
    <i>
      <x v="76"/>
    </i>
  </rowItems>
  <colItems count="1">
    <i/>
  </colItems>
  <dataFields count="1">
    <dataField name=" Total net migration" fld="3" baseField="0" baseItem="0" numFmtId="2"/>
  </dataFields>
  <formats count="21">
    <format dxfId="300">
      <pivotArea outline="0" collapsedLevelsAreSubtotals="1" fieldPosition="0"/>
    </format>
    <format dxfId="299">
      <pivotArea dataOnly="0" labelOnly="1" outline="0" axis="axisValues" fieldPosition="0"/>
    </format>
    <format dxfId="298">
      <pivotArea dataOnly="0" labelOnly="1" outline="0" axis="axisValues" fieldPosition="0"/>
    </format>
    <format dxfId="297">
      <pivotArea outline="0" collapsedLevelsAreSubtotals="1" fieldPosition="0"/>
    </format>
    <format dxfId="296">
      <pivotArea dataOnly="0" labelOnly="1" outline="0" axis="axisValues" fieldPosition="0"/>
    </format>
    <format dxfId="295">
      <pivotArea dataOnly="0" labelOnly="1" outline="0" axis="axisValues" fieldPosition="0"/>
    </format>
    <format dxfId="294">
      <pivotArea outline="0" collapsedLevelsAreSubtotals="1" fieldPosition="0"/>
    </format>
    <format dxfId="293">
      <pivotArea dataOnly="0" labelOnly="1" outline="0" axis="axisValues" fieldPosition="0"/>
    </format>
    <format dxfId="292">
      <pivotArea dataOnly="0" labelOnly="1" outline="0" axis="axisValues" fieldPosition="0"/>
    </format>
    <format dxfId="291">
      <pivotArea outline="0" collapsedLevelsAreSubtotals="1" fieldPosition="0"/>
    </format>
    <format dxfId="290">
      <pivotArea dataOnly="0" labelOnly="1" outline="0" axis="axisValues" fieldPosition="0"/>
    </format>
    <format dxfId="289">
      <pivotArea dataOnly="0" labelOnly="1" outline="0" axis="axisValues" fieldPosition="0"/>
    </format>
    <format dxfId="288">
      <pivotArea outline="0" collapsedLevelsAreSubtotals="1" fieldPosition="0"/>
    </format>
    <format dxfId="287">
      <pivotArea dataOnly="0" labelOnly="1" outline="0" axis="axisValues" fieldPosition="0"/>
    </format>
    <format dxfId="286">
      <pivotArea dataOnly="0" labelOnly="1" outline="0" axis="axisValues" fieldPosition="0"/>
    </format>
    <format dxfId="285">
      <pivotArea field="0" type="button" dataOnly="0" labelOnly="1" outline="0" axis="axisRow" fieldPosition="0"/>
    </format>
    <format dxfId="284">
      <pivotArea field="0" type="button" dataOnly="0" labelOnly="1" outline="0" axis="axisRow" fieldPosition="0"/>
    </format>
    <format dxfId="283">
      <pivotArea dataOnly="0" labelOnly="1" outline="0" axis="axisValues" fieldPosition="0"/>
    </format>
    <format dxfId="282">
      <pivotArea dataOnly="0" labelOnly="1" outline="0" axis="axisValues" fieldPosition="0"/>
    </format>
    <format dxfId="281">
      <pivotArea dataOnly="0" labelOnly="1" outline="0" axis="axisValues" fieldPosition="0"/>
    </format>
    <format dxfId="280">
      <pivotArea dataOnly="0" labelOnly="1" outline="0" axis="axisValues" fieldPosition="0"/>
    </format>
  </formats>
  <chartFormats count="22">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27"/>
          </reference>
        </references>
      </pivotArea>
    </chartFormat>
    <chartFormat chart="1" format="4">
      <pivotArea type="data" outline="0" fieldPosition="0">
        <references count="2">
          <reference field="4294967294" count="1" selected="0">
            <x v="0"/>
          </reference>
          <reference field="0" count="1" selected="0">
            <x v="76"/>
          </reference>
        </references>
      </pivotArea>
    </chartFormat>
    <chartFormat chart="1" format="5">
      <pivotArea type="data" outline="0" fieldPosition="0">
        <references count="2">
          <reference field="4294967294" count="1" selected="0">
            <x v="0"/>
          </reference>
          <reference field="0" count="1" selected="0">
            <x v="145"/>
          </reference>
        </references>
      </pivotArea>
    </chartFormat>
    <chartFormat chart="1" format="6">
      <pivotArea type="data" outline="0" fieldPosition="0">
        <references count="2">
          <reference field="4294967294" count="1" selected="0">
            <x v="0"/>
          </reference>
          <reference field="0" count="1" selected="0">
            <x v="74"/>
          </reference>
        </references>
      </pivotArea>
    </chartFormat>
    <chartFormat chart="1" format="7">
      <pivotArea type="data" outline="0" fieldPosition="0">
        <references count="2">
          <reference field="4294967294" count="1" selected="0">
            <x v="0"/>
          </reference>
          <reference field="0" count="1" selected="0">
            <x v="110"/>
          </reference>
        </references>
      </pivotArea>
    </chartFormat>
    <chartFormat chart="1" format="8">
      <pivotArea type="data" outline="0" fieldPosition="0">
        <references count="2">
          <reference field="4294967294" count="1" selected="0">
            <x v="0"/>
          </reference>
          <reference field="0" count="1" selected="0">
            <x v="35"/>
          </reference>
        </references>
      </pivotArea>
    </chartFormat>
    <chartFormat chart="1" format="9">
      <pivotArea type="data" outline="0" fieldPosition="0">
        <references count="2">
          <reference field="4294967294" count="1" selected="0">
            <x v="0"/>
          </reference>
          <reference field="0" count="1" selected="0">
            <x v="132"/>
          </reference>
        </references>
      </pivotArea>
    </chartFormat>
    <chartFormat chart="1" format="10">
      <pivotArea type="data" outline="0" fieldPosition="0">
        <references count="2">
          <reference field="4294967294" count="1" selected="0">
            <x v="0"/>
          </reference>
          <reference field="0" count="1" selected="0">
            <x v="48"/>
          </reference>
        </references>
      </pivotArea>
    </chartFormat>
    <chartFormat chart="1" format="11">
      <pivotArea type="data" outline="0" fieldPosition="0">
        <references count="2">
          <reference field="4294967294" count="1" selected="0">
            <x v="0"/>
          </reference>
          <reference field="0" count="1" selected="0">
            <x v="13"/>
          </reference>
        </references>
      </pivotArea>
    </chartFormat>
    <chartFormat chart="1" format="12">
      <pivotArea type="data" outline="0" fieldPosition="0">
        <references count="2">
          <reference field="4294967294" count="1" selected="0">
            <x v="0"/>
          </reference>
          <reference field="0" count="1" selected="0">
            <x v="128"/>
          </reference>
        </references>
      </pivotArea>
    </chartFormat>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0" count="1" selected="0">
            <x v="35"/>
          </reference>
        </references>
      </pivotArea>
    </chartFormat>
    <chartFormat chart="3" format="26">
      <pivotArea type="data" outline="0" fieldPosition="0">
        <references count="2">
          <reference field="4294967294" count="1" selected="0">
            <x v="0"/>
          </reference>
          <reference field="0" count="1" selected="0">
            <x v="110"/>
          </reference>
        </references>
      </pivotArea>
    </chartFormat>
    <chartFormat chart="3" format="27">
      <pivotArea type="data" outline="0" fieldPosition="0">
        <references count="2">
          <reference field="4294967294" count="1" selected="0">
            <x v="0"/>
          </reference>
          <reference field="0" count="1" selected="0">
            <x v="128"/>
          </reference>
        </references>
      </pivotArea>
    </chartFormat>
    <chartFormat chart="3" format="28">
      <pivotArea type="data" outline="0" fieldPosition="0">
        <references count="2">
          <reference field="4294967294" count="1" selected="0">
            <x v="0"/>
          </reference>
          <reference field="0" count="1" selected="0">
            <x v="132"/>
          </reference>
        </references>
      </pivotArea>
    </chartFormat>
    <chartFormat chart="3" format="29">
      <pivotArea type="data" outline="0" fieldPosition="0">
        <references count="2">
          <reference field="4294967294" count="1" selected="0">
            <x v="0"/>
          </reference>
          <reference field="0" count="1" selected="0">
            <x v="48"/>
          </reference>
        </references>
      </pivotArea>
    </chartFormat>
    <chartFormat chart="3" format="30">
      <pivotArea type="data" outline="0" fieldPosition="0">
        <references count="2">
          <reference field="4294967294" count="1" selected="0">
            <x v="0"/>
          </reference>
          <reference field="0" count="1" selected="0">
            <x v="13"/>
          </reference>
        </references>
      </pivotArea>
    </chartFormat>
    <chartFormat chart="3" format="31">
      <pivotArea type="data" outline="0" fieldPosition="0">
        <references count="2">
          <reference field="4294967294" count="1" selected="0">
            <x v="0"/>
          </reference>
          <reference field="0" count="1" selected="0">
            <x v="27"/>
          </reference>
        </references>
      </pivotArea>
    </chartFormat>
    <chartFormat chart="3" format="32">
      <pivotArea type="data" outline="0" fieldPosition="0">
        <references count="2">
          <reference field="4294967294" count="1" selected="0">
            <x v="0"/>
          </reference>
          <reference field="0" count="1" selected="0">
            <x v="74"/>
          </reference>
        </references>
      </pivotArea>
    </chartFormat>
    <chartFormat chart="3" format="33">
      <pivotArea type="data" outline="0" fieldPosition="0">
        <references count="2">
          <reference field="4294967294" count="1" selected="0">
            <x v="0"/>
          </reference>
          <reference field="0" count="1" selected="0">
            <x v="145"/>
          </reference>
        </references>
      </pivotArea>
    </chartFormat>
    <chartFormat chart="3" format="34">
      <pivotArea type="data" outline="0" fieldPosition="0">
        <references count="2">
          <reference field="4294967294" count="1" selected="0">
            <x v="0"/>
          </reference>
          <reference field="0" count="1" selected="0">
            <x v="7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H77:I87" firstHeaderRow="1" firstDataRow="1" firstDataCol="1"/>
  <pivotFields count="9">
    <pivotField axis="axisRow" showAll="0" measureFilter="1" sortType="descending">
      <items count="1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dataField="1" numFmtId="1" showAll="0"/>
    <pivotField numFmtId="1" showAll="0"/>
    <pivotField showAll="0"/>
  </pivotFields>
  <rowFields count="1">
    <field x="0"/>
  </rowFields>
  <rowItems count="10">
    <i>
      <x v="30"/>
    </i>
    <i>
      <x v="66"/>
    </i>
    <i>
      <x v="153"/>
    </i>
    <i>
      <x v="67"/>
    </i>
    <i>
      <x v="20"/>
    </i>
    <i>
      <x v="125"/>
    </i>
    <i>
      <x v="74"/>
    </i>
    <i>
      <x v="98"/>
    </i>
    <i>
      <x v="111"/>
    </i>
    <i>
      <x v="55"/>
    </i>
  </rowItems>
  <colItems count="1">
    <i/>
  </colItems>
  <dataFields count="1">
    <dataField name=" Total literates" fld="6" baseField="0" baseItem="30" numFmtId="1"/>
  </dataFields>
  <formats count="13">
    <format dxfId="224">
      <pivotArea outline="0" collapsedLevelsAreSubtotals="1" fieldPosition="0"/>
    </format>
    <format dxfId="223">
      <pivotArea dataOnly="0" labelOnly="1" outline="0" axis="axisValues" fieldPosition="0"/>
    </format>
    <format dxfId="222">
      <pivotArea dataOnly="0" labelOnly="1" outline="0" axis="axisValues" fieldPosition="0"/>
    </format>
    <format dxfId="221">
      <pivotArea outline="0" collapsedLevelsAreSubtotals="1" fieldPosition="0"/>
    </format>
    <format dxfId="220">
      <pivotArea dataOnly="0" labelOnly="1" outline="0" axis="axisValues" fieldPosition="0"/>
    </format>
    <format dxfId="219">
      <pivotArea dataOnly="0" labelOnly="1" outline="0" axis="axisValues" fieldPosition="0"/>
    </format>
    <format dxfId="218">
      <pivotArea outline="0" collapsedLevelsAreSubtotals="1" fieldPosition="0"/>
    </format>
    <format dxfId="217">
      <pivotArea dataOnly="0" labelOnly="1" outline="0" axis="axisValues" fieldPosition="0"/>
    </format>
    <format dxfId="216">
      <pivotArea dataOnly="0" labelOnly="1" outline="0" axis="axisValues" fieldPosition="0"/>
    </format>
    <format dxfId="215">
      <pivotArea field="0" type="button" dataOnly="0" labelOnly="1" outline="0" axis="axisRow" fieldPosition="0"/>
    </format>
    <format dxfId="214">
      <pivotArea field="0" type="button" dataOnly="0" labelOnly="1" outline="0" axis="axisRow" fieldPosition="0"/>
    </format>
    <format dxfId="213">
      <pivotArea dataOnly="0" outline="0" axis="axisValues" fieldPosition="0"/>
    </format>
    <format dxfId="212">
      <pivotArea dataOnly="0" outline="0" axis="axisValues" fieldPosition="0"/>
    </format>
  </format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H37:I47" firstHeaderRow="1" firstDataRow="1" firstDataCol="1"/>
  <pivotFields count="9">
    <pivotField axis="axisRow" showAll="0" measureFilter="1" sortType="descending">
      <items count="1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dataField="1" numFmtId="1" showAll="0"/>
    <pivotField showAll="0"/>
  </pivotFields>
  <rowFields count="1">
    <field x="0"/>
  </rowFields>
  <rowItems count="10">
    <i>
      <x v="30"/>
    </i>
    <i>
      <x v="66"/>
    </i>
    <i>
      <x v="153"/>
    </i>
    <i>
      <x v="67"/>
    </i>
    <i>
      <x v="20"/>
    </i>
    <i>
      <x v="74"/>
    </i>
    <i>
      <x v="125"/>
    </i>
    <i>
      <x v="111"/>
    </i>
    <i>
      <x v="157"/>
    </i>
    <i>
      <x v="145"/>
    </i>
  </rowItems>
  <colItems count="1">
    <i/>
  </colItems>
  <dataFields count="1">
    <dataField name=" Total Employed" fld="7" baseField="0" baseItem="30" numFmtId="1"/>
  </dataFields>
  <formats count="15">
    <format dxfId="239">
      <pivotArea outline="0" collapsedLevelsAreSubtotals="1" fieldPosition="0"/>
    </format>
    <format dxfId="238">
      <pivotArea dataOnly="0" labelOnly="1" outline="0" axis="axisValues" fieldPosition="0"/>
    </format>
    <format dxfId="237">
      <pivotArea dataOnly="0" labelOnly="1" outline="0" axis="axisValues" fieldPosition="0"/>
    </format>
    <format dxfId="236">
      <pivotArea outline="0" collapsedLevelsAreSubtotals="1" fieldPosition="0"/>
    </format>
    <format dxfId="235">
      <pivotArea dataOnly="0" labelOnly="1" outline="0" axis="axisValues" fieldPosition="0"/>
    </format>
    <format dxfId="234">
      <pivotArea dataOnly="0" labelOnly="1" outline="0" axis="axisValues" fieldPosition="0"/>
    </format>
    <format dxfId="233">
      <pivotArea outline="0" collapsedLevelsAreSubtotals="1" fieldPosition="0"/>
    </format>
    <format dxfId="232">
      <pivotArea dataOnly="0" labelOnly="1" outline="0" axis="axisValues" fieldPosition="0"/>
    </format>
    <format dxfId="231">
      <pivotArea dataOnly="0" labelOnly="1" outline="0" axis="axisValues" fieldPosition="0"/>
    </format>
    <format dxfId="230">
      <pivotArea field="0" type="button" dataOnly="0" labelOnly="1" outline="0" axis="axisRow" fieldPosition="0"/>
    </format>
    <format dxfId="229">
      <pivotArea field="0" type="button" dataOnly="0" labelOnly="1" outline="0" axis="axisRow" fieldPosition="0"/>
    </format>
    <format dxfId="228">
      <pivotArea dataOnly="0" labelOnly="1" outline="0" axis="axisValues" fieldPosition="0"/>
    </format>
    <format dxfId="227">
      <pivotArea dataOnly="0" labelOnly="1" outline="0" axis="axisValues" fieldPosition="0"/>
    </format>
    <format dxfId="226">
      <pivotArea dataOnly="0" labelOnly="1" outline="0" axis="axisValues" fieldPosition="0"/>
    </format>
    <format dxfId="225">
      <pivotArea dataOnly="0" labelOnly="1" outline="0" axis="axisValues" fieldPosition="0"/>
    </format>
  </format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COUNTRIES">
  <location ref="H5:I15" firstHeaderRow="1" firstDataRow="1" firstDataCol="1"/>
  <pivotFields count="9">
    <pivotField axis="axisRow" showAll="0" measureFilter="1" sortType="descending">
      <items count="1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 showAll="0"/>
    <pivotField numFmtId="1" showAll="0"/>
    <pivotField numFmtId="1" showAll="0"/>
    <pivotField showAll="0"/>
  </pivotFields>
  <rowFields count="1">
    <field x="0"/>
  </rowFields>
  <rowItems count="10">
    <i>
      <x v="30"/>
    </i>
    <i>
      <x v="66"/>
    </i>
    <i>
      <x v="11"/>
    </i>
    <i>
      <x v="67"/>
    </i>
    <i>
      <x v="20"/>
    </i>
    <i>
      <x v="153"/>
    </i>
    <i>
      <x v="77"/>
    </i>
    <i>
      <x v="114"/>
    </i>
    <i>
      <x v="105"/>
    </i>
    <i>
      <x v="125"/>
    </i>
  </rowItems>
  <colItems count="1">
    <i/>
  </colItems>
  <dataFields count="1">
    <dataField name=" Total Unemployed" fld="5" baseField="0" baseItem="0" numFmtId="1"/>
  </dataFields>
  <formats count="13">
    <format dxfId="252">
      <pivotArea outline="0" collapsedLevelsAreSubtotals="1" fieldPosition="0"/>
    </format>
    <format dxfId="251">
      <pivotArea dataOnly="0" labelOnly="1" outline="0" axis="axisValues" fieldPosition="0"/>
    </format>
    <format dxfId="250">
      <pivotArea dataOnly="0" labelOnly="1" outline="0" axis="axisValues" fieldPosition="0"/>
    </format>
    <format dxfId="249">
      <pivotArea outline="0" collapsedLevelsAreSubtotals="1" fieldPosition="0"/>
    </format>
    <format dxfId="248">
      <pivotArea dataOnly="0" labelOnly="1" outline="0" axis="axisValues" fieldPosition="0"/>
    </format>
    <format dxfId="247">
      <pivotArea dataOnly="0" labelOnly="1" outline="0" axis="axisValues" fieldPosition="0"/>
    </format>
    <format dxfId="246">
      <pivotArea outline="0" collapsedLevelsAreSubtotals="1" fieldPosition="0"/>
    </format>
    <format dxfId="245">
      <pivotArea dataOnly="0" labelOnly="1" outline="0" axis="axisValues" fieldPosition="0"/>
    </format>
    <format dxfId="244">
      <pivotArea dataOnly="0" labelOnly="1" outline="0" axis="axisValues" fieldPosition="0"/>
    </format>
    <format dxfId="243">
      <pivotArea field="0" type="button" dataOnly="0" labelOnly="1" outline="0" axis="axisRow" fieldPosition="0"/>
    </format>
    <format dxfId="242">
      <pivotArea field="0" type="button" dataOnly="0" labelOnly="1" outline="0" axis="axisRow" fieldPosition="0"/>
    </format>
    <format dxfId="241">
      <pivotArea dataOnly="0" outline="0" axis="axisValues" fieldPosition="0"/>
    </format>
    <format dxfId="240">
      <pivotArea dataOnly="0" outline="0" axis="axisValues" fieldPosition="0"/>
    </format>
  </formats>
  <chartFormats count="2">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J33:K43" firstHeaderRow="1" firstDataRow="1" firstDataCol="1"/>
  <pivotFields count="4">
    <pivotField axis="axisRow" showAll="0" measureFilter="1"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dataField="1" showAll="0"/>
    <pivotField numFmtId="2" showAll="0"/>
  </pivotFields>
  <rowFields count="1">
    <field x="0"/>
  </rowFields>
  <rowItems count="10">
    <i>
      <x v="173"/>
    </i>
    <i>
      <x v="74"/>
    </i>
    <i>
      <x v="35"/>
    </i>
    <i>
      <x v="23"/>
    </i>
    <i>
      <x v="30"/>
    </i>
    <i>
      <x v="82"/>
    </i>
    <i>
      <x v="56"/>
    </i>
    <i>
      <x v="8"/>
    </i>
    <i>
      <x v="153"/>
    </i>
    <i>
      <x v="139"/>
    </i>
  </rowItems>
  <colItems count="1">
    <i/>
  </colItems>
  <dataFields count="1">
    <dataField name=" Highways(Km)" fld="2" baseField="0" baseItem="0"/>
  </dataFields>
  <formats count="6">
    <format dxfId="186">
      <pivotArea field="0" type="button" dataOnly="0" labelOnly="1" outline="0" axis="axisRow" fieldPosition="0"/>
    </format>
    <format dxfId="185">
      <pivotArea field="0" type="button" dataOnly="0" labelOnly="1" outline="0" axis="axisRow" fieldPosition="0"/>
    </format>
    <format dxfId="184">
      <pivotArea dataOnly="0" labelOnly="1" outline="0" axis="axisValues" fieldPosition="0"/>
    </format>
    <format dxfId="183">
      <pivotArea dataOnly="0" labelOnly="1" outline="0" axis="axisValues" fieldPosition="0"/>
    </format>
    <format dxfId="182">
      <pivotArea dataOnly="0" labelOnly="1" outline="0" axis="axisValues" fieldPosition="0"/>
    </format>
    <format dxfId="181">
      <pivotArea dataOnly="0" labelOnly="1" outline="0" axis="axisValues" fieldPosition="0"/>
    </format>
  </formats>
  <chartFormats count="2">
    <chartFormat chart="0"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Countries">
  <location ref="I8:K18" firstHeaderRow="0" firstDataRow="1" firstDataCol="1"/>
  <pivotFields count="4">
    <pivotField axis="axisRow" showAll="0" measureFilter="1"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s>
  <rowFields count="1">
    <field x="0"/>
  </rowFields>
  <rowItems count="10">
    <i>
      <x v="99"/>
    </i>
    <i>
      <x v="18"/>
    </i>
    <i>
      <x v="106"/>
    </i>
    <i>
      <x v="12"/>
    </i>
    <i>
      <x v="16"/>
    </i>
    <i>
      <x v="148"/>
    </i>
    <i>
      <x v="7"/>
    </i>
    <i>
      <x v="63"/>
    </i>
    <i>
      <x v="14"/>
    </i>
    <i>
      <x v="178"/>
    </i>
  </rowItems>
  <colFields count="1">
    <field x="-2"/>
  </colFields>
  <colItems count="2">
    <i>
      <x/>
    </i>
    <i i="1">
      <x v="1"/>
    </i>
  </colItems>
  <dataFields count="2">
    <dataField name=" Highways per Sq Km" fld="3" baseField="0" baseItem="99" numFmtId="2"/>
    <dataField name="Rank" fld="3" baseField="0" baseItem="16">
      <extLst>
        <ext xmlns:x14="http://schemas.microsoft.com/office/spreadsheetml/2009/9/main" uri="{E15A36E0-9728-4e99-A89B-3F7291B0FE68}">
          <x14:dataField pivotShowAs="rankDescending"/>
        </ext>
      </extLst>
    </dataField>
  </dataFields>
  <formats count="16">
    <format dxfId="202">
      <pivotArea outline="0" collapsedLevelsAreSubtotals="1" fieldPosition="0">
        <references count="1">
          <reference field="4294967294" count="1" selected="0">
            <x v="0"/>
          </reference>
        </references>
      </pivotArea>
    </format>
    <format dxfId="201">
      <pivotArea dataOnly="0" labelOnly="1" outline="0" fieldPosition="0">
        <references count="1">
          <reference field="4294967294" count="1">
            <x v="0"/>
          </reference>
        </references>
      </pivotArea>
    </format>
    <format dxfId="200">
      <pivotArea field="0" type="button" dataOnly="0" labelOnly="1" outline="0" axis="axisRow" fieldPosition="0"/>
    </format>
    <format dxfId="199">
      <pivotArea field="0" type="button" dataOnly="0" labelOnly="1" outline="0" axis="axisRow" fieldPosition="0"/>
    </format>
    <format dxfId="198">
      <pivotArea dataOnly="0" labelOnly="1" outline="0" fieldPosition="0">
        <references count="1">
          <reference field="4294967294" count="1">
            <x v="0"/>
          </reference>
        </references>
      </pivotArea>
    </format>
    <format dxfId="197">
      <pivotArea dataOnly="0" labelOnly="1" outline="0" fieldPosition="0">
        <references count="1">
          <reference field="4294967294" count="1">
            <x v="0"/>
          </reference>
        </references>
      </pivotArea>
    </format>
    <format dxfId="196">
      <pivotArea dataOnly="0" labelOnly="1" outline="0" fieldPosition="0">
        <references count="1">
          <reference field="4294967294" count="1">
            <x v="1"/>
          </reference>
        </references>
      </pivotArea>
    </format>
    <format dxfId="195">
      <pivotArea dataOnly="0" labelOnly="1" outline="0" fieldPosition="0">
        <references count="1">
          <reference field="4294967294" count="1">
            <x v="1"/>
          </reference>
        </references>
      </pivotArea>
    </format>
    <format dxfId="194">
      <pivotArea dataOnly="0" outline="0" fieldPosition="0">
        <references count="1">
          <reference field="4294967294" count="1">
            <x v="1"/>
          </reference>
        </references>
      </pivotArea>
    </format>
    <format dxfId="193">
      <pivotArea dataOnly="0"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dataOnly="0" labelOnly="1" outline="0" fieldPosition="0">
        <references count="1">
          <reference field="4294967294" count="1">
            <x v="0"/>
          </reference>
        </references>
      </pivotArea>
    </format>
    <format dxfId="190">
      <pivotArea outline="0" collapsedLevelsAreSubtotals="1" fieldPosition="0">
        <references count="1">
          <reference field="4294967294" count="1" selected="0">
            <x v="0"/>
          </reference>
        </references>
      </pivotArea>
    </format>
    <format dxfId="189">
      <pivotArea dataOnly="0" labelOnly="1" outline="0" fieldPosition="0">
        <references count="1">
          <reference field="4294967294" count="1">
            <x v="0"/>
          </reference>
        </references>
      </pivotArea>
    </format>
    <format dxfId="188">
      <pivotArea outline="0" collapsedLevelsAreSubtotals="1" fieldPosition="0">
        <references count="1">
          <reference field="4294967294" count="1" selected="0">
            <x v="0"/>
          </reference>
        </references>
      </pivotArea>
    </format>
    <format dxfId="187">
      <pivotArea dataOnly="0" labelOnly="1"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Countries">
  <location ref="J5:L15" firstHeaderRow="0" firstDataRow="1" firstDataCol="1"/>
  <pivotFields count="7">
    <pivotField axis="axisRow" showAll="0" measureFilter="1" sortType="descending">
      <items count="183">
        <item x="14"/>
        <item x="85"/>
        <item x="29"/>
        <item x="144"/>
        <item x="148"/>
        <item x="31"/>
        <item x="103"/>
        <item x="154"/>
        <item x="64"/>
        <item x="167"/>
        <item x="69"/>
        <item x="132"/>
        <item x="109"/>
        <item x="4"/>
        <item x="145"/>
        <item x="174"/>
        <item x="131"/>
        <item x="114"/>
        <item x="155"/>
        <item x="78"/>
        <item x="55"/>
        <item x="97"/>
        <item x="170"/>
        <item x="6"/>
        <item x="158"/>
        <item x="116"/>
        <item x="175"/>
        <item x="39"/>
        <item x="41"/>
        <item x="35"/>
        <item x="62"/>
        <item x="112"/>
        <item x="153"/>
        <item x="75"/>
        <item x="52"/>
        <item x="1"/>
        <item x="20"/>
        <item x="93"/>
        <item x="74"/>
        <item x="32"/>
        <item x="168"/>
        <item x="76"/>
        <item x="122"/>
        <item x="172"/>
        <item x="118"/>
        <item x="107"/>
        <item x="149"/>
        <item x="56"/>
        <item x="42"/>
        <item x="10"/>
        <item x="57"/>
        <item x="100"/>
        <item x="165"/>
        <item x="156"/>
        <item x="98"/>
        <item x="124"/>
        <item x="46"/>
        <item x="127"/>
        <item x="126"/>
        <item x="86"/>
        <item x="117"/>
        <item x="179"/>
        <item x="37"/>
        <item x="161"/>
        <item x="166"/>
        <item x="150"/>
        <item x="142"/>
        <item x="120"/>
        <item x="134"/>
        <item x="30"/>
        <item x="50"/>
        <item x="111"/>
        <item x="176"/>
        <item x="138"/>
        <item x="0"/>
        <item x="3"/>
        <item x="15"/>
        <item x="19"/>
        <item x="89"/>
        <item x="71"/>
        <item x="177"/>
        <item x="87"/>
        <item x="72"/>
        <item x="60"/>
        <item x="65"/>
        <item x="13"/>
        <item x="135"/>
        <item x="45"/>
        <item x="47"/>
        <item x="79"/>
        <item x="70"/>
        <item x="53"/>
        <item x="171"/>
        <item x="77"/>
        <item x="129"/>
        <item x="67"/>
        <item x="58"/>
        <item x="169"/>
        <item x="141"/>
        <item x="140"/>
        <item x="113"/>
        <item x="23"/>
        <item x="40"/>
        <item x="27"/>
        <item x="106"/>
        <item x="34"/>
        <item x="146"/>
        <item x="125"/>
        <item x="68"/>
        <item x="102"/>
        <item x="9"/>
        <item x="137"/>
        <item x="101"/>
        <item x="81"/>
        <item x="159"/>
        <item x="24"/>
        <item x="36"/>
        <item x="99"/>
        <item x="157"/>
        <item x="21"/>
        <item x="82"/>
        <item x="139"/>
        <item x="130"/>
        <item x="90"/>
        <item x="59"/>
        <item x="5"/>
        <item x="105"/>
        <item x="63"/>
        <item x="2"/>
        <item x="80"/>
        <item x="51"/>
        <item x="28"/>
        <item x="7"/>
        <item x="88"/>
        <item x="121"/>
        <item x="91"/>
        <item x="110"/>
        <item x="104"/>
        <item x="173"/>
        <item x="181"/>
        <item x="162"/>
        <item x="151"/>
        <item x="133"/>
        <item x="160"/>
        <item x="143"/>
        <item x="18"/>
        <item x="38"/>
        <item x="95"/>
        <item x="92"/>
        <item x="115"/>
        <item x="164"/>
        <item x="43"/>
        <item x="178"/>
        <item x="94"/>
        <item x="48"/>
        <item x="11"/>
        <item x="119"/>
        <item x="128"/>
        <item x="163"/>
        <item x="108"/>
        <item x="26"/>
        <item x="54"/>
        <item x="49"/>
        <item x="22"/>
        <item x="136"/>
        <item x="123"/>
        <item x="61"/>
        <item x="16"/>
        <item x="66"/>
        <item x="152"/>
        <item x="180"/>
        <item x="83"/>
        <item x="84"/>
        <item x="8"/>
        <item x="96"/>
        <item x="25"/>
        <item x="33"/>
        <item x="12"/>
        <item x="147"/>
        <item x="17"/>
        <item x="44"/>
        <item x="7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 showAll="0"/>
    <pivotField dataField="1" numFmtId="1" showAll="0"/>
    <pivotField numFmtId="1" showAll="0"/>
  </pivotFields>
  <rowFields count="1">
    <field x="0"/>
  </rowFields>
  <rowItems count="10">
    <i>
      <x v="74"/>
    </i>
    <i>
      <x v="35"/>
    </i>
    <i>
      <x v="125"/>
    </i>
    <i>
      <x v="75"/>
    </i>
    <i>
      <x v="128"/>
    </i>
    <i>
      <x v="13"/>
    </i>
    <i>
      <x v="173"/>
    </i>
    <i>
      <x v="23"/>
    </i>
    <i>
      <x v="110"/>
    </i>
    <i>
      <x v="132"/>
    </i>
  </rowItems>
  <colFields count="1">
    <field x="-2"/>
  </colFields>
  <colItems count="2">
    <i>
      <x/>
    </i>
    <i i="1">
      <x v="1"/>
    </i>
  </colItems>
  <dataFields count="2">
    <dataField name=" People born in a year" fld="4" baseField="0" baseItem="74" numFmtId="1"/>
    <dataField name=" People dead in a year" fld="5" baseField="0" baseItem="74" numFmtId="1"/>
  </dataFields>
  <formats count="16">
    <format dxfId="157">
      <pivotArea outline="0" collapsedLevelsAreSubtotals="1" fieldPosition="0">
        <references count="1">
          <reference field="4294967294" count="1" selected="0">
            <x v="0"/>
          </reference>
        </references>
      </pivotArea>
    </format>
    <format dxfId="156">
      <pivotArea dataOnly="0" labelOnly="1" outline="0" fieldPosition="0">
        <references count="1">
          <reference field="4294967294" count="1">
            <x v="0"/>
          </reference>
        </references>
      </pivotArea>
    </format>
    <format dxfId="155">
      <pivotArea outline="0" collapsedLevelsAreSubtotals="1" fieldPosition="0">
        <references count="1">
          <reference field="4294967294" count="1" selected="0">
            <x v="0"/>
          </reference>
        </references>
      </pivotArea>
    </format>
    <format dxfId="154">
      <pivotArea dataOnly="0" labelOnly="1" outline="0" fieldPosition="0">
        <references count="1">
          <reference field="4294967294" count="1">
            <x v="0"/>
          </reference>
        </references>
      </pivotArea>
    </format>
    <format dxfId="153">
      <pivotArea outline="0" collapsedLevelsAreSubtotals="1" fieldPosition="0">
        <references count="1">
          <reference field="4294967294" count="1" selected="0">
            <x v="0"/>
          </reference>
        </references>
      </pivotArea>
    </format>
    <format dxfId="152">
      <pivotArea dataOnly="0" labelOnly="1" outline="0" fieldPosition="0">
        <references count="1">
          <reference field="4294967294" count="1">
            <x v="0"/>
          </reference>
        </references>
      </pivotArea>
    </format>
    <format dxfId="151">
      <pivotArea outline="0" collapsedLevelsAreSubtotals="1" fieldPosition="0">
        <references count="1">
          <reference field="4294967294" count="1" selected="0">
            <x v="1"/>
          </reference>
        </references>
      </pivotArea>
    </format>
    <format dxfId="150">
      <pivotArea dataOnly="0" labelOnly="1" outline="0" fieldPosition="0">
        <references count="1">
          <reference field="4294967294" count="1">
            <x v="1"/>
          </reference>
        </references>
      </pivotArea>
    </format>
    <format dxfId="149">
      <pivotArea outline="0" collapsedLevelsAreSubtotals="1" fieldPosition="0">
        <references count="1">
          <reference field="4294967294" count="1" selected="0">
            <x v="1"/>
          </reference>
        </references>
      </pivotArea>
    </format>
    <format dxfId="148">
      <pivotArea dataOnly="0" labelOnly="1" outline="0" fieldPosition="0">
        <references count="1">
          <reference field="4294967294" count="1">
            <x v="1"/>
          </reference>
        </references>
      </pivotArea>
    </format>
    <format dxfId="147">
      <pivotArea outline="0" collapsedLevelsAreSubtotals="1" fieldPosition="0">
        <references count="1">
          <reference field="4294967294" count="1" selected="0">
            <x v="1"/>
          </reference>
        </references>
      </pivotArea>
    </format>
    <format dxfId="146">
      <pivotArea dataOnly="0" labelOnly="1" outline="0" fieldPosition="0">
        <references count="1">
          <reference field="4294967294" count="1">
            <x v="1"/>
          </reference>
        </references>
      </pivotArea>
    </format>
    <format dxfId="145">
      <pivotArea field="0" type="button" dataOnly="0" labelOnly="1" outline="0" axis="axisRow" fieldPosition="0"/>
    </format>
    <format dxfId="144">
      <pivotArea dataOnly="0" labelOnly="1" outline="0" fieldPosition="0">
        <references count="1">
          <reference field="4294967294" count="2">
            <x v="0"/>
            <x v="1"/>
          </reference>
        </references>
      </pivotArea>
    </format>
    <format dxfId="143">
      <pivotArea field="0" type="button" dataOnly="0" labelOnly="1" outline="0" axis="axisRow" fieldPosition="0"/>
    </format>
    <format dxfId="142">
      <pivotArea dataOnly="0" labelOnly="1" outline="0" fieldPosition="0">
        <references count="1">
          <reference field="4294967294" count="2">
            <x v="0"/>
            <x v="1"/>
          </reference>
        </references>
      </pivotArea>
    </format>
  </format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Countries">
  <location ref="G36:H46" firstHeaderRow="1" firstDataRow="1" firstDataCol="1"/>
  <pivotFields count="7">
    <pivotField axis="axisRow" showAll="0" measureFilter="1" sortType="descending">
      <items count="183">
        <item x="14"/>
        <item x="85"/>
        <item x="29"/>
        <item x="144"/>
        <item x="148"/>
        <item x="31"/>
        <item x="103"/>
        <item x="154"/>
        <item x="64"/>
        <item x="167"/>
        <item x="69"/>
        <item x="132"/>
        <item x="109"/>
        <item x="4"/>
        <item x="145"/>
        <item x="174"/>
        <item x="131"/>
        <item x="114"/>
        <item x="155"/>
        <item x="78"/>
        <item x="55"/>
        <item x="97"/>
        <item x="170"/>
        <item x="6"/>
        <item x="158"/>
        <item x="116"/>
        <item x="175"/>
        <item x="39"/>
        <item x="41"/>
        <item x="35"/>
        <item x="62"/>
        <item x="112"/>
        <item x="153"/>
        <item x="75"/>
        <item x="52"/>
        <item x="1"/>
        <item x="20"/>
        <item x="93"/>
        <item x="74"/>
        <item x="32"/>
        <item x="168"/>
        <item x="76"/>
        <item x="122"/>
        <item x="172"/>
        <item x="118"/>
        <item x="107"/>
        <item x="149"/>
        <item x="56"/>
        <item x="42"/>
        <item x="10"/>
        <item x="57"/>
        <item x="100"/>
        <item x="165"/>
        <item x="156"/>
        <item x="98"/>
        <item x="124"/>
        <item x="46"/>
        <item x="127"/>
        <item x="126"/>
        <item x="86"/>
        <item x="117"/>
        <item x="179"/>
        <item x="37"/>
        <item x="161"/>
        <item x="166"/>
        <item x="150"/>
        <item x="142"/>
        <item x="120"/>
        <item x="134"/>
        <item x="30"/>
        <item x="50"/>
        <item x="111"/>
        <item x="176"/>
        <item x="138"/>
        <item x="0"/>
        <item x="3"/>
        <item x="15"/>
        <item x="19"/>
        <item x="89"/>
        <item x="71"/>
        <item x="177"/>
        <item x="87"/>
        <item x="72"/>
        <item x="60"/>
        <item x="65"/>
        <item x="13"/>
        <item x="135"/>
        <item x="45"/>
        <item x="47"/>
        <item x="79"/>
        <item x="70"/>
        <item x="53"/>
        <item x="171"/>
        <item x="77"/>
        <item x="129"/>
        <item x="67"/>
        <item x="58"/>
        <item x="169"/>
        <item x="141"/>
        <item x="140"/>
        <item x="113"/>
        <item x="23"/>
        <item x="40"/>
        <item x="27"/>
        <item x="106"/>
        <item x="34"/>
        <item x="146"/>
        <item x="125"/>
        <item x="68"/>
        <item x="102"/>
        <item x="9"/>
        <item x="137"/>
        <item x="101"/>
        <item x="81"/>
        <item x="159"/>
        <item x="24"/>
        <item x="36"/>
        <item x="99"/>
        <item x="157"/>
        <item x="21"/>
        <item x="82"/>
        <item x="139"/>
        <item x="130"/>
        <item x="90"/>
        <item x="59"/>
        <item x="5"/>
        <item x="105"/>
        <item x="63"/>
        <item x="2"/>
        <item x="80"/>
        <item x="51"/>
        <item x="28"/>
        <item x="7"/>
        <item x="88"/>
        <item x="121"/>
        <item x="91"/>
        <item x="110"/>
        <item x="104"/>
        <item x="173"/>
        <item x="181"/>
        <item x="162"/>
        <item x="151"/>
        <item x="133"/>
        <item x="160"/>
        <item x="143"/>
        <item x="18"/>
        <item x="38"/>
        <item x="95"/>
        <item x="92"/>
        <item x="115"/>
        <item x="164"/>
        <item x="43"/>
        <item x="178"/>
        <item x="94"/>
        <item x="48"/>
        <item x="11"/>
        <item x="119"/>
        <item x="128"/>
        <item x="163"/>
        <item x="108"/>
        <item x="26"/>
        <item x="54"/>
        <item x="49"/>
        <item x="22"/>
        <item x="136"/>
        <item x="123"/>
        <item x="61"/>
        <item x="16"/>
        <item x="66"/>
        <item x="152"/>
        <item x="180"/>
        <item x="83"/>
        <item x="84"/>
        <item x="8"/>
        <item x="96"/>
        <item x="25"/>
        <item x="33"/>
        <item x="12"/>
        <item x="147"/>
        <item x="17"/>
        <item x="44"/>
        <item x="7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numFmtId="1" showAll="0"/>
    <pivotField dataField="1" numFmtId="1" showAll="0"/>
  </pivotFields>
  <rowFields count="1">
    <field x="0"/>
  </rowFields>
  <rowItems count="10">
    <i>
      <x v="74"/>
    </i>
    <i>
      <x v="35"/>
    </i>
    <i>
      <x v="128"/>
    </i>
    <i>
      <x v="75"/>
    </i>
    <i>
      <x v="13"/>
    </i>
    <i>
      <x v="125"/>
    </i>
    <i>
      <x v="23"/>
    </i>
    <i>
      <x v="132"/>
    </i>
    <i>
      <x v="173"/>
    </i>
    <i>
      <x v="110"/>
    </i>
  </rowItems>
  <colItems count="1">
    <i/>
  </colItems>
  <dataFields count="1">
    <dataField name=" Annual growth" fld="6" baseField="0" baseItem="74" numFmtId="1"/>
  </dataFields>
  <formats count="15">
    <format dxfId="172">
      <pivotArea outline="0" collapsedLevelsAreSubtotals="1" fieldPosition="0"/>
    </format>
    <format dxfId="171">
      <pivotArea dataOnly="0" labelOnly="1" outline="0" axis="axisValues" fieldPosition="0"/>
    </format>
    <format dxfId="170">
      <pivotArea dataOnly="0" labelOnly="1" outline="0" axis="axisValues" fieldPosition="0"/>
    </format>
    <format dxfId="169">
      <pivotArea outline="0" collapsedLevelsAreSubtotals="1" fieldPosition="0"/>
    </format>
    <format dxfId="168">
      <pivotArea dataOnly="0" labelOnly="1" outline="0" axis="axisValues" fieldPosition="0"/>
    </format>
    <format dxfId="167">
      <pivotArea dataOnly="0" labelOnly="1" outline="0" axis="axisValues" fieldPosition="0"/>
    </format>
    <format dxfId="166">
      <pivotArea outline="0" collapsedLevelsAreSubtotals="1" fieldPosition="0"/>
    </format>
    <format dxfId="165">
      <pivotArea dataOnly="0" labelOnly="1" outline="0" axis="axisValues" fieldPosition="0"/>
    </format>
    <format dxfId="164">
      <pivotArea dataOnly="0" labelOnly="1" outline="0" axis="axisValues" fieldPosition="0"/>
    </format>
    <format dxfId="163">
      <pivotArea field="0" type="button" dataOnly="0" labelOnly="1" outline="0" axis="axisRow" fieldPosition="0"/>
    </format>
    <format dxfId="162">
      <pivotArea dataOnly="0" labelOnly="1" outline="0" axis="axisValues" fieldPosition="0"/>
    </format>
    <format dxfId="161">
      <pivotArea dataOnly="0" labelOnly="1" outline="0" axis="axisValues" fieldPosition="0"/>
    </format>
    <format dxfId="160">
      <pivotArea field="0" type="button" dataOnly="0" labelOnly="1" outline="0" axis="axisRow" fieldPosition="0"/>
    </format>
    <format dxfId="159">
      <pivotArea dataOnly="0" labelOnly="1" outline="0" axis="axisValues" fieldPosition="0"/>
    </format>
    <format dxfId="158">
      <pivotArea dataOnly="0" labelOnly="1" outline="0" axis="axisValues" fieldPosition="0"/>
    </format>
  </formats>
  <chartFormats count="22">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0" count="1" selected="0">
            <x v="125"/>
          </reference>
        </references>
      </pivotArea>
    </chartFormat>
    <chartFormat chart="0" format="14">
      <pivotArea type="data" outline="0" fieldPosition="0">
        <references count="2">
          <reference field="4294967294" count="1" selected="0">
            <x v="0"/>
          </reference>
          <reference field="0" count="1" selected="0">
            <x v="110"/>
          </reference>
        </references>
      </pivotArea>
    </chartFormat>
    <chartFormat chart="0" format="15">
      <pivotArea type="data" outline="0" fieldPosition="0">
        <references count="2">
          <reference field="4294967294" count="1" selected="0">
            <x v="0"/>
          </reference>
          <reference field="0" count="1" selected="0">
            <x v="173"/>
          </reference>
        </references>
      </pivotArea>
    </chartFormat>
    <chartFormat chart="0" format="16">
      <pivotArea type="data" outline="0" fieldPosition="0">
        <references count="2">
          <reference field="4294967294" count="1" selected="0">
            <x v="0"/>
          </reference>
          <reference field="0" count="1" selected="0">
            <x v="132"/>
          </reference>
        </references>
      </pivotArea>
    </chartFormat>
    <chartFormat chart="0" format="17">
      <pivotArea type="data" outline="0" fieldPosition="0">
        <references count="2">
          <reference field="4294967294" count="1" selected="0">
            <x v="0"/>
          </reference>
          <reference field="0" count="1" selected="0">
            <x v="23"/>
          </reference>
        </references>
      </pivotArea>
    </chartFormat>
    <chartFormat chart="0" format="18">
      <pivotArea type="data" outline="0" fieldPosition="0">
        <references count="2">
          <reference field="4294967294" count="1" selected="0">
            <x v="0"/>
          </reference>
          <reference field="0" count="1" selected="0">
            <x v="74"/>
          </reference>
        </references>
      </pivotArea>
    </chartFormat>
    <chartFormat chart="0" format="19">
      <pivotArea type="data" outline="0" fieldPosition="0">
        <references count="2">
          <reference field="4294967294" count="1" selected="0">
            <x v="0"/>
          </reference>
          <reference field="0" count="1" selected="0">
            <x v="13"/>
          </reference>
        </references>
      </pivotArea>
    </chartFormat>
    <chartFormat chart="0" format="20">
      <pivotArea type="data" outline="0" fieldPosition="0">
        <references count="2">
          <reference field="4294967294" count="1" selected="0">
            <x v="0"/>
          </reference>
          <reference field="0" count="1" selected="0">
            <x v="75"/>
          </reference>
        </references>
      </pivotArea>
    </chartFormat>
    <chartFormat chart="0" format="21">
      <pivotArea type="data" outline="0" fieldPosition="0">
        <references count="2">
          <reference field="4294967294" count="1" selected="0">
            <x v="0"/>
          </reference>
          <reference field="0" count="1" selected="0">
            <x v="128"/>
          </reference>
        </references>
      </pivotArea>
    </chartFormat>
    <chartFormat chart="0" format="22">
      <pivotArea type="data" outline="0" fieldPosition="0">
        <references count="2">
          <reference field="4294967294" count="1" selected="0">
            <x v="0"/>
          </reference>
          <reference field="0" count="1" selected="0">
            <x v="35"/>
          </reference>
        </references>
      </pivotArea>
    </chartFormat>
    <chartFormat chart="2" format="34" series="1">
      <pivotArea type="data" outline="0" fieldPosition="0">
        <references count="1">
          <reference field="4294967294" count="1" selected="0">
            <x v="0"/>
          </reference>
        </references>
      </pivotArea>
    </chartFormat>
    <chartFormat chart="2" format="35">
      <pivotArea type="data" outline="0" fieldPosition="0">
        <references count="2">
          <reference field="4294967294" count="1" selected="0">
            <x v="0"/>
          </reference>
          <reference field="0" count="1" selected="0">
            <x v="74"/>
          </reference>
        </references>
      </pivotArea>
    </chartFormat>
    <chartFormat chart="2" format="36">
      <pivotArea type="data" outline="0" fieldPosition="0">
        <references count="2">
          <reference field="4294967294" count="1" selected="0">
            <x v="0"/>
          </reference>
          <reference field="0" count="1" selected="0">
            <x v="35"/>
          </reference>
        </references>
      </pivotArea>
    </chartFormat>
    <chartFormat chart="2" format="37">
      <pivotArea type="data" outline="0" fieldPosition="0">
        <references count="2">
          <reference field="4294967294" count="1" selected="0">
            <x v="0"/>
          </reference>
          <reference field="0" count="1" selected="0">
            <x v="128"/>
          </reference>
        </references>
      </pivotArea>
    </chartFormat>
    <chartFormat chart="2" format="38">
      <pivotArea type="data" outline="0" fieldPosition="0">
        <references count="2">
          <reference field="4294967294" count="1" selected="0">
            <x v="0"/>
          </reference>
          <reference field="0" count="1" selected="0">
            <x v="75"/>
          </reference>
        </references>
      </pivotArea>
    </chartFormat>
    <chartFormat chart="2" format="39">
      <pivotArea type="data" outline="0" fieldPosition="0">
        <references count="2">
          <reference field="4294967294" count="1" selected="0">
            <x v="0"/>
          </reference>
          <reference field="0" count="1" selected="0">
            <x v="13"/>
          </reference>
        </references>
      </pivotArea>
    </chartFormat>
    <chartFormat chart="2" format="40">
      <pivotArea type="data" outline="0" fieldPosition="0">
        <references count="2">
          <reference field="4294967294" count="1" selected="0">
            <x v="0"/>
          </reference>
          <reference field="0" count="1" selected="0">
            <x v="125"/>
          </reference>
        </references>
      </pivotArea>
    </chartFormat>
    <chartFormat chart="2" format="41">
      <pivotArea type="data" outline="0" fieldPosition="0">
        <references count="2">
          <reference field="4294967294" count="1" selected="0">
            <x v="0"/>
          </reference>
          <reference field="0" count="1" selected="0">
            <x v="23"/>
          </reference>
        </references>
      </pivotArea>
    </chartFormat>
    <chartFormat chart="2" format="42">
      <pivotArea type="data" outline="0" fieldPosition="0">
        <references count="2">
          <reference field="4294967294" count="1" selected="0">
            <x v="0"/>
          </reference>
          <reference field="0" count="1" selected="0">
            <x v="132"/>
          </reference>
        </references>
      </pivotArea>
    </chartFormat>
    <chartFormat chart="2" format="43">
      <pivotArea type="data" outline="0" fieldPosition="0">
        <references count="2">
          <reference field="4294967294" count="1" selected="0">
            <x v="0"/>
          </reference>
          <reference field="0" count="1" selected="0">
            <x v="173"/>
          </reference>
        </references>
      </pivotArea>
    </chartFormat>
    <chartFormat chart="2" format="44">
      <pivotArea type="data" outline="0" fieldPosition="0">
        <references count="2">
          <reference field="4294967294" count="1" selected="0">
            <x v="0"/>
          </reference>
          <reference field="0" count="1" selected="0">
            <x v="11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IES">
  <location ref="I1:M183" firstHeaderRow="0" firstDataRow="1" firstDataCol="1"/>
  <pivotFields count="23">
    <pivotField axis="axisRow" showAll="0"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3"/>
            </reference>
          </references>
        </pivotArea>
      </autoSortScope>
    </pivotField>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0"/>
  </rowFields>
  <rowItems count="182">
    <i>
      <x v="63"/>
    </i>
    <i>
      <x v="178"/>
    </i>
    <i>
      <x v="121"/>
    </i>
    <i>
      <x v="148"/>
    </i>
    <i>
      <x v="89"/>
    </i>
    <i>
      <x v="171"/>
    </i>
    <i>
      <x v="68"/>
    </i>
    <i>
      <x v="98"/>
    </i>
    <i>
      <x v="53"/>
    </i>
    <i>
      <x v="7"/>
    </i>
    <i>
      <x v="143"/>
    </i>
    <i>
      <x v="118"/>
    </i>
    <i>
      <x v="11"/>
    </i>
    <i>
      <x v="30"/>
    </i>
    <i>
      <x v="173"/>
    </i>
    <i>
      <x v="3"/>
    </i>
    <i>
      <x v="65"/>
    </i>
    <i>
      <x v="42"/>
    </i>
    <i>
      <x v="18"/>
    </i>
    <i>
      <x v="145"/>
    </i>
    <i>
      <x v="12"/>
    </i>
    <i>
      <x v="16"/>
    </i>
    <i>
      <x v="73"/>
    </i>
    <i>
      <x v="120"/>
    </i>
    <i>
      <x v="32"/>
    </i>
    <i>
      <x v="4"/>
    </i>
    <i>
      <x v="106"/>
    </i>
    <i>
      <x v="135"/>
    </i>
    <i>
      <x v="78"/>
    </i>
    <i>
      <x v="161"/>
    </i>
    <i>
      <x v="114"/>
    </i>
    <i>
      <x v="88"/>
    </i>
    <i>
      <x v="82"/>
    </i>
    <i>
      <x v="79"/>
    </i>
    <i>
      <x v="55"/>
    </i>
    <i>
      <x v="122"/>
    </i>
    <i>
      <x v="44"/>
    </i>
    <i>
      <x v="8"/>
    </i>
    <i>
      <x v="14"/>
    </i>
    <i>
      <x v="159"/>
    </i>
    <i>
      <x v="64"/>
    </i>
    <i>
      <x v="96"/>
    </i>
    <i>
      <x v="71"/>
    </i>
    <i>
      <x v="126"/>
    </i>
    <i>
      <x v="153"/>
    </i>
    <i>
      <x v="158"/>
    </i>
    <i>
      <x v="61"/>
    </i>
    <i>
      <x v="25"/>
    </i>
    <i>
      <x v="136"/>
    </i>
    <i>
      <x v="56"/>
    </i>
    <i>
      <x v="57"/>
    </i>
    <i>
      <x v="123"/>
    </i>
    <i>
      <x v="134"/>
    </i>
    <i>
      <x v="80"/>
    </i>
    <i>
      <x v="9"/>
    </i>
    <i>
      <x v="156"/>
    </i>
    <i>
      <x v="107"/>
    </i>
    <i>
      <x v="67"/>
    </i>
    <i>
      <x v="172"/>
    </i>
    <i>
      <x v="93"/>
    </i>
    <i>
      <x v="15"/>
    </i>
    <i>
      <x v="140"/>
    </i>
    <i>
      <x v="150"/>
    </i>
    <i>
      <x v="99"/>
    </i>
    <i>
      <x v="81"/>
    </i>
    <i>
      <x v="45"/>
    </i>
    <i>
      <x v="137"/>
    </i>
    <i>
      <x v="165"/>
    </i>
    <i>
      <x v="76"/>
    </i>
    <i>
      <x v="97"/>
    </i>
    <i>
      <x v="40"/>
    </i>
    <i>
      <x v="176"/>
    </i>
    <i>
      <x v="92"/>
    </i>
    <i>
      <x v="103"/>
    </i>
    <i>
      <x v="24"/>
    </i>
    <i>
      <x v="141"/>
    </i>
    <i>
      <x v="52"/>
    </i>
    <i>
      <x v="127"/>
    </i>
    <i>
      <x v="17"/>
    </i>
    <i>
      <x v="83"/>
    </i>
    <i>
      <x v="10"/>
    </i>
    <i>
      <x v="58"/>
    </i>
    <i>
      <x v="43"/>
    </i>
    <i>
      <x v="109"/>
    </i>
    <i>
      <x v="110"/>
    </i>
    <i>
      <x v="139"/>
    </i>
    <i>
      <x v="149"/>
    </i>
    <i>
      <x v="34"/>
    </i>
    <i>
      <x v="77"/>
    </i>
    <i>
      <x v="142"/>
    </i>
    <i>
      <x v="47"/>
    </i>
    <i>
      <x v="41"/>
    </i>
    <i>
      <x v="72"/>
    </i>
    <i>
      <x v="129"/>
    </i>
    <i>
      <x v="160"/>
    </i>
    <i>
      <x v="168"/>
    </i>
    <i>
      <x v="26"/>
    </i>
    <i>
      <x v="84"/>
    </i>
    <i>
      <x v="5"/>
    </i>
    <i>
      <x v="174"/>
    </i>
    <i>
      <x v="163"/>
    </i>
    <i>
      <x v="23"/>
    </i>
    <i>
      <x v="138"/>
    </i>
    <i>
      <x v="66"/>
    </i>
    <i>
      <x v="133"/>
    </i>
    <i>
      <x v="100"/>
    </i>
    <i>
      <x v="144"/>
    </i>
    <i>
      <x v="152"/>
    </i>
    <i>
      <x v="22"/>
    </i>
    <i>
      <x v="48"/>
    </i>
    <i>
      <x v="59"/>
    </i>
    <i>
      <x v="38"/>
    </i>
    <i>
      <x v="104"/>
    </i>
    <i>
      <x v="164"/>
    </i>
    <i>
      <x v="167"/>
    </i>
    <i>
      <x v="46"/>
    </i>
    <i>
      <x v="166"/>
    </i>
    <i>
      <x v="108"/>
    </i>
    <i>
      <x v="49"/>
    </i>
    <i>
      <x v="60"/>
    </i>
    <i>
      <x v="2"/>
    </i>
    <i>
      <x v="117"/>
    </i>
    <i>
      <x v="170"/>
    </i>
    <i>
      <x v="54"/>
    </i>
    <i>
      <x v="147"/>
    </i>
    <i>
      <x v="36"/>
    </i>
    <i>
      <x v="50"/>
    </i>
    <i>
      <x v="131"/>
    </i>
    <i>
      <x v="20"/>
    </i>
    <i>
      <x v="112"/>
    </i>
    <i>
      <x v="175"/>
    </i>
    <i>
      <x v="115"/>
    </i>
    <i>
      <x v="21"/>
    </i>
    <i>
      <x v="75"/>
    </i>
    <i>
      <x v="31"/>
    </i>
    <i>
      <x v="124"/>
    </i>
    <i>
      <x v="69"/>
    </i>
    <i>
      <x v="70"/>
    </i>
    <i>
      <x v="113"/>
    </i>
    <i>
      <x v="130"/>
    </i>
    <i>
      <x v="90"/>
    </i>
    <i>
      <x v="132"/>
    </i>
    <i>
      <x v="35"/>
    </i>
    <i>
      <x v="179"/>
    </i>
    <i>
      <x v="154"/>
    </i>
    <i>
      <x v="51"/>
    </i>
    <i>
      <x v="87"/>
    </i>
    <i>
      <x v="157"/>
    </i>
    <i>
      <x v="162"/>
    </i>
    <i>
      <x v="146"/>
    </i>
    <i>
      <x v="128"/>
    </i>
    <i>
      <x v="177"/>
    </i>
    <i>
      <x v="125"/>
    </i>
    <i>
      <x v="1"/>
    </i>
    <i>
      <x v="74"/>
    </i>
    <i>
      <x v="6"/>
    </i>
    <i>
      <x v="39"/>
    </i>
    <i>
      <x v="86"/>
    </i>
    <i>
      <x v="62"/>
    </i>
    <i>
      <x v="181"/>
    </i>
    <i>
      <x v="155"/>
    </i>
    <i>
      <x v="85"/>
    </i>
    <i>
      <x v="27"/>
    </i>
    <i>
      <x v="29"/>
    </i>
    <i>
      <x v="37"/>
    </i>
    <i>
      <x v="180"/>
    </i>
    <i>
      <x v="95"/>
    </i>
    <i>
      <x v="94"/>
    </i>
    <i>
      <x v="101"/>
    </i>
    <i>
      <x v="33"/>
    </i>
    <i>
      <x v="119"/>
    </i>
    <i>
      <x v="28"/>
    </i>
    <i>
      <x v="111"/>
    </i>
    <i>
      <x v="13"/>
    </i>
    <i>
      <x v="151"/>
    </i>
    <i>
      <x v="19"/>
    </i>
    <i>
      <x v="102"/>
    </i>
    <i>
      <x v="91"/>
    </i>
    <i>
      <x v="116"/>
    </i>
    <i>
      <x v="105"/>
    </i>
    <i>
      <x/>
    </i>
    <i>
      <x v="169"/>
    </i>
  </rowItems>
  <colFields count="1">
    <field x="-2"/>
  </colFields>
  <colItems count="4">
    <i>
      <x/>
    </i>
    <i i="1">
      <x v="1"/>
    </i>
    <i i="2">
      <x v="2"/>
    </i>
    <i i="3">
      <x v="3"/>
    </i>
  </colItems>
  <dataFields count="4">
    <dataField name="Population " fld="15" baseField="0" baseItem="0"/>
    <dataField name=" Oil - consumption(bbl/day)" fld="14" baseField="0" baseItem="0"/>
    <dataField name=" Oil in Litres" fld="21" baseField="0" baseItem="0"/>
    <dataField name=" Oil consumption/Person" fld="22" baseField="0" baseItem="63" numFmtId="2"/>
  </dataFields>
  <formats count="24">
    <format dxfId="107">
      <pivotArea outline="0" collapsedLevelsAreSubtotals="1" fieldPosition="0">
        <references count="1">
          <reference field="4294967294" count="1" selected="0">
            <x v="3"/>
          </reference>
        </references>
      </pivotArea>
    </format>
    <format dxfId="106">
      <pivotArea dataOnly="0" labelOnly="1" outline="0" fieldPosition="0">
        <references count="1">
          <reference field="4294967294" count="1">
            <x v="3"/>
          </reference>
        </references>
      </pivotArea>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9">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98">
      <pivotArea dataOnly="0" labelOnly="1" grandRow="1" outline="0" fieldPosition="0"/>
    </format>
    <format dxfId="97">
      <pivotArea dataOnly="0" labelOnly="1" outline="0" fieldPosition="0">
        <references count="1">
          <reference field="4294967294" count="4">
            <x v="0"/>
            <x v="1"/>
            <x v="2"/>
            <x v="3"/>
          </reference>
        </references>
      </pivotArea>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0">
      <pivotArea dataOnly="0" labelOnly="1" fieldPosition="0">
        <references count="1">
          <reference field="0" count="32">
            <x v="150"/>
            <x v="151"/>
            <x v="152"/>
            <x v="153"/>
            <x v="154"/>
            <x v="155"/>
            <x v="156"/>
            <x v="157"/>
            <x v="158"/>
            <x v="159"/>
            <x v="160"/>
            <x v="161"/>
            <x v="162"/>
            <x v="163"/>
            <x v="164"/>
            <x v="165"/>
            <x v="166"/>
            <x v="167"/>
            <x v="168"/>
            <x v="169"/>
            <x v="170"/>
            <x v="171"/>
            <x v="172"/>
            <x v="173"/>
            <x v="174"/>
            <x v="175"/>
            <x v="176"/>
            <x v="177"/>
            <x v="178"/>
            <x v="179"/>
            <x v="180"/>
            <x v="181"/>
          </reference>
        </references>
      </pivotArea>
    </format>
    <format dxfId="89">
      <pivotArea dataOnly="0" labelOnly="1" grandRow="1" outline="0" fieldPosition="0"/>
    </format>
    <format dxfId="88">
      <pivotArea dataOnly="0" labelOnly="1" outline="0" fieldPosition="0">
        <references count="1">
          <reference field="4294967294" count="4">
            <x v="0"/>
            <x v="1"/>
            <x v="2"/>
            <x v="3"/>
          </reference>
        </references>
      </pivotArea>
    </format>
    <format dxfId="87">
      <pivotArea field="0" type="button" dataOnly="0" labelOnly="1" outline="0" axis="axisRow" fieldPosition="0"/>
    </format>
    <format dxfId="86">
      <pivotArea dataOnly="0" labelOnly="1" outline="0" fieldPosition="0">
        <references count="1">
          <reference field="4294967294" count="4">
            <x v="0"/>
            <x v="1"/>
            <x v="2"/>
            <x v="3"/>
          </reference>
        </references>
      </pivotArea>
    </format>
    <format dxfId="85">
      <pivotArea field="0" type="button" dataOnly="0" labelOnly="1" outline="0" axis="axisRow" fieldPosition="0"/>
    </format>
    <format dxfId="84">
      <pivotArea dataOnly="0" labelOnly="1" outline="0" fieldPosition="0">
        <references count="1">
          <reference field="4294967294" count="4">
            <x v="0"/>
            <x v="1"/>
            <x v="2"/>
            <x v="3"/>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IES">
  <location ref="A1:E183" firstHeaderRow="0" firstDataRow="1" firstDataCol="1"/>
  <pivotFields count="23">
    <pivotField axis="axisRow" showAll="0" sortType="descending">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autoSortScope>
        <pivotArea dataOnly="0" outline="0" fieldPosition="0">
          <references count="1">
            <reference field="4294967294" count="1" selected="0">
              <x v="2"/>
            </reference>
          </references>
        </pivotArea>
      </autoSortScope>
    </pivotField>
    <pivotField showAll="0"/>
    <pivotField showAll="0"/>
    <pivotField showAll="0"/>
    <pivotField dataField="1" numFmtId="2" showAll="0"/>
    <pivotField dataField="1"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182">
    <i>
      <x v="35"/>
    </i>
    <i>
      <x v="173"/>
    </i>
    <i>
      <x v="56"/>
    </i>
    <i>
      <x v="82"/>
    </i>
    <i>
      <x v="30"/>
    </i>
    <i>
      <x v="172"/>
    </i>
    <i>
      <x v="170"/>
    </i>
    <i>
      <x v="130"/>
    </i>
    <i>
      <x v="61"/>
    </i>
    <i>
      <x v="74"/>
    </i>
    <i>
      <x v="88"/>
    </i>
    <i>
      <x v="128"/>
    </i>
    <i>
      <x v="167"/>
    </i>
    <i>
      <x v="139"/>
    </i>
    <i>
      <x v="126"/>
    </i>
    <i>
      <x v="75"/>
    </i>
    <i>
      <x v="43"/>
    </i>
    <i>
      <x v="133"/>
    </i>
    <i>
      <x v="8"/>
    </i>
    <i>
      <x v="110"/>
    </i>
    <i>
      <x v="152"/>
    </i>
    <i>
      <x v="163"/>
    </i>
    <i>
      <x v="161"/>
    </i>
    <i>
      <x v="153"/>
    </i>
    <i>
      <x v="26"/>
    </i>
    <i>
      <x v="145"/>
    </i>
    <i>
      <x v="76"/>
    </i>
    <i>
      <x v="159"/>
    </i>
    <i>
      <x v="171"/>
    </i>
    <i>
      <x v="97"/>
    </i>
    <i>
      <x v="103"/>
    </i>
    <i>
      <x v="132"/>
    </i>
    <i>
      <x v="34"/>
    </i>
    <i>
      <x v="48"/>
    </i>
    <i>
      <x v="49"/>
    </i>
    <i>
      <x v="44"/>
    </i>
    <i>
      <x v="158"/>
    </i>
    <i>
      <x v="84"/>
    </i>
    <i>
      <x v="79"/>
    </i>
    <i>
      <x v="116"/>
    </i>
    <i>
      <x v="36"/>
    </i>
    <i>
      <x v="9"/>
    </i>
    <i>
      <x v="42"/>
    </i>
    <i>
      <x v="148"/>
    </i>
    <i>
      <x v="180"/>
    </i>
    <i>
      <x v="123"/>
    </i>
    <i>
      <x v="131"/>
    </i>
    <i>
      <x v="174"/>
    </i>
    <i>
      <x v="168"/>
    </i>
    <i>
      <x v="177"/>
    </i>
    <i>
      <x v="87"/>
    </i>
    <i>
      <x v="89"/>
    </i>
    <i>
      <x v="149"/>
    </i>
    <i>
      <x v="2"/>
    </i>
    <i>
      <x v="52"/>
    </i>
    <i>
      <x v="160"/>
    </i>
    <i>
      <x v="39"/>
    </i>
    <i>
      <x v="21"/>
    </i>
    <i>
      <x v="19"/>
    </i>
    <i>
      <x v="27"/>
    </i>
    <i>
      <x v="135"/>
    </i>
    <i>
      <x v="90"/>
    </i>
    <i>
      <x v="96"/>
    </i>
    <i>
      <x v="125"/>
    </i>
    <i>
      <x v="13"/>
    </i>
    <i>
      <x v="134"/>
    </i>
    <i>
      <x v="78"/>
    </i>
    <i>
      <x v="175"/>
    </i>
    <i>
      <x v="41"/>
    </i>
    <i>
      <x v="38"/>
    </i>
    <i>
      <x v="69"/>
    </i>
    <i>
      <x v="62"/>
    </i>
    <i>
      <x v="6"/>
    </i>
    <i>
      <x v="150"/>
    </i>
    <i>
      <x v="136"/>
    </i>
    <i>
      <x v="47"/>
    </i>
    <i>
      <x v="162"/>
    </i>
    <i>
      <x v="166"/>
    </i>
    <i>
      <x v="73"/>
    </i>
    <i>
      <x v="91"/>
    </i>
    <i>
      <x v="113"/>
    </i>
    <i>
      <x v="12"/>
    </i>
    <i>
      <x v="154"/>
    </i>
    <i>
      <x v="81"/>
    </i>
    <i>
      <x v="165"/>
    </i>
    <i>
      <x v="176"/>
    </i>
    <i>
      <x v="129"/>
    </i>
    <i>
      <x v="20"/>
    </i>
    <i>
      <x v="29"/>
    </i>
    <i>
      <x v="124"/>
    </i>
    <i>
      <x v="83"/>
    </i>
    <i>
      <x v="179"/>
    </i>
    <i>
      <x v="155"/>
    </i>
    <i>
      <x v="10"/>
    </i>
    <i>
      <x v="25"/>
    </i>
    <i>
      <x v="106"/>
    </i>
    <i>
      <x v="156"/>
    </i>
    <i>
      <x v="85"/>
    </i>
    <i>
      <x v="109"/>
    </i>
    <i>
      <x v="146"/>
    </i>
    <i>
      <x v="11"/>
    </i>
    <i>
      <x v="122"/>
    </i>
    <i>
      <x v="127"/>
    </i>
    <i>
      <x v="107"/>
    </i>
    <i>
      <x v="137"/>
    </i>
    <i>
      <x v="67"/>
    </i>
    <i>
      <x v="59"/>
    </i>
    <i>
      <x v="102"/>
    </i>
    <i>
      <x v="178"/>
    </i>
    <i>
      <x v="121"/>
    </i>
    <i>
      <x v="101"/>
    </i>
    <i>
      <x v="68"/>
    </i>
    <i>
      <x v="7"/>
    </i>
    <i>
      <x v="14"/>
    </i>
    <i>
      <x v="54"/>
    </i>
    <i>
      <x v="105"/>
    </i>
    <i>
      <x v="119"/>
    </i>
    <i>
      <x v="18"/>
    </i>
    <i>
      <x v="95"/>
    </i>
    <i>
      <x v="57"/>
    </i>
    <i>
      <x v="32"/>
    </i>
    <i>
      <x v="58"/>
    </i>
    <i>
      <x v="28"/>
    </i>
    <i>
      <x v="142"/>
    </i>
    <i>
      <x v="65"/>
    </i>
    <i>
      <x v="151"/>
    </i>
    <i>
      <x v="53"/>
    </i>
    <i>
      <x v="111"/>
    </i>
    <i>
      <x v="108"/>
    </i>
    <i>
      <x v="45"/>
    </i>
    <i>
      <x v="66"/>
    </i>
    <i>
      <x v="3"/>
    </i>
    <i>
      <x v="104"/>
    </i>
    <i>
      <x v="17"/>
    </i>
    <i>
      <x v="4"/>
    </i>
    <i>
      <x v="33"/>
    </i>
    <i>
      <x v="141"/>
    </i>
    <i>
      <x v="63"/>
    </i>
    <i>
      <x v="144"/>
    </i>
    <i>
      <x v="94"/>
    </i>
    <i>
      <x v="46"/>
    </i>
    <i>
      <x v="143"/>
    </i>
    <i>
      <x v="31"/>
    </i>
    <i>
      <x v="24"/>
    </i>
    <i>
      <x v="118"/>
    </i>
    <i>
      <x v="51"/>
    </i>
    <i>
      <x v="164"/>
    </i>
    <i>
      <x v="37"/>
    </i>
    <i>
      <x v="86"/>
    </i>
    <i>
      <x v="169"/>
    </i>
    <i>
      <x v="140"/>
    </i>
    <i>
      <x v="114"/>
    </i>
    <i>
      <x v="99"/>
    </i>
    <i>
      <x v="60"/>
    </i>
    <i>
      <x/>
    </i>
    <i>
      <x v="70"/>
    </i>
    <i>
      <x v="64"/>
    </i>
    <i>
      <x v="5"/>
    </i>
    <i>
      <x v="50"/>
    </i>
    <i>
      <x v="115"/>
    </i>
    <i>
      <x v="93"/>
    </i>
    <i>
      <x v="147"/>
    </i>
    <i>
      <x v="112"/>
    </i>
    <i>
      <x v="117"/>
    </i>
    <i>
      <x v="157"/>
    </i>
    <i>
      <x v="100"/>
    </i>
    <i>
      <x v="22"/>
    </i>
    <i>
      <x v="138"/>
    </i>
    <i>
      <x v="1"/>
    </i>
    <i>
      <x v="77"/>
    </i>
    <i>
      <x v="92"/>
    </i>
    <i>
      <x v="72"/>
    </i>
    <i>
      <x v="16"/>
    </i>
    <i>
      <x v="181"/>
    </i>
    <i>
      <x v="40"/>
    </i>
    <i>
      <x v="71"/>
    </i>
    <i>
      <x v="98"/>
    </i>
    <i>
      <x v="15"/>
    </i>
    <i>
      <x v="55"/>
    </i>
    <i>
      <x v="120"/>
    </i>
    <i>
      <x v="23"/>
    </i>
    <i>
      <x v="80"/>
    </i>
  </rowItems>
  <colFields count="1">
    <field x="-2"/>
  </colFields>
  <colItems count="4">
    <i>
      <x/>
    </i>
    <i i="1">
      <x v="1"/>
    </i>
    <i i="2">
      <x v="2"/>
    </i>
    <i i="3">
      <x v="3"/>
    </i>
  </colItems>
  <dataFields count="4">
    <dataField name="Electricity - production(kWh) " fld="5" baseField="0" baseItem="0" numFmtId="2"/>
    <dataField name="Electricity - consumption(kWh) " fld="4" baseField="0" baseItem="0" numFmtId="2"/>
    <dataField name="Electricity  Savings" fld="19" baseField="0" baseItem="0" numFmtId="2"/>
    <dataField name=" Ratio of C/P" fld="20" baseField="0" baseItem="0" numFmtId="2"/>
  </dataFields>
  <formats count="24">
    <format dxfId="131">
      <pivotArea outline="0" collapsedLevelsAreSubtotals="1" fieldPosition="0">
        <references count="1">
          <reference field="4294967294" count="1" selected="0">
            <x v="0"/>
          </reference>
        </references>
      </pivotArea>
    </format>
    <format dxfId="130">
      <pivotArea dataOnly="0" labelOnly="1" outline="0" fieldPosition="0">
        <references count="1">
          <reference field="4294967294" count="1">
            <x v="0"/>
          </reference>
        </references>
      </pivotArea>
    </format>
    <format dxfId="129">
      <pivotArea outline="0" collapsedLevelsAreSubtotals="1" fieldPosition="0">
        <references count="1">
          <reference field="4294967294" count="1" selected="0">
            <x v="1"/>
          </reference>
        </references>
      </pivotArea>
    </format>
    <format dxfId="128">
      <pivotArea dataOnly="0" labelOnly="1" outline="0" fieldPosition="0">
        <references count="1">
          <reference field="4294967294" count="1">
            <x v="1"/>
          </reference>
        </references>
      </pivotArea>
    </format>
    <format dxfId="127">
      <pivotArea field="0" type="button" dataOnly="0" labelOnly="1" outline="0" axis="axisRow" fieldPosition="0"/>
    </format>
    <format dxfId="126">
      <pivotArea dataOnly="0" labelOnly="1" outline="0" fieldPosition="0">
        <references count="1">
          <reference field="4294967294" count="4">
            <x v="0"/>
            <x v="1"/>
            <x v="2"/>
            <x v="3"/>
          </reference>
        </references>
      </pivotArea>
    </format>
    <format dxfId="125">
      <pivotArea field="0" type="button" dataOnly="0" labelOnly="1" outline="0" axis="axisRow" fieldPosition="0"/>
    </format>
    <format dxfId="124">
      <pivotArea dataOnly="0" labelOnly="1" outline="0" fieldPosition="0">
        <references count="1">
          <reference field="4294967294" count="4">
            <x v="0"/>
            <x v="1"/>
            <x v="2"/>
            <x v="3"/>
          </reference>
        </references>
      </pivotArea>
    </format>
    <format dxfId="123">
      <pivotArea type="all" dataOnly="0" outline="0" fieldPosition="0"/>
    </format>
    <format dxfId="122">
      <pivotArea outline="0" collapsedLevelsAreSubtotals="1" fieldPosition="0"/>
    </format>
    <format dxfId="121">
      <pivotArea field="0" type="button" dataOnly="0" labelOnly="1" outline="0" axis="axisRow" fieldPosition="0"/>
    </format>
    <format dxfId="120">
      <pivotArea dataOnly="0" labelOnly="1" fieldPosition="0">
        <references count="1">
          <reference field="0" count="50">
            <x v="8"/>
            <x v="9"/>
            <x v="26"/>
            <x v="30"/>
            <x v="34"/>
            <x v="35"/>
            <x v="36"/>
            <x v="42"/>
            <x v="43"/>
            <x v="44"/>
            <x v="48"/>
            <x v="49"/>
            <x v="56"/>
            <x v="61"/>
            <x v="74"/>
            <x v="75"/>
            <x v="76"/>
            <x v="79"/>
            <x v="82"/>
            <x v="84"/>
            <x v="88"/>
            <x v="97"/>
            <x v="103"/>
            <x v="110"/>
            <x v="116"/>
            <x v="123"/>
            <x v="126"/>
            <x v="128"/>
            <x v="130"/>
            <x v="131"/>
            <x v="132"/>
            <x v="133"/>
            <x v="139"/>
            <x v="145"/>
            <x v="148"/>
            <x v="152"/>
            <x v="153"/>
            <x v="158"/>
            <x v="159"/>
            <x v="161"/>
            <x v="163"/>
            <x v="167"/>
            <x v="168"/>
            <x v="170"/>
            <x v="171"/>
            <x v="172"/>
            <x v="173"/>
            <x v="174"/>
            <x v="177"/>
            <x v="180"/>
          </reference>
        </references>
      </pivotArea>
    </format>
    <format dxfId="119">
      <pivotArea dataOnly="0" labelOnly="1" fieldPosition="0">
        <references count="1">
          <reference field="0" count="50">
            <x v="2"/>
            <x v="6"/>
            <x v="10"/>
            <x v="12"/>
            <x v="13"/>
            <x v="19"/>
            <x v="20"/>
            <x v="21"/>
            <x v="25"/>
            <x v="27"/>
            <x v="29"/>
            <x v="38"/>
            <x v="39"/>
            <x v="41"/>
            <x v="47"/>
            <x v="52"/>
            <x v="62"/>
            <x v="69"/>
            <x v="73"/>
            <x v="78"/>
            <x v="81"/>
            <x v="83"/>
            <x v="85"/>
            <x v="87"/>
            <x v="89"/>
            <x v="90"/>
            <x v="91"/>
            <x v="96"/>
            <x v="106"/>
            <x v="109"/>
            <x v="113"/>
            <x v="124"/>
            <x v="125"/>
            <x v="129"/>
            <x v="134"/>
            <x v="135"/>
            <x v="136"/>
            <x v="146"/>
            <x v="149"/>
            <x v="150"/>
            <x v="154"/>
            <x v="155"/>
            <x v="156"/>
            <x v="160"/>
            <x v="162"/>
            <x v="165"/>
            <x v="166"/>
            <x v="175"/>
            <x v="176"/>
            <x v="179"/>
          </reference>
        </references>
      </pivotArea>
    </format>
    <format dxfId="118">
      <pivotArea dataOnly="0" labelOnly="1" fieldPosition="0">
        <references count="1">
          <reference field="0" count="50">
            <x v="3"/>
            <x v="4"/>
            <x v="7"/>
            <x v="11"/>
            <x v="14"/>
            <x v="17"/>
            <x v="18"/>
            <x v="24"/>
            <x v="28"/>
            <x v="31"/>
            <x v="32"/>
            <x v="33"/>
            <x v="37"/>
            <x v="45"/>
            <x v="46"/>
            <x v="51"/>
            <x v="53"/>
            <x v="54"/>
            <x v="57"/>
            <x v="58"/>
            <x v="59"/>
            <x v="63"/>
            <x v="65"/>
            <x v="66"/>
            <x v="67"/>
            <x v="68"/>
            <x v="86"/>
            <x v="94"/>
            <x v="95"/>
            <x v="101"/>
            <x v="102"/>
            <x v="104"/>
            <x v="105"/>
            <x v="107"/>
            <x v="108"/>
            <x v="111"/>
            <x v="118"/>
            <x v="119"/>
            <x v="121"/>
            <x v="122"/>
            <x v="127"/>
            <x v="137"/>
            <x v="141"/>
            <x v="142"/>
            <x v="143"/>
            <x v="144"/>
            <x v="151"/>
            <x v="164"/>
            <x v="169"/>
            <x v="178"/>
          </reference>
        </references>
      </pivotArea>
    </format>
    <format dxfId="117">
      <pivotArea dataOnly="0" labelOnly="1" fieldPosition="0">
        <references count="1">
          <reference field="0" count="32">
            <x v="0"/>
            <x v="1"/>
            <x v="5"/>
            <x v="15"/>
            <x v="16"/>
            <x v="22"/>
            <x v="23"/>
            <x v="40"/>
            <x v="50"/>
            <x v="55"/>
            <x v="60"/>
            <x v="64"/>
            <x v="70"/>
            <x v="71"/>
            <x v="72"/>
            <x v="77"/>
            <x v="80"/>
            <x v="92"/>
            <x v="93"/>
            <x v="98"/>
            <x v="99"/>
            <x v="100"/>
            <x v="112"/>
            <x v="114"/>
            <x v="115"/>
            <x v="117"/>
            <x v="120"/>
            <x v="138"/>
            <x v="140"/>
            <x v="147"/>
            <x v="157"/>
            <x v="181"/>
          </reference>
        </references>
      </pivotArea>
    </format>
    <format dxfId="116">
      <pivotArea dataOnly="0" labelOnly="1" outline="0" fieldPosition="0">
        <references count="1">
          <reference field="4294967294" count="4">
            <x v="0"/>
            <x v="1"/>
            <x v="2"/>
            <x v="3"/>
          </reference>
        </references>
      </pivotArea>
    </format>
    <format dxfId="115">
      <pivotArea type="all" dataOnly="0" outline="0" fieldPosition="0"/>
    </format>
    <format dxfId="114">
      <pivotArea outline="0" collapsedLevelsAreSubtotals="1" fieldPosition="0"/>
    </format>
    <format dxfId="113">
      <pivotArea field="0" type="button" dataOnly="0" labelOnly="1" outline="0" axis="axisRow" fieldPosition="0"/>
    </format>
    <format dxfId="112">
      <pivotArea dataOnly="0" labelOnly="1" fieldPosition="0">
        <references count="1">
          <reference field="0" count="50">
            <x v="8"/>
            <x v="9"/>
            <x v="26"/>
            <x v="30"/>
            <x v="34"/>
            <x v="35"/>
            <x v="36"/>
            <x v="42"/>
            <x v="43"/>
            <x v="44"/>
            <x v="48"/>
            <x v="49"/>
            <x v="56"/>
            <x v="61"/>
            <x v="74"/>
            <x v="75"/>
            <x v="76"/>
            <x v="79"/>
            <x v="82"/>
            <x v="84"/>
            <x v="88"/>
            <x v="97"/>
            <x v="103"/>
            <x v="110"/>
            <x v="116"/>
            <x v="123"/>
            <x v="126"/>
            <x v="128"/>
            <x v="130"/>
            <x v="131"/>
            <x v="132"/>
            <x v="133"/>
            <x v="139"/>
            <x v="145"/>
            <x v="148"/>
            <x v="152"/>
            <x v="153"/>
            <x v="158"/>
            <x v="159"/>
            <x v="161"/>
            <x v="163"/>
            <x v="167"/>
            <x v="168"/>
            <x v="170"/>
            <x v="171"/>
            <x v="172"/>
            <x v="173"/>
            <x v="174"/>
            <x v="177"/>
            <x v="180"/>
          </reference>
        </references>
      </pivotArea>
    </format>
    <format dxfId="111">
      <pivotArea dataOnly="0" labelOnly="1" fieldPosition="0">
        <references count="1">
          <reference field="0" count="50">
            <x v="2"/>
            <x v="6"/>
            <x v="10"/>
            <x v="12"/>
            <x v="13"/>
            <x v="19"/>
            <x v="20"/>
            <x v="21"/>
            <x v="25"/>
            <x v="27"/>
            <x v="29"/>
            <x v="38"/>
            <x v="39"/>
            <x v="41"/>
            <x v="47"/>
            <x v="52"/>
            <x v="62"/>
            <x v="69"/>
            <x v="73"/>
            <x v="78"/>
            <x v="81"/>
            <x v="83"/>
            <x v="85"/>
            <x v="87"/>
            <x v="89"/>
            <x v="90"/>
            <x v="91"/>
            <x v="96"/>
            <x v="106"/>
            <x v="109"/>
            <x v="113"/>
            <x v="124"/>
            <x v="125"/>
            <x v="129"/>
            <x v="134"/>
            <x v="135"/>
            <x v="136"/>
            <x v="146"/>
            <x v="149"/>
            <x v="150"/>
            <x v="154"/>
            <x v="155"/>
            <x v="156"/>
            <x v="160"/>
            <x v="162"/>
            <x v="165"/>
            <x v="166"/>
            <x v="175"/>
            <x v="176"/>
            <x v="179"/>
          </reference>
        </references>
      </pivotArea>
    </format>
    <format dxfId="110">
      <pivotArea dataOnly="0" labelOnly="1" fieldPosition="0">
        <references count="1">
          <reference field="0" count="50">
            <x v="3"/>
            <x v="4"/>
            <x v="7"/>
            <x v="11"/>
            <x v="14"/>
            <x v="17"/>
            <x v="18"/>
            <x v="24"/>
            <x v="28"/>
            <x v="31"/>
            <x v="32"/>
            <x v="33"/>
            <x v="37"/>
            <x v="45"/>
            <x v="46"/>
            <x v="51"/>
            <x v="53"/>
            <x v="54"/>
            <x v="57"/>
            <x v="58"/>
            <x v="59"/>
            <x v="63"/>
            <x v="65"/>
            <x v="66"/>
            <x v="67"/>
            <x v="68"/>
            <x v="86"/>
            <x v="94"/>
            <x v="95"/>
            <x v="101"/>
            <x v="102"/>
            <x v="104"/>
            <x v="105"/>
            <x v="107"/>
            <x v="108"/>
            <x v="111"/>
            <x v="118"/>
            <x v="119"/>
            <x v="121"/>
            <x v="122"/>
            <x v="127"/>
            <x v="137"/>
            <x v="141"/>
            <x v="142"/>
            <x v="143"/>
            <x v="144"/>
            <x v="151"/>
            <x v="164"/>
            <x v="169"/>
            <x v="178"/>
          </reference>
        </references>
      </pivotArea>
    </format>
    <format dxfId="109">
      <pivotArea dataOnly="0" labelOnly="1" fieldPosition="0">
        <references count="1">
          <reference field="0" count="32">
            <x v="0"/>
            <x v="1"/>
            <x v="5"/>
            <x v="15"/>
            <x v="16"/>
            <x v="22"/>
            <x v="23"/>
            <x v="40"/>
            <x v="50"/>
            <x v="55"/>
            <x v="60"/>
            <x v="64"/>
            <x v="70"/>
            <x v="71"/>
            <x v="72"/>
            <x v="77"/>
            <x v="80"/>
            <x v="92"/>
            <x v="93"/>
            <x v="98"/>
            <x v="99"/>
            <x v="100"/>
            <x v="112"/>
            <x v="114"/>
            <x v="115"/>
            <x v="117"/>
            <x v="120"/>
            <x v="138"/>
            <x v="140"/>
            <x v="147"/>
            <x v="157"/>
            <x v="181"/>
          </reference>
        </references>
      </pivotArea>
    </format>
    <format dxfId="108">
      <pivotArea dataOnly="0" labelOnly="1" outline="0" fieldPosition="0">
        <references count="1">
          <reference field="4294967294" count="4">
            <x v="0"/>
            <x v="1"/>
            <x v="2"/>
            <x v="3"/>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COUNTRIES">
  <location ref="I81:J91" firstHeaderRow="1" firstDataRow="1" firstDataCol="1"/>
  <pivotFields count="2">
    <pivotField axis="axisRow" showAll="0" measureFilter="1" sortType="descending">
      <items count="183">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99"/>
    </i>
    <i>
      <x v="148"/>
    </i>
    <i>
      <x v="71"/>
    </i>
    <i>
      <x v="82"/>
    </i>
    <i>
      <x v="158"/>
    </i>
    <i>
      <x v="8"/>
    </i>
    <i>
      <x v="159"/>
    </i>
    <i>
      <x v="73"/>
    </i>
    <i>
      <x v="30"/>
    </i>
    <i>
      <x v="32"/>
    </i>
  </rowItems>
  <colItems count="1">
    <i/>
  </colItems>
  <dataFields count="1">
    <dataField name="Sum of LIFE EXPECTANCY" fld="1" baseField="0" baseItem="0"/>
  </dataFields>
  <formats count="6">
    <format dxfId="31">
      <pivotArea field="0" type="button" dataOnly="0" labelOnly="1" outline="0" axis="axisRow" fieldPosition="0"/>
    </format>
    <format dxfId="30">
      <pivotArea field="0" type="button" dataOnly="0" labelOnly="1" outline="0" axis="axisRow" fieldPosition="0"/>
    </format>
    <format dxfId="29">
      <pivotArea dataOnly="0" labelOnly="1" outline="0" axis="axisValues" fieldPosition="0"/>
    </format>
    <format dxfId="28">
      <pivotArea dataOnly="0" labelOnly="1" outline="0" axis="axisValues" fieldPosition="0"/>
    </format>
    <format dxfId="27">
      <pivotArea dataOnly="0" labelOnly="1" outline="0" axis="axisValues" fieldPosition="0"/>
    </format>
    <format dxfId="26">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Countries">
  <location ref="I28:K29" firstHeaderRow="0" firstDataRow="1" firstDataCol="1"/>
  <pivotFields count="19">
    <pivotField axis="axisRow" showAll="0" sortType="descending">
      <items count="18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x="176"/>
        <item h="1" x="177"/>
        <item h="1" x="178"/>
        <item h="1" x="179"/>
        <item h="1" x="180"/>
        <item h="1" x="18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dataField="1" numFmtId="2"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1">
    <i>
      <x v="176"/>
    </i>
  </rowItems>
  <colFields count="1">
    <field x="-2"/>
  </colFields>
  <colItems count="2">
    <i>
      <x/>
    </i>
    <i i="1">
      <x v="1"/>
    </i>
  </colItems>
  <dataFields count="2">
    <dataField name=" Exports" fld="6" baseField="0" baseItem="0" numFmtId="1"/>
    <dataField name=" Imports" fld="9" baseField="0" baseItem="0" numFmtId="1"/>
  </dataFields>
  <formats count="12">
    <format dxfId="43">
      <pivotArea outline="0" collapsedLevelsAreSubtotals="1" fieldPosition="0">
        <references count="1">
          <reference field="4294967294" count="1" selected="0">
            <x v="1"/>
          </reference>
        </references>
      </pivotArea>
    </format>
    <format dxfId="42">
      <pivotArea dataOnly="0" labelOnly="1" outline="0" fieldPosition="0">
        <references count="1">
          <reference field="4294967294" count="1">
            <x v="1"/>
          </reference>
        </references>
      </pivotArea>
    </format>
    <format dxfId="41">
      <pivotArea outline="0" collapsedLevelsAreSubtotals="1" fieldPosition="0">
        <references count="1">
          <reference field="4294967294" count="1" selected="0">
            <x v="0"/>
          </reference>
        </references>
      </pivotArea>
    </format>
    <format dxfId="40">
      <pivotArea dataOnly="0" labelOnly="1" outline="0" fieldPosition="0">
        <references count="1">
          <reference field="4294967294" count="1">
            <x v="0"/>
          </reference>
        </references>
      </pivotArea>
    </format>
    <format dxfId="39">
      <pivotArea outline="0" collapsedLevelsAreSubtotals="1" fieldPosition="0">
        <references count="1">
          <reference field="4294967294" count="1" selected="0">
            <x v="0"/>
          </reference>
        </references>
      </pivotArea>
    </format>
    <format dxfId="38">
      <pivotArea dataOnly="0" labelOnly="1" outline="0" fieldPosition="0">
        <references count="1">
          <reference field="4294967294" count="1">
            <x v="0"/>
          </reference>
        </references>
      </pivotArea>
    </format>
    <format dxfId="37">
      <pivotArea outline="0" collapsedLevelsAreSubtotals="1" fieldPosition="0">
        <references count="1">
          <reference field="4294967294" count="1" selected="0">
            <x v="0"/>
          </reference>
        </references>
      </pivotArea>
    </format>
    <format dxfId="36">
      <pivotArea dataOnly="0" labelOnly="1" outline="0" fieldPosition="0">
        <references count="1">
          <reference field="4294967294" count="1">
            <x v="0"/>
          </reference>
        </references>
      </pivotArea>
    </format>
    <format dxfId="35">
      <pivotArea outline="0" collapsedLevelsAreSubtotals="1" fieldPosition="0">
        <references count="1">
          <reference field="4294967294" count="1" selected="0">
            <x v="1"/>
          </reference>
        </references>
      </pivotArea>
    </format>
    <format dxfId="34">
      <pivotArea dataOnly="0" labelOnly="1" outline="0" fieldPosition="0">
        <references count="1">
          <reference field="4294967294" count="1">
            <x v="1"/>
          </reference>
        </references>
      </pivotArea>
    </format>
    <format dxfId="33">
      <pivotArea outline="0" collapsedLevelsAreSubtotals="1" fieldPosition="0">
        <references count="1">
          <reference field="4294967294" count="1" selected="0">
            <x v="1"/>
          </reference>
        </references>
      </pivotArea>
    </format>
    <format dxfId="32">
      <pivotArea dataOnly="0" labelOnly="1" outline="0" fieldPosition="0">
        <references count="1">
          <reference field="4294967294" count="1">
            <x v="1"/>
          </reference>
        </references>
      </pivotArea>
    </format>
  </formats>
  <chartFormats count="2">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4" name="PivotTable1"/>
  </pivotTables>
  <data>
    <tabular pivotCacheId="1">
      <items count="182">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s="1"/>
        <i x="177"/>
        <i x="178"/>
        <i x="179"/>
        <i x="180"/>
        <i x="18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columnCount="14" rowHeight="241300"/>
</slicers>
</file>

<file path=xl/tables/table1.xml><?xml version="1.0" encoding="utf-8"?>
<table xmlns="http://schemas.openxmlformats.org/spreadsheetml/2006/main" id="2" name="Table2" displayName="Table2" ref="A5:S187" totalsRowShown="0" headerRowDxfId="571" dataDxfId="570" tableBorderDxfId="569">
  <autoFilter ref="A5:S187"/>
  <tableColumns count="19">
    <tableColumn id="1" name="Country" dataDxfId="568"/>
    <tableColumn id="2" name="Area(sq km)" dataDxfId="567"/>
    <tableColumn id="3" name="Birth rate(births/1000 population)" dataDxfId="566"/>
    <tableColumn id="4" name="Death rate(deaths/1000 population)" dataDxfId="565"/>
    <tableColumn id="5" name="Electricity - consumption(kWh)" dataDxfId="564"/>
    <tableColumn id="6" name="Electricity - production(kWh)" dataDxfId="563"/>
    <tableColumn id="7" name="Exports" dataDxfId="562"/>
    <tableColumn id="8" name="GDP - real growth rate(%)" dataDxfId="561"/>
    <tableColumn id="9" name="Highways(km)" dataDxfId="560"/>
    <tableColumn id="10" name="Imports" dataDxfId="559"/>
    <tableColumn id="11" name="Inflation rate (consumer prices)(%)" dataDxfId="558"/>
    <tableColumn id="12" name="Internet users" dataDxfId="557"/>
    <tableColumn id="13" name="Labor force" dataDxfId="556"/>
    <tableColumn id="14" name="Life expectancy at birth(years)" dataDxfId="555"/>
    <tableColumn id="15" name="Oil - consumption(bbl/day)" dataDxfId="554"/>
    <tableColumn id="16" name="Population" dataDxfId="553"/>
    <tableColumn id="17" name="Telephones - main lines in use" dataDxfId="552"/>
    <tableColumn id="18" name="Total fertility rate(children born/woman)" dataDxfId="551"/>
    <tableColumn id="19" name="Unemployment rate(%)" dataDxfId="550"/>
  </tableColumns>
  <tableStyleInfo name="TableStyleLight8" showFirstColumn="0" showLastColumn="0" showRowStripes="1" showColumnStripes="0"/>
</table>
</file>

<file path=xl/tables/table2.xml><?xml version="1.0" encoding="utf-8"?>
<table xmlns="http://schemas.openxmlformats.org/spreadsheetml/2006/main" id="1" name="Table1" displayName="Table1" ref="A5:T232" totalsRowShown="0" headerRowDxfId="549" dataDxfId="548">
  <autoFilter ref="A5:T232"/>
  <tableColumns count="20">
    <tableColumn id="1" name="Country" dataDxfId="547"/>
    <tableColumn id="2" name="Region" dataDxfId="546"/>
    <tableColumn id="3" name="Population" dataDxfId="545"/>
    <tableColumn id="4" name="Area" dataDxfId="544"/>
    <tableColumn id="5" name="Pop. Density" dataDxfId="543"/>
    <tableColumn id="6" name="Coastline" dataDxfId="542"/>
    <tableColumn id="7" name="Net migration" dataDxfId="541"/>
    <tableColumn id="8" name="Infant mortality per 1000 births" dataDxfId="540"/>
    <tableColumn id="9" name="GDP" dataDxfId="539"/>
    <tableColumn id="10" name="Literacy" dataDxfId="538"/>
    <tableColumn id="11" name="Phones per 1000" dataDxfId="537"/>
    <tableColumn id="12" name="Arable percent" dataDxfId="536"/>
    <tableColumn id="13" name="Crops percent" dataDxfId="535"/>
    <tableColumn id="14" name="Other percent" dataDxfId="534"/>
    <tableColumn id="15" name="Climate" dataDxfId="533"/>
    <tableColumn id="16" name="Birthrate" dataDxfId="532"/>
    <tableColumn id="17" name="Deathrate" dataDxfId="531"/>
    <tableColumn id="18" name="Agriculture" dataDxfId="530"/>
    <tableColumn id="19" name="Industry" dataDxfId="529"/>
    <tableColumn id="20" name="Service" dataDxfId="528"/>
  </tableColumns>
  <tableStyleInfo name="TableStyleLight8" showFirstColumn="0" showLastColumn="0" showRowStripes="1" showColumnStripes="0"/>
</table>
</file>

<file path=xl/tables/table3.xml><?xml version="1.0" encoding="utf-8"?>
<table xmlns="http://schemas.openxmlformats.org/spreadsheetml/2006/main" id="4" name="Table4" displayName="Table4" ref="A190:F372" totalsRowShown="0" dataDxfId="307">
  <autoFilter ref="A190:F372"/>
  <tableColumns count="6">
    <tableColumn id="1" name="Countries" dataDxfId="306"/>
    <tableColumn id="2" name=" Birth rate(births/1000 population)" dataDxfId="305"/>
    <tableColumn id="3" name=" Population" dataDxfId="304"/>
    <tableColumn id="4" name="Infant mortality per 1000 births" dataDxfId="303"/>
    <tableColumn id="5" name="Birth's per year" dataDxfId="302">
      <calculatedColumnFormula>(Table4[[#This Row],[ Population]]/1000)*Table4[[#This Row],[ Birth rate(births/1000 population)]]</calculatedColumnFormula>
    </tableColumn>
    <tableColumn id="6" name="Infant deaths per year" dataDxfId="301">
      <calculatedColumnFormula>(Table4[[#This Row],[Birth''s per year]]/1000)*Table4[[#This Row],[Infant mortality per 1000 births]]</calculatedColumnFormula>
    </tableColumn>
  </tableColumns>
  <tableStyleInfo name="TableStyleLight8" showFirstColumn="0" showLastColumn="0" showRowStripes="1" showColumnStripes="0"/>
</table>
</file>

<file path=xl/tables/table4.xml><?xml version="1.0" encoding="utf-8"?>
<table xmlns="http://schemas.openxmlformats.org/spreadsheetml/2006/main" id="3" name="Table3" displayName="Table3" ref="A100:D282" totalsRowShown="0" headerRowDxfId="258" dataDxfId="257">
  <autoFilter ref="A100:D282"/>
  <sortState ref="A101:D282">
    <sortCondition descending="1" ref="D100:D282"/>
  </sortState>
  <tableColumns count="4">
    <tableColumn id="1" name="Country" dataDxfId="256"/>
    <tableColumn id="2" name="Population" dataDxfId="255"/>
    <tableColumn id="3" name="Migration rate" dataDxfId="254"/>
    <tableColumn id="4" name="Total net migration" dataDxfId="253">
      <calculatedColumnFormula>(Table3[[#This Row],[Population]]/1000)*Table3[[#This Row],[Migration rate]]</calculatedColumnFormula>
    </tableColumn>
  </tableColumns>
  <tableStyleInfo name="TableStyleLight8" showFirstColumn="0" showLastColumn="0" showRowStripes="1" showColumnStripes="0"/>
</table>
</file>

<file path=xl/tables/table5.xml><?xml version="1.0" encoding="utf-8"?>
<table xmlns="http://schemas.openxmlformats.org/spreadsheetml/2006/main" id="7" name="Table7" displayName="Table7" ref="A170:I331" totalsRowShown="0">
  <autoFilter ref="A170:I331"/>
  <sortState ref="A171:I331">
    <sortCondition descending="1" ref="E170:E331"/>
  </sortState>
  <tableColumns count="9">
    <tableColumn id="1" name="Country" dataDxfId="211"/>
    <tableColumn id="2" name="Population" dataDxfId="210"/>
    <tableColumn id="3" name="Unemployment percent" dataDxfId="209"/>
    <tableColumn id="4" name="Literacy percent" dataDxfId="208"/>
    <tableColumn id="5" name="Labor Force" dataDxfId="207"/>
    <tableColumn id="6" name="Total Unemployed" dataDxfId="206">
      <calculatedColumnFormula>(Table7[[#This Row],[Unemployment percent]]/100)*Table7[[#This Row],[Population]]</calculatedColumnFormula>
    </tableColumn>
    <tableColumn id="7" name="Total literates" dataDxfId="205">
      <calculatedColumnFormula>(Table7[[#This Row],[Literacy percent]]/100)*Table7[[#This Row],[Population]]</calculatedColumnFormula>
    </tableColumn>
    <tableColumn id="8" name="Total Employed" dataDxfId="204">
      <calculatedColumnFormula>Table7[[#This Row],[Labor Force]]-Table7[[#This Row],[Total Unemployed]]</calculatedColumnFormula>
    </tableColumn>
    <tableColumn id="9" name="Status" dataDxfId="203">
      <calculatedColumnFormula>IF(Table7[[#This Row],[Literacy percent]]&gt;90,"BOON","BARRIER")</calculatedColumnFormula>
    </tableColumn>
  </tableColumns>
  <tableStyleInfo name="TableStyleLight8" showFirstColumn="0" showLastColumn="0" showRowStripes="1" showColumnStripes="0"/>
</table>
</file>

<file path=xl/tables/table6.xml><?xml version="1.0" encoding="utf-8"?>
<table xmlns="http://schemas.openxmlformats.org/spreadsheetml/2006/main" id="5" name="Table5" displayName="Table5" ref="A199:D381" totalsRowShown="0" headerRowDxfId="180" headerRowBorderDxfId="179" tableBorderDxfId="178" totalsRowBorderDxfId="177">
  <autoFilter ref="A199:D381"/>
  <tableColumns count="4">
    <tableColumn id="1" name="Countries" dataDxfId="176"/>
    <tableColumn id="2" name="Area(Sq Km)" dataDxfId="175"/>
    <tableColumn id="3" name="Highways(Km)" dataDxfId="174"/>
    <tableColumn id="4" name="Highways per Sq Km" dataDxfId="173">
      <calculatedColumnFormula>Table5[[#This Row],[Highways(Km)]]/Table5[[#This Row],[Area(Sq Km)]]</calculatedColumnFormula>
    </tableColumn>
  </tableColumns>
  <tableStyleInfo showFirstColumn="0" showLastColumn="0" showRowStripes="1" showColumnStripes="0"/>
</table>
</file>

<file path=xl/tables/table7.xml><?xml version="1.0" encoding="utf-8"?>
<table xmlns="http://schemas.openxmlformats.org/spreadsheetml/2006/main" id="6" name="Table6" displayName="Table6" ref="A100:G282" totalsRowShown="0" headerRowDxfId="141" dataDxfId="140" tableBorderDxfId="139">
  <autoFilter ref="A100:G282"/>
  <tableColumns count="7">
    <tableColumn id="1" name="Countries" dataDxfId="138"/>
    <tableColumn id="2" name="Population" dataDxfId="137"/>
    <tableColumn id="3" name="Birth per 1000 population" dataDxfId="136"/>
    <tableColumn id="4" name="Death per 1000 population" dataDxfId="135"/>
    <tableColumn id="5" name="People born in a year" dataDxfId="134"/>
    <tableColumn id="6" name="People dead in a year" dataDxfId="133"/>
    <tableColumn id="7" name="Annual growth" dataDxfId="132"/>
  </tableColumns>
  <tableStyleInfo name="TableStyleMedium2" showFirstColumn="0" showLastColumn="0" showRowStripes="1" showColumnStripes="0"/>
</table>
</file>

<file path=xl/tables/table8.xml><?xml version="1.0" encoding="utf-8"?>
<table xmlns="http://schemas.openxmlformats.org/spreadsheetml/2006/main" id="8" name="Table49" displayName="Table49" ref="P1:U183" totalsRowShown="0" dataDxfId="83">
  <autoFilter ref="P1:U183"/>
  <tableColumns count="6">
    <tableColumn id="1" name="Countries" dataDxfId="82"/>
    <tableColumn id="2" name=" Birth rate(births/1000 population)" dataDxfId="81"/>
    <tableColumn id="3" name=" Population" dataDxfId="80"/>
    <tableColumn id="4" name="Infant mortality per 1000 births" dataDxfId="79"/>
    <tableColumn id="5" name="Birth's per year" dataDxfId="78">
      <calculatedColumnFormula>(Table49[[#This Row],[ Population]]/1000)*Table49[[#This Row],[ Birth rate(births/1000 population)]]</calculatedColumnFormula>
    </tableColumn>
    <tableColumn id="6" name="Infant deaths per year" dataDxfId="77">
      <calculatedColumnFormula>(Table49[[#This Row],[Birth''s per year]]/1000)*Table49[[#This Row],[Infant mortality per 1000 births]]</calculatedColumnFormula>
    </tableColumn>
  </tableColumns>
  <tableStyleInfo name="TableStyleLight8" showFirstColumn="0" showLastColumn="0" showRowStripes="1" showColumnStripes="0"/>
</table>
</file>

<file path=xl/tables/table9.xml><?xml version="1.0" encoding="utf-8"?>
<table xmlns="http://schemas.openxmlformats.org/spreadsheetml/2006/main" id="9" name="Table310" displayName="Table310" ref="X2:AA184" totalsRowShown="0" headerRowDxfId="76" dataDxfId="75">
  <autoFilter ref="X2:AA184"/>
  <sortState ref="X3:AA184">
    <sortCondition descending="1" ref="AA100:AA282"/>
  </sortState>
  <tableColumns count="4">
    <tableColumn id="1" name="Afghanistan" dataDxfId="74"/>
    <tableColumn id="2" name="29928987" dataDxfId="73"/>
    <tableColumn id="3" name="23.06" dataDxfId="72"/>
    <tableColumn id="4" name="#VALUE!" dataDxfId="71">
      <calculatedColumnFormula>(Table310[[#This Row],[29928987]]/1000)*Table310[[#This Row],[23.06]]</calculatedColumnFormula>
    </tableColumn>
  </tableColumns>
  <tableStyleInfo name="TableStyleLight8" showFirstColumn="0" showLastColumn="0" showRowStripes="1" showColumnStripes="0"/>
</table>
</file>

<file path=xl/tables/table10.xml><?xml version="1.0" encoding="utf-8"?>
<table xmlns="http://schemas.openxmlformats.org/spreadsheetml/2006/main" id="10" name="Table711" displayName="Table711" ref="AD1:AL162" totalsRowShown="0">
  <autoFilter ref="AD1:AL162"/>
  <sortState ref="AD2:AL162">
    <sortCondition descending="1" ref="AH170:AH331"/>
  </sortState>
  <tableColumns count="9">
    <tableColumn id="1" name="Country" dataDxfId="70"/>
    <tableColumn id="2" name="Population" dataDxfId="69"/>
    <tableColumn id="3" name="Unemployment percent" dataDxfId="68"/>
    <tableColumn id="4" name="Literacy percent" dataDxfId="67"/>
    <tableColumn id="5" name="Labor Force" dataDxfId="66"/>
    <tableColumn id="6" name="Total Unemployed" dataDxfId="65">
      <calculatedColumnFormula>(Table711[[#This Row],[Unemployment percent]]/100)*Table711[[#This Row],[Population]]</calculatedColumnFormula>
    </tableColumn>
    <tableColumn id="7" name="Total literates" dataDxfId="64">
      <calculatedColumnFormula>(Table711[[#This Row],[Literacy percent]]/100)*Table711[[#This Row],[Population]]</calculatedColumnFormula>
    </tableColumn>
    <tableColumn id="8" name="Total Employed" dataDxfId="63">
      <calculatedColumnFormula>Table711[[#This Row],[Labor Force]]-Table711[[#This Row],[Total Unemployed]]</calculatedColumnFormula>
    </tableColumn>
    <tableColumn id="9" name="Status" dataDxfId="62">
      <calculatedColumnFormula>IF(Table711[[#This Row],[Literacy percent]]&gt;90,"BOON","BARRIER")</calculatedColumnFormula>
    </tableColumn>
  </tableColumns>
  <tableStyleInfo name="TableStyleLight8" showFirstColumn="0" showLastColumn="0" showRowStripes="1" showColumnStripes="0"/>
</table>
</file>

<file path=xl/tables/table11.xml><?xml version="1.0" encoding="utf-8"?>
<table xmlns="http://schemas.openxmlformats.org/spreadsheetml/2006/main" id="11" name="Table512" displayName="Table512" ref="AO1:AR183" totalsRowShown="0" headerRowDxfId="61" headerRowBorderDxfId="60" tableBorderDxfId="59" totalsRowBorderDxfId="58">
  <autoFilter ref="AO1:AR183"/>
  <tableColumns count="4">
    <tableColumn id="1" name="Countries" dataDxfId="57"/>
    <tableColumn id="2" name="Area(Sq Km)" dataDxfId="56"/>
    <tableColumn id="3" name="Highways(Km)" dataDxfId="55"/>
    <tableColumn id="4" name="Highways per Sq Km" dataDxfId="54">
      <calculatedColumnFormula>Table512[[#This Row],[Highways(Km)]]/Table512[[#This Row],[Area(Sq Km)]]</calculatedColumnFormula>
    </tableColumn>
  </tableColumns>
  <tableStyleInfo showFirstColumn="0" showLastColumn="0" showRowStripes="1" showColumnStripes="0"/>
</table>
</file>

<file path=xl/tables/table12.xml><?xml version="1.0" encoding="utf-8"?>
<table xmlns="http://schemas.openxmlformats.org/spreadsheetml/2006/main" id="12" name="Table613" displayName="Table613" ref="AU1:BA183" totalsRowShown="0" headerRowDxfId="53" dataDxfId="52" tableBorderDxfId="51">
  <autoFilter ref="AU1:BA183"/>
  <tableColumns count="7">
    <tableColumn id="1" name="Countries" dataDxfId="50"/>
    <tableColumn id="2" name="Population" dataDxfId="49"/>
    <tableColumn id="3" name="Birth per 1000 population" dataDxfId="48"/>
    <tableColumn id="4" name="Death per 1000 population" dataDxfId="47"/>
    <tableColumn id="5" name="People born in a year" dataDxfId="46"/>
    <tableColumn id="6" name="People dead in a year" dataDxfId="45"/>
    <tableColumn id="7" name="Annual growth" dataDxfId="44"/>
  </tableColumns>
  <tableStyleInfo name="TableStyleMedium2" showFirstColumn="0" showLastColumn="0" showRowStripes="1" showColumnStripes="0"/>
</table>
</file>

<file path=xl/tables/table13.xml><?xml version="1.0" encoding="utf-8"?>
<table xmlns="http://schemas.openxmlformats.org/spreadsheetml/2006/main" id="13" name="Table214" displayName="Table214" ref="A200:S382" totalsRowShown="0" headerRowDxfId="25" dataDxfId="24" tableBorderDxfId="23">
  <autoFilter ref="A200:S382"/>
  <sortState ref="A201:S382">
    <sortCondition descending="1" ref="A200:A382"/>
  </sortState>
  <tableColumns count="19">
    <tableColumn id="1" name="Country" dataDxfId="22"/>
    <tableColumn id="2" name="Area(sq km)" dataDxfId="21"/>
    <tableColumn id="3" name="Birth rate(births/1000 population)" dataDxfId="20"/>
    <tableColumn id="4" name="Death rate(deaths/1000 population)" dataDxfId="19"/>
    <tableColumn id="5" name="Electricity - consumption(kWh)" dataDxfId="18"/>
    <tableColumn id="6" name="Electricity - production(kWh)" dataDxfId="17"/>
    <tableColumn id="7" name="Exports" dataDxfId="16"/>
    <tableColumn id="8" name="GDP - real growth rate(%)" dataDxfId="15"/>
    <tableColumn id="9" name="Highways(km)" dataDxfId="14"/>
    <tableColumn id="10" name="Imports" dataDxfId="13"/>
    <tableColumn id="11" name="Inflation rate (consumer prices)(%)" dataDxfId="12"/>
    <tableColumn id="12" name="Internet users" dataDxfId="11"/>
    <tableColumn id="13" name="Labor force" dataDxfId="10"/>
    <tableColumn id="14" name="Life expectancy at birth(years)" dataDxfId="9"/>
    <tableColumn id="15" name="Oil - consumption(bbl/day)" dataDxfId="8"/>
    <tableColumn id="16" name="Population" dataDxfId="7"/>
    <tableColumn id="17" name="Telephones - main lines in use" dataDxfId="6"/>
    <tableColumn id="18" name="Total fertility rate(children born/woman)" dataDxfId="5"/>
    <tableColumn id="19" name="Unemployment rate(%)" dataDxfId="4"/>
  </tableColumns>
  <tableStyleInfo name="TableStyleLight8" showFirstColumn="0" showLastColumn="0" showRowStripes="1" showColumnStripes="0"/>
</table>
</file>

<file path=xl/tables/table14.xml><?xml version="1.0" encoding="utf-8"?>
<table xmlns="http://schemas.openxmlformats.org/spreadsheetml/2006/main" id="16" name="Table16" displayName="Table16" ref="CH1:CI183" totalsRowShown="0" headerRowDxfId="3" tableBorderDxfId="2">
  <autoFilter ref="CH1:CI183"/>
  <tableColumns count="2">
    <tableColumn id="1" name="COUNTRY" dataDxfId="1"/>
    <tableColumn id="2" name="LIFE EXPECTANC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6.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7.xml"/><Relationship Id="rId5" Type="http://schemas.openxmlformats.org/officeDocument/2006/relationships/printerSettings" Target="../printerSettings/printerSettings4.bin"/><Relationship Id="rId4"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8.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table" Target="../tables/table4.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table" Target="../tables/table5.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table" Target="../tables/table6.xm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table" Target="../tables/table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microsoft.com/office/2007/relationships/slicer" Target="../slicers/slicer1.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x14ac:dyDescent="0.25"/>
  <cols>
    <col min="1" max="16384" width="9.140625" style="121"/>
  </cols>
  <sheetData/>
  <mergeCells count="1">
    <mergeCell ref="A1:XFD10485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
  <sheetViews>
    <sheetView zoomScale="102" zoomScaleNormal="102" workbookViewId="0">
      <selection activeCell="N11" sqref="N11"/>
    </sheetView>
  </sheetViews>
  <sheetFormatPr defaultRowHeight="15" x14ac:dyDescent="0.25"/>
  <cols>
    <col min="1" max="1" width="9.140625" style="63"/>
    <col min="2" max="2" width="9.28515625" style="63" customWidth="1"/>
    <col min="3" max="16384" width="9.140625" style="63"/>
  </cols>
  <sheetData>
    <row r="1" spans="2:19" x14ac:dyDescent="0.25">
      <c r="B1" s="65" t="s">
        <v>491</v>
      </c>
      <c r="S1" s="64" t="s">
        <v>492</v>
      </c>
    </row>
    <row r="2" spans="2:19" x14ac:dyDescent="0.25">
      <c r="B2" s="122">
        <f>DATE(2019,4,5)</f>
        <v>43560</v>
      </c>
      <c r="C2" s="122"/>
      <c r="D2" s="122"/>
      <c r="E2" s="122"/>
      <c r="F2" s="122"/>
      <c r="G2" s="122"/>
      <c r="N2" s="123">
        <f ca="1">TODAY()</f>
        <v>43559</v>
      </c>
      <c r="O2" s="123"/>
      <c r="P2" s="123"/>
      <c r="Q2" s="123"/>
      <c r="R2" s="123"/>
      <c r="S2" s="123"/>
    </row>
    <row r="3" spans="2:19" x14ac:dyDescent="0.25">
      <c r="B3" s="122"/>
      <c r="C3" s="122"/>
      <c r="D3" s="122"/>
      <c r="E3" s="122"/>
      <c r="F3" s="122"/>
      <c r="G3" s="122"/>
      <c r="N3" s="123"/>
      <c r="O3" s="123"/>
      <c r="P3" s="123"/>
      <c r="Q3" s="123"/>
      <c r="R3" s="123"/>
      <c r="S3" s="123"/>
    </row>
    <row r="7" spans="2:19" x14ac:dyDescent="0.25">
      <c r="J7" s="124" t="e">
        <f ca="1">DATEDIF(B2,N2,"D")</f>
        <v>#NUM!</v>
      </c>
      <c r="K7" s="124"/>
    </row>
    <row r="8" spans="2:19" x14ac:dyDescent="0.25">
      <c r="H8" s="125" t="s">
        <v>490</v>
      </c>
      <c r="I8" s="126"/>
      <c r="J8" s="124"/>
      <c r="K8" s="124"/>
    </row>
    <row r="9" spans="2:19" x14ac:dyDescent="0.25">
      <c r="J9" s="124"/>
      <c r="K9" s="124"/>
    </row>
    <row r="21" spans="1:14" x14ac:dyDescent="0.25">
      <c r="D21" s="128" t="str">
        <f>PROPER("INFORMATION IS THE OIL OF 21ST CENTURY, AND ANALYTICS iS THE COMBUSTION ENGINE")</f>
        <v>Information Is The Oil Of 21St Century, And Analytics Is The Combustion Engine</v>
      </c>
      <c r="E21" s="128"/>
      <c r="F21" s="128"/>
      <c r="G21" s="128"/>
      <c r="H21" s="128"/>
      <c r="I21" s="128"/>
      <c r="J21" s="128"/>
      <c r="K21" s="128"/>
      <c r="L21" s="128"/>
      <c r="M21" s="128"/>
      <c r="N21" s="128"/>
    </row>
    <row r="22" spans="1:14" x14ac:dyDescent="0.25">
      <c r="D22" s="128"/>
      <c r="E22" s="128"/>
      <c r="F22" s="128"/>
      <c r="G22" s="128"/>
      <c r="H22" s="128"/>
      <c r="I22" s="128"/>
      <c r="J22" s="128"/>
      <c r="K22" s="128"/>
      <c r="L22" s="128"/>
      <c r="M22" s="128"/>
      <c r="N22" s="128"/>
    </row>
    <row r="26" spans="1:14" ht="15.75" x14ac:dyDescent="0.25">
      <c r="A26" s="127">
        <f ca="1">NOW()</f>
        <v>43559.696499999998</v>
      </c>
      <c r="B26" s="127"/>
    </row>
  </sheetData>
  <mergeCells count="6">
    <mergeCell ref="B2:G3"/>
    <mergeCell ref="N2:S3"/>
    <mergeCell ref="J7:K9"/>
    <mergeCell ref="H8:I8"/>
    <mergeCell ref="A26:B26"/>
    <mergeCell ref="D21:N2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7"/>
  <sheetViews>
    <sheetView zoomScale="69" zoomScaleNormal="69" workbookViewId="0">
      <selection sqref="A1:S4"/>
    </sheetView>
  </sheetViews>
  <sheetFormatPr defaultRowHeight="15" x14ac:dyDescent="0.25"/>
  <cols>
    <col min="1" max="1" width="34.28515625" bestFit="1" customWidth="1"/>
    <col min="2" max="2" width="21.85546875" bestFit="1" customWidth="1"/>
    <col min="3" max="3" width="47.140625" bestFit="1" customWidth="1"/>
    <col min="4" max="4" width="50.28515625" bestFit="1" customWidth="1"/>
    <col min="5" max="5" width="44.42578125" style="7" bestFit="1" customWidth="1"/>
    <col min="6" max="6" width="42" style="7" bestFit="1" customWidth="1"/>
    <col min="7" max="7" width="19.5703125" style="7" bestFit="1" customWidth="1"/>
    <col min="8" max="8" width="38.28515625" bestFit="1" customWidth="1"/>
    <col min="9" max="9" width="24.140625" bestFit="1" customWidth="1"/>
    <col min="10" max="10" width="20.42578125" style="7" bestFit="1" customWidth="1"/>
    <col min="11" max="11" width="48.85546875" bestFit="1" customWidth="1"/>
    <col min="12" max="12" width="24.42578125" bestFit="1" customWidth="1"/>
    <col min="13" max="13" width="21.7109375" bestFit="1" customWidth="1"/>
    <col min="14" max="14" width="44.42578125" bestFit="1" customWidth="1"/>
    <col min="15" max="15" width="39.7109375" bestFit="1" customWidth="1"/>
    <col min="16" max="16" width="20.85546875" bestFit="1" customWidth="1"/>
    <col min="17" max="17" width="44.28515625" bestFit="1" customWidth="1"/>
    <col min="18" max="18" width="54.85546875" bestFit="1" customWidth="1"/>
    <col min="19" max="19" width="34.7109375" style="57" bestFit="1" customWidth="1"/>
  </cols>
  <sheetData>
    <row r="1" spans="1:19" x14ac:dyDescent="0.25">
      <c r="A1" s="121"/>
      <c r="B1" s="121"/>
      <c r="C1" s="121"/>
      <c r="D1" s="121"/>
      <c r="E1" s="121"/>
      <c r="F1" s="121"/>
      <c r="G1" s="121"/>
      <c r="H1" s="121"/>
      <c r="I1" s="121"/>
      <c r="J1" s="121"/>
      <c r="K1" s="121"/>
      <c r="L1" s="121"/>
      <c r="M1" s="121"/>
      <c r="N1" s="121"/>
      <c r="O1" s="121"/>
      <c r="P1" s="121"/>
      <c r="Q1" s="121"/>
      <c r="R1" s="121"/>
      <c r="S1" s="121"/>
    </row>
    <row r="2" spans="1:19" x14ac:dyDescent="0.25">
      <c r="A2" s="121"/>
      <c r="B2" s="121"/>
      <c r="C2" s="121"/>
      <c r="D2" s="121"/>
      <c r="E2" s="121"/>
      <c r="F2" s="121"/>
      <c r="G2" s="121"/>
      <c r="H2" s="121"/>
      <c r="I2" s="121"/>
      <c r="J2" s="121"/>
      <c r="K2" s="121"/>
      <c r="L2" s="121"/>
      <c r="M2" s="121"/>
      <c r="N2" s="121"/>
      <c r="O2" s="121"/>
      <c r="P2" s="121"/>
      <c r="Q2" s="121"/>
      <c r="R2" s="121"/>
      <c r="S2" s="121"/>
    </row>
    <row r="3" spans="1:19" x14ac:dyDescent="0.25">
      <c r="A3" s="121"/>
      <c r="B3" s="121"/>
      <c r="C3" s="121"/>
      <c r="D3" s="121"/>
      <c r="E3" s="121"/>
      <c r="F3" s="121"/>
      <c r="G3" s="121"/>
      <c r="H3" s="121"/>
      <c r="I3" s="121"/>
      <c r="J3" s="121"/>
      <c r="K3" s="121"/>
      <c r="L3" s="121"/>
      <c r="M3" s="121"/>
      <c r="N3" s="121"/>
      <c r="O3" s="121"/>
      <c r="P3" s="121"/>
      <c r="Q3" s="121"/>
      <c r="R3" s="121"/>
      <c r="S3" s="121"/>
    </row>
    <row r="4" spans="1:19" x14ac:dyDescent="0.25">
      <c r="A4" s="121"/>
      <c r="B4" s="121"/>
      <c r="C4" s="121"/>
      <c r="D4" s="121"/>
      <c r="E4" s="121"/>
      <c r="F4" s="121"/>
      <c r="G4" s="121"/>
      <c r="H4" s="121"/>
      <c r="I4" s="121"/>
      <c r="J4" s="121"/>
      <c r="K4" s="121"/>
      <c r="L4" s="121"/>
      <c r="M4" s="121"/>
      <c r="N4" s="121"/>
      <c r="O4" s="121"/>
      <c r="P4" s="121"/>
      <c r="Q4" s="121"/>
      <c r="R4" s="121"/>
      <c r="S4" s="121"/>
    </row>
    <row r="5" spans="1:19" s="2" customFormat="1" x14ac:dyDescent="0.25">
      <c r="A5" s="1" t="s">
        <v>0</v>
      </c>
      <c r="B5" s="1" t="s">
        <v>1</v>
      </c>
      <c r="C5" s="1" t="s">
        <v>2</v>
      </c>
      <c r="D5" s="1" t="s">
        <v>3</v>
      </c>
      <c r="E5" s="5" t="s">
        <v>4</v>
      </c>
      <c r="F5" s="5" t="s">
        <v>5</v>
      </c>
      <c r="G5" s="5" t="s">
        <v>6</v>
      </c>
      <c r="H5" s="1" t="s">
        <v>7</v>
      </c>
      <c r="I5" s="1" t="s">
        <v>8</v>
      </c>
      <c r="J5" s="5" t="s">
        <v>9</v>
      </c>
      <c r="K5" s="1" t="s">
        <v>10</v>
      </c>
      <c r="L5" s="1" t="s">
        <v>11</v>
      </c>
      <c r="M5" s="1" t="s">
        <v>12</v>
      </c>
      <c r="N5" s="1" t="s">
        <v>13</v>
      </c>
      <c r="O5" s="1" t="s">
        <v>14</v>
      </c>
      <c r="P5" s="1" t="s">
        <v>15</v>
      </c>
      <c r="Q5" s="1" t="s">
        <v>16</v>
      </c>
      <c r="R5" s="1" t="s">
        <v>17</v>
      </c>
      <c r="S5" s="59" t="s">
        <v>18</v>
      </c>
    </row>
    <row r="6" spans="1:19" x14ac:dyDescent="0.25">
      <c r="A6" s="3" t="s">
        <v>19</v>
      </c>
      <c r="B6" s="4">
        <v>647500</v>
      </c>
      <c r="C6" s="4">
        <v>47.02</v>
      </c>
      <c r="D6" s="4">
        <v>20.75</v>
      </c>
      <c r="E6" s="6">
        <v>652200000</v>
      </c>
      <c r="F6" s="6">
        <v>540000000</v>
      </c>
      <c r="G6" s="6">
        <v>446000000</v>
      </c>
      <c r="H6" s="4">
        <v>7.5</v>
      </c>
      <c r="I6" s="4">
        <v>21000</v>
      </c>
      <c r="J6" s="6">
        <v>3759000000</v>
      </c>
      <c r="K6" s="4">
        <v>10.3</v>
      </c>
      <c r="L6" s="4">
        <v>1000</v>
      </c>
      <c r="M6" s="4">
        <v>11800000</v>
      </c>
      <c r="N6" s="4">
        <v>42.9</v>
      </c>
      <c r="O6" s="4">
        <v>3500</v>
      </c>
      <c r="P6" s="4">
        <v>29928987</v>
      </c>
      <c r="Q6" s="4">
        <v>33100</v>
      </c>
      <c r="R6" s="4">
        <v>6.75</v>
      </c>
      <c r="S6" s="56">
        <v>3.6</v>
      </c>
    </row>
    <row r="7" spans="1:19" x14ac:dyDescent="0.25">
      <c r="A7" s="3" t="s">
        <v>20</v>
      </c>
      <c r="B7" s="4">
        <v>28748</v>
      </c>
      <c r="C7" s="4">
        <v>15.08</v>
      </c>
      <c r="D7" s="4">
        <v>5.12</v>
      </c>
      <c r="E7" s="6">
        <v>6760000000</v>
      </c>
      <c r="F7" s="6">
        <v>5680000000</v>
      </c>
      <c r="G7" s="6">
        <v>552400000</v>
      </c>
      <c r="H7" s="4">
        <v>5.6</v>
      </c>
      <c r="I7" s="4">
        <v>18000</v>
      </c>
      <c r="J7" s="6">
        <v>2076000000</v>
      </c>
      <c r="K7" s="4">
        <v>3.2</v>
      </c>
      <c r="L7" s="4">
        <v>30000</v>
      </c>
      <c r="M7" s="4">
        <v>1090000</v>
      </c>
      <c r="N7" s="4">
        <v>77.239999999999995</v>
      </c>
      <c r="O7" s="4">
        <v>7500</v>
      </c>
      <c r="P7" s="4">
        <v>3563112</v>
      </c>
      <c r="Q7" s="4">
        <v>255000</v>
      </c>
      <c r="R7" s="4">
        <v>2.04</v>
      </c>
      <c r="S7" s="56">
        <v>14.8</v>
      </c>
    </row>
    <row r="8" spans="1:19" x14ac:dyDescent="0.25">
      <c r="A8" s="3" t="s">
        <v>21</v>
      </c>
      <c r="B8" s="4">
        <v>2381740</v>
      </c>
      <c r="C8" s="4">
        <v>17.13</v>
      </c>
      <c r="D8" s="4">
        <v>4.5999999999999996</v>
      </c>
      <c r="E8" s="6">
        <v>23610000000</v>
      </c>
      <c r="F8" s="6">
        <v>25760000000</v>
      </c>
      <c r="G8" s="6">
        <v>32160000000</v>
      </c>
      <c r="H8" s="4">
        <v>6.1</v>
      </c>
      <c r="I8" s="4">
        <v>104000</v>
      </c>
      <c r="J8" s="6">
        <v>15250000000</v>
      </c>
      <c r="K8" s="4">
        <v>3.1</v>
      </c>
      <c r="L8" s="4">
        <v>500000</v>
      </c>
      <c r="M8" s="4">
        <v>9910000</v>
      </c>
      <c r="N8" s="4">
        <v>73</v>
      </c>
      <c r="O8" s="4">
        <v>209000</v>
      </c>
      <c r="P8" s="4">
        <v>32531853</v>
      </c>
      <c r="Q8" s="4">
        <v>2199600</v>
      </c>
      <c r="R8" s="4">
        <v>1.92</v>
      </c>
      <c r="S8" s="56">
        <v>25.4</v>
      </c>
    </row>
    <row r="9" spans="1:19" x14ac:dyDescent="0.25">
      <c r="A9" s="3" t="s">
        <v>22</v>
      </c>
      <c r="B9" s="4">
        <v>199</v>
      </c>
      <c r="C9" s="4">
        <v>23.13</v>
      </c>
      <c r="D9" s="4">
        <v>3.33</v>
      </c>
      <c r="E9" s="6">
        <v>120900000</v>
      </c>
      <c r="F9" s="6">
        <v>130000000</v>
      </c>
      <c r="G9" s="6">
        <v>30000000</v>
      </c>
      <c r="H9" s="4">
        <v>5.2</v>
      </c>
      <c r="I9" s="4">
        <v>185</v>
      </c>
      <c r="J9" s="6">
        <v>123000000</v>
      </c>
      <c r="K9" s="4">
        <v>0.05</v>
      </c>
      <c r="L9" s="4">
        <v>50000</v>
      </c>
      <c r="M9" s="4">
        <v>14000</v>
      </c>
      <c r="N9" s="4">
        <v>75.84</v>
      </c>
      <c r="O9" s="4">
        <v>3800</v>
      </c>
      <c r="P9" s="4">
        <v>57881</v>
      </c>
      <c r="Q9" s="4">
        <v>15000</v>
      </c>
      <c r="R9" s="4">
        <v>3.25</v>
      </c>
      <c r="S9" s="56">
        <v>6</v>
      </c>
    </row>
    <row r="10" spans="1:19" x14ac:dyDescent="0.25">
      <c r="A10" s="3" t="s">
        <v>23</v>
      </c>
      <c r="B10" s="4">
        <v>443</v>
      </c>
      <c r="C10" s="4">
        <v>17.260000000000002</v>
      </c>
      <c r="D10" s="4">
        <v>5.44</v>
      </c>
      <c r="E10" s="6">
        <v>103000000</v>
      </c>
      <c r="F10" s="6">
        <v>110800000</v>
      </c>
      <c r="G10" s="6">
        <v>689000000</v>
      </c>
      <c r="H10" s="4">
        <v>3</v>
      </c>
      <c r="I10" s="4">
        <v>250</v>
      </c>
      <c r="J10" s="6">
        <v>692000000</v>
      </c>
      <c r="K10" s="4">
        <v>0.4</v>
      </c>
      <c r="L10" s="4">
        <v>10000</v>
      </c>
      <c r="M10" s="4">
        <v>30000</v>
      </c>
      <c r="N10" s="4">
        <v>71.900000000000006</v>
      </c>
      <c r="O10" s="4">
        <v>3600</v>
      </c>
      <c r="P10" s="4">
        <v>68722</v>
      </c>
      <c r="Q10" s="4">
        <v>38000</v>
      </c>
      <c r="R10" s="4">
        <v>2.2599999999999998</v>
      </c>
      <c r="S10" s="56">
        <v>11</v>
      </c>
    </row>
    <row r="11" spans="1:19" x14ac:dyDescent="0.25">
      <c r="A11" s="3" t="s">
        <v>24</v>
      </c>
      <c r="B11" s="4">
        <v>2766890</v>
      </c>
      <c r="C11" s="4">
        <v>16.899999999999999</v>
      </c>
      <c r="D11" s="4">
        <v>7.56</v>
      </c>
      <c r="E11" s="6">
        <v>81650000000</v>
      </c>
      <c r="F11" s="6">
        <v>81390000000</v>
      </c>
      <c r="G11" s="6">
        <v>33780000000</v>
      </c>
      <c r="H11" s="4">
        <v>8.3000000000000007</v>
      </c>
      <c r="I11" s="4">
        <v>215471</v>
      </c>
      <c r="J11" s="6">
        <v>22060000000</v>
      </c>
      <c r="K11" s="4">
        <v>6.1</v>
      </c>
      <c r="L11" s="4">
        <v>4100000</v>
      </c>
      <c r="M11" s="4">
        <v>15040000</v>
      </c>
      <c r="N11" s="4">
        <v>75.91</v>
      </c>
      <c r="O11" s="4">
        <v>486000</v>
      </c>
      <c r="P11" s="4">
        <v>39537943</v>
      </c>
      <c r="Q11" s="4">
        <v>8009400</v>
      </c>
      <c r="R11" s="4">
        <v>2.19</v>
      </c>
      <c r="S11" s="56">
        <v>14.8</v>
      </c>
    </row>
    <row r="12" spans="1:19" x14ac:dyDescent="0.25">
      <c r="A12" s="3" t="s">
        <v>25</v>
      </c>
      <c r="B12" s="4">
        <v>29800</v>
      </c>
      <c r="C12" s="4">
        <v>11.76</v>
      </c>
      <c r="D12" s="4">
        <v>8.16</v>
      </c>
      <c r="E12" s="6">
        <v>5797000000</v>
      </c>
      <c r="F12" s="6">
        <v>6492000000</v>
      </c>
      <c r="G12" s="6">
        <v>850000000</v>
      </c>
      <c r="H12" s="4">
        <v>9</v>
      </c>
      <c r="I12" s="4">
        <v>8431</v>
      </c>
      <c r="J12" s="6">
        <v>1300000000</v>
      </c>
      <c r="K12" s="4">
        <v>3.5</v>
      </c>
      <c r="L12" s="4">
        <v>150000</v>
      </c>
      <c r="M12" s="4">
        <v>1400000</v>
      </c>
      <c r="N12" s="4">
        <v>71.55</v>
      </c>
      <c r="O12" s="4">
        <v>5700</v>
      </c>
      <c r="P12" s="4">
        <v>2982904</v>
      </c>
      <c r="Q12" s="4">
        <v>562600</v>
      </c>
      <c r="R12" s="4">
        <v>1.32</v>
      </c>
      <c r="S12" s="56">
        <v>30</v>
      </c>
    </row>
    <row r="13" spans="1:19" x14ac:dyDescent="0.25">
      <c r="A13" s="3" t="s">
        <v>26</v>
      </c>
      <c r="B13" s="4">
        <v>193</v>
      </c>
      <c r="C13" s="4">
        <v>11.26</v>
      </c>
      <c r="D13" s="4">
        <v>6.57</v>
      </c>
      <c r="E13" s="6">
        <v>751200000</v>
      </c>
      <c r="F13" s="6">
        <v>807700000</v>
      </c>
      <c r="G13" s="6">
        <v>128000000</v>
      </c>
      <c r="H13" s="4">
        <v>-1.5</v>
      </c>
      <c r="I13" s="4">
        <v>800</v>
      </c>
      <c r="J13" s="6">
        <v>841000000</v>
      </c>
      <c r="K13" s="4">
        <v>3.2</v>
      </c>
      <c r="L13" s="4">
        <v>24000</v>
      </c>
      <c r="M13" s="4">
        <v>41500</v>
      </c>
      <c r="N13" s="4">
        <v>79.14</v>
      </c>
      <c r="O13" s="4">
        <v>6500</v>
      </c>
      <c r="P13" s="4">
        <v>71566</v>
      </c>
      <c r="Q13" s="4">
        <v>37100</v>
      </c>
      <c r="R13" s="4">
        <v>1.79</v>
      </c>
      <c r="S13" s="56">
        <v>0.6</v>
      </c>
    </row>
    <row r="14" spans="1:19" x14ac:dyDescent="0.25">
      <c r="A14" s="3" t="s">
        <v>27</v>
      </c>
      <c r="B14" s="4">
        <v>7686850</v>
      </c>
      <c r="C14" s="4">
        <v>12.26</v>
      </c>
      <c r="D14" s="4">
        <v>7.44</v>
      </c>
      <c r="E14" s="6">
        <v>195600000000</v>
      </c>
      <c r="F14" s="6">
        <v>210300000000</v>
      </c>
      <c r="G14" s="6">
        <v>86890000000</v>
      </c>
      <c r="H14" s="4">
        <v>3.5</v>
      </c>
      <c r="I14" s="4">
        <v>811603</v>
      </c>
      <c r="J14" s="6">
        <v>98100000000</v>
      </c>
      <c r="K14" s="4">
        <v>2.2999999999999998</v>
      </c>
      <c r="L14" s="4">
        <v>9472000</v>
      </c>
      <c r="M14" s="4">
        <v>10350000</v>
      </c>
      <c r="N14" s="4">
        <v>80.39</v>
      </c>
      <c r="O14" s="4">
        <v>796500</v>
      </c>
      <c r="P14" s="4">
        <v>20090437</v>
      </c>
      <c r="Q14" s="4">
        <v>10815000</v>
      </c>
      <c r="R14" s="4">
        <v>1.76</v>
      </c>
      <c r="S14" s="56">
        <v>5.0999999999999996</v>
      </c>
    </row>
    <row r="15" spans="1:19" x14ac:dyDescent="0.25">
      <c r="A15" s="3" t="s">
        <v>28</v>
      </c>
      <c r="B15" s="4">
        <v>83870</v>
      </c>
      <c r="C15" s="4">
        <v>8.81</v>
      </c>
      <c r="D15" s="4">
        <v>9.6999999999999993</v>
      </c>
      <c r="E15" s="6">
        <v>55090000000</v>
      </c>
      <c r="F15" s="6">
        <v>58490000000</v>
      </c>
      <c r="G15" s="6">
        <v>102700000000</v>
      </c>
      <c r="H15" s="4">
        <v>1.9</v>
      </c>
      <c r="I15" s="4">
        <v>200000</v>
      </c>
      <c r="J15" s="6">
        <v>101200000000</v>
      </c>
      <c r="K15" s="4">
        <v>1.8</v>
      </c>
      <c r="L15" s="4">
        <v>3730000</v>
      </c>
      <c r="M15" s="4">
        <v>3450000</v>
      </c>
      <c r="N15" s="4">
        <v>78.92</v>
      </c>
      <c r="O15" s="4">
        <v>262400</v>
      </c>
      <c r="P15" s="4">
        <v>8184691</v>
      </c>
      <c r="Q15" s="4">
        <v>3881000</v>
      </c>
      <c r="R15" s="4">
        <v>1.36</v>
      </c>
      <c r="S15" s="56">
        <v>4.4000000000000004</v>
      </c>
    </row>
    <row r="16" spans="1:19" x14ac:dyDescent="0.25">
      <c r="A16" s="3" t="s">
        <v>29</v>
      </c>
      <c r="B16" s="4">
        <v>86600</v>
      </c>
      <c r="C16" s="4">
        <v>20.399999999999999</v>
      </c>
      <c r="D16" s="4">
        <v>9.86</v>
      </c>
      <c r="E16" s="6">
        <v>17370000000</v>
      </c>
      <c r="F16" s="6">
        <v>17550000000</v>
      </c>
      <c r="G16" s="6">
        <v>3168000000</v>
      </c>
      <c r="H16" s="4">
        <v>9.8000000000000007</v>
      </c>
      <c r="I16" s="4">
        <v>28030</v>
      </c>
      <c r="J16" s="6">
        <v>3622000000</v>
      </c>
      <c r="K16" s="4">
        <v>4.5999999999999996</v>
      </c>
      <c r="L16" s="4">
        <v>300000</v>
      </c>
      <c r="M16" s="4">
        <v>5090000</v>
      </c>
      <c r="N16" s="4">
        <v>63.35</v>
      </c>
      <c r="O16" s="4">
        <v>140000</v>
      </c>
      <c r="P16" s="4">
        <v>7911974</v>
      </c>
      <c r="Q16" s="4">
        <v>923800</v>
      </c>
      <c r="R16" s="4">
        <v>2.44</v>
      </c>
      <c r="S16" s="56">
        <v>1.2</v>
      </c>
    </row>
    <row r="17" spans="1:19" x14ac:dyDescent="0.25">
      <c r="A17" s="3" t="s">
        <v>30</v>
      </c>
      <c r="B17" s="4">
        <v>13940</v>
      </c>
      <c r="C17" s="4">
        <v>17.87</v>
      </c>
      <c r="D17" s="4">
        <v>8.9700000000000006</v>
      </c>
      <c r="E17" s="6">
        <v>1596000000</v>
      </c>
      <c r="F17" s="6">
        <v>1716000000</v>
      </c>
      <c r="G17" s="6">
        <v>636000000</v>
      </c>
      <c r="H17" s="4">
        <v>3</v>
      </c>
      <c r="I17" s="4">
        <v>2693</v>
      </c>
      <c r="J17" s="6">
        <v>1630000000</v>
      </c>
      <c r="K17" s="4">
        <v>1.2</v>
      </c>
      <c r="L17" s="4">
        <v>84000</v>
      </c>
      <c r="M17" s="4">
        <v>156000</v>
      </c>
      <c r="N17" s="4">
        <v>65.540000000000006</v>
      </c>
      <c r="O17" s="4">
        <v>23000</v>
      </c>
      <c r="P17" s="4">
        <v>301790</v>
      </c>
      <c r="Q17" s="4">
        <v>131700</v>
      </c>
      <c r="R17" s="4">
        <v>2.2000000000000002</v>
      </c>
      <c r="S17" s="56">
        <v>10.199999999999999</v>
      </c>
    </row>
    <row r="18" spans="1:19" x14ac:dyDescent="0.25">
      <c r="A18" s="3" t="s">
        <v>31</v>
      </c>
      <c r="B18" s="4">
        <v>665</v>
      </c>
      <c r="C18" s="4">
        <v>18.100000000000001</v>
      </c>
      <c r="D18" s="4">
        <v>4.08</v>
      </c>
      <c r="E18" s="6">
        <v>6379000000</v>
      </c>
      <c r="F18" s="6">
        <v>6860000000</v>
      </c>
      <c r="G18" s="6">
        <v>8205000000</v>
      </c>
      <c r="H18" s="4">
        <v>5.6</v>
      </c>
      <c r="I18" s="4">
        <v>3459</v>
      </c>
      <c r="J18" s="6">
        <v>5870000000</v>
      </c>
      <c r="K18" s="4">
        <v>2.1</v>
      </c>
      <c r="L18" s="4">
        <v>195700</v>
      </c>
      <c r="M18" s="4">
        <v>370000</v>
      </c>
      <c r="N18" s="4">
        <v>74.23</v>
      </c>
      <c r="O18" s="4">
        <v>40000</v>
      </c>
      <c r="P18" s="4">
        <v>688345</v>
      </c>
      <c r="Q18" s="4">
        <v>185800</v>
      </c>
      <c r="R18" s="4">
        <v>2.63</v>
      </c>
      <c r="S18" s="56">
        <v>15</v>
      </c>
    </row>
    <row r="19" spans="1:19" x14ac:dyDescent="0.25">
      <c r="A19" s="3" t="s">
        <v>32</v>
      </c>
      <c r="B19" s="4">
        <v>144000</v>
      </c>
      <c r="C19" s="4">
        <v>30.01</v>
      </c>
      <c r="D19" s="4">
        <v>8.4</v>
      </c>
      <c r="E19" s="6">
        <v>15300000000</v>
      </c>
      <c r="F19" s="6">
        <v>16450000000</v>
      </c>
      <c r="G19" s="6">
        <v>7478000000</v>
      </c>
      <c r="H19" s="4">
        <v>4.9000000000000004</v>
      </c>
      <c r="I19" s="4">
        <v>207486</v>
      </c>
      <c r="J19" s="6">
        <v>10030000000</v>
      </c>
      <c r="K19" s="4">
        <v>6</v>
      </c>
      <c r="L19" s="4">
        <v>243000</v>
      </c>
      <c r="M19" s="4">
        <v>65490000</v>
      </c>
      <c r="N19" s="4">
        <v>62.08</v>
      </c>
      <c r="O19" s="4">
        <v>71000</v>
      </c>
      <c r="P19" s="4">
        <v>144319628</v>
      </c>
      <c r="Q19" s="4">
        <v>740000</v>
      </c>
      <c r="R19" s="4">
        <v>3.13</v>
      </c>
      <c r="S19" s="56">
        <v>40</v>
      </c>
    </row>
    <row r="20" spans="1:19" x14ac:dyDescent="0.25">
      <c r="A20" s="3" t="s">
        <v>33</v>
      </c>
      <c r="B20" s="4">
        <v>431</v>
      </c>
      <c r="C20" s="4">
        <v>12.83</v>
      </c>
      <c r="D20" s="4">
        <v>9.17</v>
      </c>
      <c r="E20" s="6">
        <v>744000000</v>
      </c>
      <c r="F20" s="6">
        <v>800000000</v>
      </c>
      <c r="G20" s="6">
        <v>206000000</v>
      </c>
      <c r="H20" s="4">
        <v>2.2999999999999998</v>
      </c>
      <c r="I20" s="4">
        <v>1600</v>
      </c>
      <c r="J20" s="6">
        <v>1039000000</v>
      </c>
      <c r="K20" s="4">
        <v>-0.5</v>
      </c>
      <c r="L20" s="4">
        <v>100000</v>
      </c>
      <c r="M20" s="4">
        <v>128500</v>
      </c>
      <c r="N20" s="4">
        <v>71.41</v>
      </c>
      <c r="O20" s="4">
        <v>10900</v>
      </c>
      <c r="P20" s="4">
        <v>279254</v>
      </c>
      <c r="Q20" s="4">
        <v>134000</v>
      </c>
      <c r="R20" s="4">
        <v>1.65</v>
      </c>
      <c r="S20" s="56">
        <v>10.7</v>
      </c>
    </row>
    <row r="21" spans="1:19" x14ac:dyDescent="0.25">
      <c r="A21" s="3" t="s">
        <v>34</v>
      </c>
      <c r="B21" s="4">
        <v>207600</v>
      </c>
      <c r="C21" s="4">
        <v>10.83</v>
      </c>
      <c r="D21" s="4">
        <v>14.15</v>
      </c>
      <c r="E21" s="6">
        <v>34300000000</v>
      </c>
      <c r="F21" s="6">
        <v>30000000000</v>
      </c>
      <c r="G21" s="6">
        <v>11470000000</v>
      </c>
      <c r="H21" s="4">
        <v>6.4</v>
      </c>
      <c r="I21" s="4">
        <v>79990</v>
      </c>
      <c r="J21" s="6">
        <v>13570000000</v>
      </c>
      <c r="K21" s="4">
        <v>17.399999999999999</v>
      </c>
      <c r="L21" s="4">
        <v>1391900</v>
      </c>
      <c r="M21" s="4">
        <v>4305000</v>
      </c>
      <c r="N21" s="4">
        <v>68.72</v>
      </c>
      <c r="O21" s="4">
        <v>285000</v>
      </c>
      <c r="P21" s="4">
        <v>10300483</v>
      </c>
      <c r="Q21" s="4">
        <v>3071300</v>
      </c>
      <c r="R21" s="4">
        <v>1.39</v>
      </c>
      <c r="S21" s="56">
        <v>2</v>
      </c>
    </row>
    <row r="22" spans="1:19" x14ac:dyDescent="0.25">
      <c r="A22" s="3" t="s">
        <v>35</v>
      </c>
      <c r="B22" s="4">
        <v>30528</v>
      </c>
      <c r="C22" s="4">
        <v>10.48</v>
      </c>
      <c r="D22" s="4">
        <v>10.220000000000001</v>
      </c>
      <c r="E22" s="6">
        <v>78820000000</v>
      </c>
      <c r="F22" s="6">
        <v>76580000000</v>
      </c>
      <c r="G22" s="6">
        <v>255700000000</v>
      </c>
      <c r="H22" s="4">
        <v>2.6</v>
      </c>
      <c r="I22" s="4">
        <v>149028</v>
      </c>
      <c r="J22" s="6">
        <v>235000000000</v>
      </c>
      <c r="K22" s="4">
        <v>1.9</v>
      </c>
      <c r="L22" s="4">
        <v>3400000</v>
      </c>
      <c r="M22" s="4">
        <v>4750000</v>
      </c>
      <c r="N22" s="4">
        <v>78.62</v>
      </c>
      <c r="O22" s="4">
        <v>595100</v>
      </c>
      <c r="P22" s="4">
        <v>10364388</v>
      </c>
      <c r="Q22" s="4">
        <v>5120400</v>
      </c>
      <c r="R22" s="4">
        <v>1.64</v>
      </c>
      <c r="S22" s="56">
        <v>12</v>
      </c>
    </row>
    <row r="23" spans="1:19" x14ac:dyDescent="0.25">
      <c r="A23" s="3" t="s">
        <v>36</v>
      </c>
      <c r="B23" s="4">
        <v>22966</v>
      </c>
      <c r="C23" s="4">
        <v>29.34</v>
      </c>
      <c r="D23" s="4">
        <v>6.04</v>
      </c>
      <c r="E23" s="6">
        <v>108800000</v>
      </c>
      <c r="F23" s="6">
        <v>117000000</v>
      </c>
      <c r="G23" s="6">
        <v>401400000</v>
      </c>
      <c r="H23" s="4">
        <v>3.5</v>
      </c>
      <c r="I23" s="4">
        <v>2872</v>
      </c>
      <c r="J23" s="6">
        <v>579900000</v>
      </c>
      <c r="K23" s="4">
        <v>2.9</v>
      </c>
      <c r="L23" s="4">
        <v>30000</v>
      </c>
      <c r="M23" s="4">
        <v>90000</v>
      </c>
      <c r="N23" s="4">
        <v>67.489999999999995</v>
      </c>
      <c r="O23" s="4">
        <v>5000</v>
      </c>
      <c r="P23" s="4">
        <v>279457</v>
      </c>
      <c r="Q23" s="4">
        <v>33300</v>
      </c>
      <c r="R23" s="4">
        <v>3.68</v>
      </c>
      <c r="S23" s="56">
        <v>12.9</v>
      </c>
    </row>
    <row r="24" spans="1:19" x14ac:dyDescent="0.25">
      <c r="A24" s="3" t="s">
        <v>37</v>
      </c>
      <c r="B24" s="4">
        <v>53</v>
      </c>
      <c r="C24" s="4">
        <v>11.6</v>
      </c>
      <c r="D24" s="4">
        <v>7.63</v>
      </c>
      <c r="E24" s="6">
        <v>598000000</v>
      </c>
      <c r="F24" s="6">
        <v>643000000</v>
      </c>
      <c r="G24" s="6">
        <v>879000000</v>
      </c>
      <c r="H24" s="4">
        <v>2</v>
      </c>
      <c r="I24" s="4">
        <v>450</v>
      </c>
      <c r="J24" s="6">
        <v>5523000000</v>
      </c>
      <c r="K24" s="4">
        <v>3.3</v>
      </c>
      <c r="L24" s="4">
        <v>34500</v>
      </c>
      <c r="M24" s="4">
        <v>37470</v>
      </c>
      <c r="N24" s="4">
        <v>77.790000000000006</v>
      </c>
      <c r="O24" s="4">
        <v>4000</v>
      </c>
      <c r="P24" s="4">
        <v>65365</v>
      </c>
      <c r="Q24" s="4">
        <v>56000</v>
      </c>
      <c r="R24" s="4">
        <v>1.89</v>
      </c>
      <c r="S24" s="56">
        <v>5</v>
      </c>
    </row>
    <row r="25" spans="1:19" x14ac:dyDescent="0.25">
      <c r="A25" s="3" t="s">
        <v>38</v>
      </c>
      <c r="B25" s="4">
        <v>47000</v>
      </c>
      <c r="C25" s="4">
        <v>34.03</v>
      </c>
      <c r="D25" s="4">
        <v>12.94</v>
      </c>
      <c r="E25" s="6">
        <v>312900000</v>
      </c>
      <c r="F25" s="6">
        <v>2001000000</v>
      </c>
      <c r="G25" s="6">
        <v>154000000</v>
      </c>
      <c r="H25" s="4">
        <v>5.3</v>
      </c>
      <c r="I25" s="4">
        <v>4007</v>
      </c>
      <c r="J25" s="6">
        <v>196000000</v>
      </c>
      <c r="K25" s="4">
        <v>3</v>
      </c>
      <c r="L25" s="4">
        <v>15000</v>
      </c>
      <c r="M25" s="4">
        <v>2300</v>
      </c>
      <c r="N25" s="4">
        <v>54.39</v>
      </c>
      <c r="O25" s="4">
        <v>1020</v>
      </c>
      <c r="P25" s="4">
        <v>2232291</v>
      </c>
      <c r="Q25" s="4">
        <v>25200</v>
      </c>
      <c r="R25" s="4">
        <v>4.8099999999999996</v>
      </c>
      <c r="S25" s="56">
        <v>2.5</v>
      </c>
    </row>
    <row r="26" spans="1:19" x14ac:dyDescent="0.25">
      <c r="A26" s="3" t="s">
        <v>39</v>
      </c>
      <c r="B26" s="4">
        <v>1098580</v>
      </c>
      <c r="C26" s="4">
        <v>23.76</v>
      </c>
      <c r="D26" s="4">
        <v>7.64</v>
      </c>
      <c r="E26" s="6">
        <v>3848000000</v>
      </c>
      <c r="F26" s="6">
        <v>4132000000</v>
      </c>
      <c r="G26" s="6">
        <v>1986000000</v>
      </c>
      <c r="H26" s="4">
        <v>3.7</v>
      </c>
      <c r="I26" s="4">
        <v>60282</v>
      </c>
      <c r="J26" s="6">
        <v>1595000000</v>
      </c>
      <c r="K26" s="4">
        <v>4.9000000000000004</v>
      </c>
      <c r="L26" s="4">
        <v>270000</v>
      </c>
      <c r="M26" s="4">
        <v>3800000</v>
      </c>
      <c r="N26" s="4">
        <v>65.5</v>
      </c>
      <c r="O26" s="4">
        <v>49000</v>
      </c>
      <c r="P26" s="4">
        <v>8857870</v>
      </c>
      <c r="Q26" s="4">
        <v>600100</v>
      </c>
      <c r="R26" s="4">
        <v>2.94</v>
      </c>
      <c r="S26" s="56">
        <v>9.1999999999999993</v>
      </c>
    </row>
    <row r="27" spans="1:19" x14ac:dyDescent="0.25">
      <c r="A27" s="3" t="s">
        <v>40</v>
      </c>
      <c r="B27" s="4">
        <v>51129</v>
      </c>
      <c r="C27" s="4">
        <v>12.49</v>
      </c>
      <c r="D27" s="4">
        <v>8.44</v>
      </c>
      <c r="E27" s="6">
        <v>8318000000</v>
      </c>
      <c r="F27" s="6">
        <v>10040000000</v>
      </c>
      <c r="G27" s="6">
        <v>1700000000</v>
      </c>
      <c r="H27" s="4">
        <v>5</v>
      </c>
      <c r="I27" s="4">
        <v>21846</v>
      </c>
      <c r="J27" s="6">
        <v>5200000000</v>
      </c>
      <c r="K27" s="4">
        <v>1.1000000000000001</v>
      </c>
      <c r="L27" s="4">
        <v>100000</v>
      </c>
      <c r="M27" s="4">
        <v>1026000</v>
      </c>
      <c r="N27" s="4">
        <v>72.849999999999994</v>
      </c>
      <c r="O27" s="4">
        <v>20000</v>
      </c>
      <c r="P27" s="4">
        <v>4025476</v>
      </c>
      <c r="Q27" s="4">
        <v>938000</v>
      </c>
      <c r="R27" s="4">
        <v>1.71</v>
      </c>
      <c r="S27" s="56">
        <v>44</v>
      </c>
    </row>
    <row r="28" spans="1:19" x14ac:dyDescent="0.25">
      <c r="A28" s="3" t="s">
        <v>41</v>
      </c>
      <c r="B28" s="4">
        <v>600370</v>
      </c>
      <c r="C28" s="4">
        <v>23.33</v>
      </c>
      <c r="D28" s="4">
        <v>29.36</v>
      </c>
      <c r="E28" s="6">
        <v>1890000000</v>
      </c>
      <c r="F28" s="6">
        <v>930000000</v>
      </c>
      <c r="G28" s="6">
        <v>2940000000</v>
      </c>
      <c r="H28" s="4">
        <v>3.5</v>
      </c>
      <c r="I28" s="4">
        <v>10217</v>
      </c>
      <c r="J28" s="6">
        <v>2255000000</v>
      </c>
      <c r="K28" s="4">
        <v>7</v>
      </c>
      <c r="L28" s="4">
        <v>60000</v>
      </c>
      <c r="M28" s="4">
        <v>264000</v>
      </c>
      <c r="N28" s="4">
        <v>33.869999999999997</v>
      </c>
      <c r="O28" s="4">
        <v>16000</v>
      </c>
      <c r="P28" s="4">
        <v>1640115</v>
      </c>
      <c r="Q28" s="4">
        <v>142400</v>
      </c>
      <c r="R28" s="4">
        <v>2.85</v>
      </c>
      <c r="S28" s="56">
        <v>23.8</v>
      </c>
    </row>
    <row r="29" spans="1:19" x14ac:dyDescent="0.25">
      <c r="A29" s="3" t="s">
        <v>42</v>
      </c>
      <c r="B29" s="4">
        <v>8511965</v>
      </c>
      <c r="C29" s="4">
        <v>16.829999999999998</v>
      </c>
      <c r="D29" s="4">
        <v>6.15</v>
      </c>
      <c r="E29" s="6">
        <v>351900000000</v>
      </c>
      <c r="F29" s="6">
        <v>339000000000</v>
      </c>
      <c r="G29" s="6">
        <v>95000000000</v>
      </c>
      <c r="H29" s="4">
        <v>5.0999999999999996</v>
      </c>
      <c r="I29" s="4">
        <v>1724929</v>
      </c>
      <c r="J29" s="6">
        <v>61000000000</v>
      </c>
      <c r="K29" s="4">
        <v>7.6</v>
      </c>
      <c r="L29" s="4">
        <v>14300000</v>
      </c>
      <c r="M29" s="4">
        <v>89000000</v>
      </c>
      <c r="N29" s="4">
        <v>71.69</v>
      </c>
      <c r="O29" s="4">
        <v>2199000</v>
      </c>
      <c r="P29" s="4">
        <v>186112794</v>
      </c>
      <c r="Q29" s="4">
        <v>38810000</v>
      </c>
      <c r="R29" s="4">
        <v>1.93</v>
      </c>
      <c r="S29" s="56">
        <v>11.5</v>
      </c>
    </row>
    <row r="30" spans="1:19" x14ac:dyDescent="0.25">
      <c r="A30" s="3" t="s">
        <v>43</v>
      </c>
      <c r="B30" s="4">
        <v>153</v>
      </c>
      <c r="C30" s="4">
        <v>14.96</v>
      </c>
      <c r="D30" s="4">
        <v>4.42</v>
      </c>
      <c r="E30" s="6">
        <v>33740000</v>
      </c>
      <c r="F30" s="6">
        <v>36280000</v>
      </c>
      <c r="G30" s="6">
        <v>25300000</v>
      </c>
      <c r="H30" s="4">
        <v>1</v>
      </c>
      <c r="I30" s="4">
        <v>177</v>
      </c>
      <c r="J30" s="6">
        <v>187000000</v>
      </c>
      <c r="K30" s="4">
        <v>2.5</v>
      </c>
      <c r="L30" s="4">
        <v>4000</v>
      </c>
      <c r="M30" s="4">
        <v>12770</v>
      </c>
      <c r="N30" s="4">
        <v>76.27</v>
      </c>
      <c r="O30" s="4">
        <v>420</v>
      </c>
      <c r="P30" s="4">
        <v>22643</v>
      </c>
      <c r="Q30" s="4">
        <v>11700</v>
      </c>
      <c r="R30" s="4">
        <v>1.72</v>
      </c>
      <c r="S30" s="56">
        <v>3</v>
      </c>
    </row>
    <row r="31" spans="1:19" x14ac:dyDescent="0.25">
      <c r="A31" s="3" t="s">
        <v>44</v>
      </c>
      <c r="B31" s="4">
        <v>5770</v>
      </c>
      <c r="C31" s="4">
        <v>19.010000000000002</v>
      </c>
      <c r="D31" s="4">
        <v>3.42</v>
      </c>
      <c r="E31" s="6">
        <v>2286000000</v>
      </c>
      <c r="F31" s="6">
        <v>2458000000</v>
      </c>
      <c r="G31" s="6">
        <v>7700000000</v>
      </c>
      <c r="H31" s="4">
        <v>3.2</v>
      </c>
      <c r="I31" s="4">
        <v>2525</v>
      </c>
      <c r="J31" s="6">
        <v>5200000000</v>
      </c>
      <c r="K31" s="4">
        <v>0.3</v>
      </c>
      <c r="L31" s="4">
        <v>35000</v>
      </c>
      <c r="M31" s="4">
        <v>158000</v>
      </c>
      <c r="N31" s="4">
        <v>74.8</v>
      </c>
      <c r="O31" s="4">
        <v>13000</v>
      </c>
      <c r="P31" s="4">
        <v>372361</v>
      </c>
      <c r="Q31" s="4">
        <v>90000</v>
      </c>
      <c r="R31" s="4">
        <v>2.2999999999999998</v>
      </c>
      <c r="S31" s="56">
        <v>3.2</v>
      </c>
    </row>
    <row r="32" spans="1:19" x14ac:dyDescent="0.25">
      <c r="A32" s="3" t="s">
        <v>45</v>
      </c>
      <c r="B32" s="4">
        <v>110910</v>
      </c>
      <c r="C32" s="4">
        <v>9.66</v>
      </c>
      <c r="D32" s="4">
        <v>14.26</v>
      </c>
      <c r="E32" s="6">
        <v>32710000000</v>
      </c>
      <c r="F32" s="6">
        <v>43070000000</v>
      </c>
      <c r="G32" s="6">
        <v>9134000000</v>
      </c>
      <c r="H32" s="4">
        <v>5.3</v>
      </c>
      <c r="I32" s="4">
        <v>37077</v>
      </c>
      <c r="J32" s="6">
        <v>12230000000</v>
      </c>
      <c r="K32" s="4">
        <v>6.1</v>
      </c>
      <c r="L32" s="4">
        <v>630000</v>
      </c>
      <c r="M32" s="4">
        <v>3398000</v>
      </c>
      <c r="N32" s="4">
        <v>72.03</v>
      </c>
      <c r="O32" s="4">
        <v>94000</v>
      </c>
      <c r="P32" s="4">
        <v>7450349</v>
      </c>
      <c r="Q32" s="4">
        <v>2868200</v>
      </c>
      <c r="R32" s="4">
        <v>1.38</v>
      </c>
      <c r="S32" s="56">
        <v>12.7</v>
      </c>
    </row>
    <row r="33" spans="1:19" x14ac:dyDescent="0.25">
      <c r="A33" s="3" t="s">
        <v>46</v>
      </c>
      <c r="B33" s="4">
        <v>678500</v>
      </c>
      <c r="C33" s="4">
        <v>18.11</v>
      </c>
      <c r="D33" s="4">
        <v>12.15</v>
      </c>
      <c r="E33" s="6">
        <v>3484000000</v>
      </c>
      <c r="F33" s="6">
        <v>5068000000</v>
      </c>
      <c r="G33" s="6">
        <v>2137000000</v>
      </c>
      <c r="H33" s="4">
        <v>-1.3</v>
      </c>
      <c r="I33" s="4">
        <v>28200</v>
      </c>
      <c r="J33" s="6">
        <v>1754000000</v>
      </c>
      <c r="K33" s="4">
        <v>17.2</v>
      </c>
      <c r="L33" s="4">
        <v>28000</v>
      </c>
      <c r="M33" s="4">
        <v>27010000</v>
      </c>
      <c r="N33" s="4">
        <v>56.22</v>
      </c>
      <c r="O33" s="4">
        <v>60950</v>
      </c>
      <c r="P33" s="4">
        <v>42909464</v>
      </c>
      <c r="Q33" s="4">
        <v>357300</v>
      </c>
      <c r="R33" s="4">
        <v>2.0099999999999998</v>
      </c>
      <c r="S33" s="56">
        <v>5.2</v>
      </c>
    </row>
    <row r="34" spans="1:19" x14ac:dyDescent="0.25">
      <c r="A34" s="3" t="s">
        <v>47</v>
      </c>
      <c r="B34" s="4">
        <v>181040</v>
      </c>
      <c r="C34" s="4">
        <v>27.08</v>
      </c>
      <c r="D34" s="4">
        <v>8.9700000000000006</v>
      </c>
      <c r="E34" s="6">
        <v>100600000</v>
      </c>
      <c r="F34" s="6">
        <v>122000000</v>
      </c>
      <c r="G34" s="6">
        <v>2311000000</v>
      </c>
      <c r="H34" s="4">
        <v>5.4</v>
      </c>
      <c r="I34" s="4">
        <v>12323</v>
      </c>
      <c r="J34" s="6">
        <v>3129000000</v>
      </c>
      <c r="K34" s="4">
        <v>3.1</v>
      </c>
      <c r="L34" s="4">
        <v>30000</v>
      </c>
      <c r="M34" s="4">
        <v>7000000</v>
      </c>
      <c r="N34" s="4">
        <v>58.87</v>
      </c>
      <c r="O34" s="4">
        <v>7200</v>
      </c>
      <c r="P34" s="4">
        <v>13607069</v>
      </c>
      <c r="Q34" s="4">
        <v>35400</v>
      </c>
      <c r="R34" s="4">
        <v>3.44</v>
      </c>
      <c r="S34" s="56">
        <v>2.5</v>
      </c>
    </row>
    <row r="35" spans="1:19" x14ac:dyDescent="0.25">
      <c r="A35" s="3" t="s">
        <v>48</v>
      </c>
      <c r="B35" s="4">
        <v>475440</v>
      </c>
      <c r="C35" s="4">
        <v>34.67</v>
      </c>
      <c r="D35" s="4">
        <v>15.4</v>
      </c>
      <c r="E35" s="6">
        <v>3321000000</v>
      </c>
      <c r="F35" s="6">
        <v>3571000000</v>
      </c>
      <c r="G35" s="6">
        <v>2445000000</v>
      </c>
      <c r="H35" s="4">
        <v>4.9000000000000004</v>
      </c>
      <c r="I35" s="4">
        <v>34300</v>
      </c>
      <c r="J35" s="6">
        <v>1979000000</v>
      </c>
      <c r="K35" s="4">
        <v>1</v>
      </c>
      <c r="L35" s="4">
        <v>60000</v>
      </c>
      <c r="M35" s="4">
        <v>6680000</v>
      </c>
      <c r="N35" s="4">
        <v>47.84</v>
      </c>
      <c r="O35" s="4">
        <v>22000</v>
      </c>
      <c r="P35" s="4">
        <v>16380005</v>
      </c>
      <c r="Q35" s="4">
        <v>110900</v>
      </c>
      <c r="R35" s="4">
        <v>4.47</v>
      </c>
      <c r="S35" s="56">
        <v>30</v>
      </c>
    </row>
    <row r="36" spans="1:19" x14ac:dyDescent="0.25">
      <c r="A36" s="3" t="s">
        <v>49</v>
      </c>
      <c r="B36" s="4">
        <v>9984670</v>
      </c>
      <c r="C36" s="4">
        <v>10.84</v>
      </c>
      <c r="D36" s="4">
        <v>7.73</v>
      </c>
      <c r="E36" s="6">
        <v>487300000000</v>
      </c>
      <c r="F36" s="6">
        <v>548900000000</v>
      </c>
      <c r="G36" s="6">
        <v>315600000000</v>
      </c>
      <c r="H36" s="4">
        <v>2.4</v>
      </c>
      <c r="I36" s="4">
        <v>1408800</v>
      </c>
      <c r="J36" s="6">
        <v>256100000000</v>
      </c>
      <c r="K36" s="4">
        <v>1.9</v>
      </c>
      <c r="L36" s="4">
        <v>16110000</v>
      </c>
      <c r="M36" s="4">
        <v>17370000</v>
      </c>
      <c r="N36" s="4">
        <v>80.099999999999994</v>
      </c>
      <c r="O36" s="4">
        <v>2200000</v>
      </c>
      <c r="P36" s="4">
        <v>32805041</v>
      </c>
      <c r="Q36" s="4">
        <v>19950900</v>
      </c>
      <c r="R36" s="4">
        <v>1.61</v>
      </c>
      <c r="S36" s="56">
        <v>7</v>
      </c>
    </row>
    <row r="37" spans="1:19" x14ac:dyDescent="0.25">
      <c r="A37" s="3" t="s">
        <v>50</v>
      </c>
      <c r="B37" s="4">
        <v>4033</v>
      </c>
      <c r="C37" s="4">
        <v>25.33</v>
      </c>
      <c r="D37" s="4">
        <v>6.62</v>
      </c>
      <c r="E37" s="6">
        <v>40060000</v>
      </c>
      <c r="F37" s="6">
        <v>43080000</v>
      </c>
      <c r="G37" s="6">
        <v>61110000</v>
      </c>
      <c r="H37" s="4">
        <v>5</v>
      </c>
      <c r="I37" s="4">
        <v>1100</v>
      </c>
      <c r="J37" s="6">
        <v>387300000</v>
      </c>
      <c r="K37" s="4">
        <v>1.5</v>
      </c>
      <c r="L37" s="4">
        <v>20400</v>
      </c>
      <c r="M37" s="4">
        <v>2300</v>
      </c>
      <c r="N37" s="4">
        <v>70.45</v>
      </c>
      <c r="O37" s="4">
        <v>2000</v>
      </c>
      <c r="P37" s="4">
        <v>418224</v>
      </c>
      <c r="Q37" s="4">
        <v>71700</v>
      </c>
      <c r="R37" s="4">
        <v>3.48</v>
      </c>
      <c r="S37" s="56">
        <v>21</v>
      </c>
    </row>
    <row r="38" spans="1:19" x14ac:dyDescent="0.25">
      <c r="A38" s="3" t="s">
        <v>51</v>
      </c>
      <c r="B38" s="4">
        <v>262</v>
      </c>
      <c r="C38" s="4">
        <v>12.92</v>
      </c>
      <c r="D38" s="4">
        <v>4.8099999999999996</v>
      </c>
      <c r="E38" s="6">
        <v>382100000</v>
      </c>
      <c r="F38" s="6">
        <v>410800000</v>
      </c>
      <c r="G38" s="6">
        <v>1200000</v>
      </c>
      <c r="H38" s="4">
        <v>1.7</v>
      </c>
      <c r="I38" s="4">
        <v>785</v>
      </c>
      <c r="J38" s="6">
        <v>457400000</v>
      </c>
      <c r="K38" s="4">
        <v>2.8</v>
      </c>
      <c r="L38" s="4">
        <v>9909</v>
      </c>
      <c r="M38" s="4">
        <v>19820</v>
      </c>
      <c r="N38" s="4">
        <v>79.95</v>
      </c>
      <c r="O38" s="4">
        <v>2400</v>
      </c>
      <c r="P38" s="4">
        <v>44270</v>
      </c>
      <c r="Q38" s="4">
        <v>38000</v>
      </c>
      <c r="R38" s="4">
        <v>1.9</v>
      </c>
      <c r="S38" s="56">
        <v>4.0999999999999996</v>
      </c>
    </row>
    <row r="39" spans="1:19" x14ac:dyDescent="0.25">
      <c r="A39" s="3" t="s">
        <v>52</v>
      </c>
      <c r="B39" s="4">
        <v>622984</v>
      </c>
      <c r="C39" s="4">
        <v>35.17</v>
      </c>
      <c r="D39" s="4">
        <v>20.27</v>
      </c>
      <c r="E39" s="6">
        <v>98580000</v>
      </c>
      <c r="F39" s="6">
        <v>106000000</v>
      </c>
      <c r="G39" s="6">
        <v>172000000</v>
      </c>
      <c r="H39" s="4">
        <v>0.5</v>
      </c>
      <c r="I39" s="4">
        <v>23810</v>
      </c>
      <c r="J39" s="6">
        <v>136000000</v>
      </c>
      <c r="K39" s="4">
        <v>3.6</v>
      </c>
      <c r="L39" s="4">
        <v>5000</v>
      </c>
      <c r="M39" s="4">
        <v>2547</v>
      </c>
      <c r="N39" s="4">
        <v>41.01</v>
      </c>
      <c r="O39" s="4">
        <v>2400</v>
      </c>
      <c r="P39" s="4">
        <v>3799897</v>
      </c>
      <c r="Q39" s="4">
        <v>9000</v>
      </c>
      <c r="R39" s="4">
        <v>4.5</v>
      </c>
      <c r="S39" s="56">
        <v>8</v>
      </c>
    </row>
    <row r="40" spans="1:19" x14ac:dyDescent="0.25">
      <c r="A40" s="3" t="s">
        <v>53</v>
      </c>
      <c r="B40" s="4">
        <v>756950</v>
      </c>
      <c r="C40" s="4">
        <v>15.44</v>
      </c>
      <c r="D40" s="4">
        <v>5.76</v>
      </c>
      <c r="E40" s="6">
        <v>41800000000</v>
      </c>
      <c r="F40" s="6">
        <v>48600000000</v>
      </c>
      <c r="G40" s="6">
        <v>29200000000</v>
      </c>
      <c r="H40" s="4">
        <v>5.8</v>
      </c>
      <c r="I40" s="4">
        <v>79605</v>
      </c>
      <c r="J40" s="6">
        <v>22530000000</v>
      </c>
      <c r="K40" s="4">
        <v>2.4</v>
      </c>
      <c r="L40" s="4">
        <v>3575000</v>
      </c>
      <c r="M40" s="4">
        <v>6200000</v>
      </c>
      <c r="N40" s="4">
        <v>76.58</v>
      </c>
      <c r="O40" s="4">
        <v>240000</v>
      </c>
      <c r="P40" s="4">
        <v>15980912</v>
      </c>
      <c r="Q40" s="4">
        <v>3467000</v>
      </c>
      <c r="R40" s="4">
        <v>2.02</v>
      </c>
      <c r="S40" s="56">
        <v>8.5</v>
      </c>
    </row>
    <row r="41" spans="1:19" x14ac:dyDescent="0.25">
      <c r="A41" s="3" t="s">
        <v>54</v>
      </c>
      <c r="B41" s="4">
        <v>9596960</v>
      </c>
      <c r="C41" s="4">
        <v>13.14</v>
      </c>
      <c r="D41" s="4">
        <v>6.94</v>
      </c>
      <c r="E41" s="6">
        <v>1630000000000</v>
      </c>
      <c r="F41" s="6">
        <v>1910000000000</v>
      </c>
      <c r="G41" s="6">
        <v>583100000000</v>
      </c>
      <c r="H41" s="4">
        <v>9.1</v>
      </c>
      <c r="I41" s="4">
        <v>1765222</v>
      </c>
      <c r="J41" s="6">
        <v>552400000000</v>
      </c>
      <c r="K41" s="4">
        <v>4.0999999999999996</v>
      </c>
      <c r="L41" s="4">
        <v>94000000</v>
      </c>
      <c r="M41" s="4">
        <v>760800000</v>
      </c>
      <c r="N41" s="4">
        <v>72.27</v>
      </c>
      <c r="O41" s="4">
        <v>4956000</v>
      </c>
      <c r="P41" s="4">
        <v>1306313812</v>
      </c>
      <c r="Q41" s="4">
        <v>263000000</v>
      </c>
      <c r="R41" s="4">
        <v>1.72</v>
      </c>
      <c r="S41" s="56">
        <v>9.8000000000000007</v>
      </c>
    </row>
    <row r="42" spans="1:19" x14ac:dyDescent="0.25">
      <c r="A42" s="3" t="s">
        <v>55</v>
      </c>
      <c r="B42" s="4">
        <v>1138910</v>
      </c>
      <c r="C42" s="4">
        <v>20.82</v>
      </c>
      <c r="D42" s="4">
        <v>5.59</v>
      </c>
      <c r="E42" s="6">
        <v>41140000000</v>
      </c>
      <c r="F42" s="6">
        <v>44870000000</v>
      </c>
      <c r="G42" s="6">
        <v>15500000000</v>
      </c>
      <c r="H42" s="4">
        <v>3.6</v>
      </c>
      <c r="I42" s="4">
        <v>112998</v>
      </c>
      <c r="J42" s="6">
        <v>15340000000</v>
      </c>
      <c r="K42" s="4">
        <v>5.9</v>
      </c>
      <c r="L42" s="4">
        <v>2732200</v>
      </c>
      <c r="M42" s="4">
        <v>20700000</v>
      </c>
      <c r="N42" s="4">
        <v>71.72</v>
      </c>
      <c r="O42" s="4">
        <v>252000</v>
      </c>
      <c r="P42" s="4">
        <v>42954279</v>
      </c>
      <c r="Q42" s="4">
        <v>8768100</v>
      </c>
      <c r="R42" s="4">
        <v>2.56</v>
      </c>
      <c r="S42" s="56">
        <v>13.6</v>
      </c>
    </row>
    <row r="43" spans="1:19" x14ac:dyDescent="0.25">
      <c r="A43" s="3" t="s">
        <v>56</v>
      </c>
      <c r="B43" s="4">
        <v>2170</v>
      </c>
      <c r="C43" s="4">
        <v>37.520000000000003</v>
      </c>
      <c r="D43" s="4">
        <v>8.4</v>
      </c>
      <c r="E43" s="6">
        <v>22170000</v>
      </c>
      <c r="F43" s="6">
        <v>23840000</v>
      </c>
      <c r="G43" s="6">
        <v>28000000</v>
      </c>
      <c r="H43" s="4">
        <v>2</v>
      </c>
      <c r="I43" s="4">
        <v>880</v>
      </c>
      <c r="J43" s="6">
        <v>88000000</v>
      </c>
      <c r="K43" s="4">
        <v>3.5</v>
      </c>
      <c r="L43" s="4">
        <v>5000</v>
      </c>
      <c r="M43" s="4">
        <v>144500</v>
      </c>
      <c r="N43" s="4">
        <v>61.96</v>
      </c>
      <c r="O43" s="4">
        <v>700</v>
      </c>
      <c r="P43" s="4">
        <v>671247</v>
      </c>
      <c r="Q43" s="4">
        <v>13200</v>
      </c>
      <c r="R43" s="4">
        <v>5.09</v>
      </c>
      <c r="S43" s="56">
        <v>20</v>
      </c>
    </row>
    <row r="44" spans="1:19" x14ac:dyDescent="0.25">
      <c r="A44" s="3" t="s">
        <v>57</v>
      </c>
      <c r="B44" s="4">
        <v>51100</v>
      </c>
      <c r="C44" s="4">
        <v>18.600000000000001</v>
      </c>
      <c r="D44" s="4">
        <v>4.33</v>
      </c>
      <c r="E44" s="6">
        <v>5733000000</v>
      </c>
      <c r="F44" s="6">
        <v>6614000000</v>
      </c>
      <c r="G44" s="6">
        <v>6184000000</v>
      </c>
      <c r="H44" s="4">
        <v>3.9</v>
      </c>
      <c r="I44" s="4">
        <v>35303</v>
      </c>
      <c r="J44" s="6">
        <v>7842000000</v>
      </c>
      <c r="K44" s="4">
        <v>11.5</v>
      </c>
      <c r="L44" s="4">
        <v>800000</v>
      </c>
      <c r="M44" s="4">
        <v>1810000</v>
      </c>
      <c r="N44" s="4">
        <v>76.84</v>
      </c>
      <c r="O44" s="4">
        <v>37000</v>
      </c>
      <c r="P44" s="4">
        <v>4016173</v>
      </c>
      <c r="Q44" s="4">
        <v>1132000</v>
      </c>
      <c r="R44" s="4">
        <v>2.2799999999999998</v>
      </c>
      <c r="S44" s="56">
        <v>6.6</v>
      </c>
    </row>
    <row r="45" spans="1:19" x14ac:dyDescent="0.25">
      <c r="A45" s="3" t="s">
        <v>58</v>
      </c>
      <c r="B45" s="4">
        <v>322460</v>
      </c>
      <c r="C45" s="4">
        <v>35.51</v>
      </c>
      <c r="D45" s="4">
        <v>14.94</v>
      </c>
      <c r="E45" s="6">
        <v>2976000000</v>
      </c>
      <c r="F45" s="6">
        <v>4759000000</v>
      </c>
      <c r="G45" s="6">
        <v>5124000000</v>
      </c>
      <c r="H45" s="4">
        <v>-1</v>
      </c>
      <c r="I45" s="4">
        <v>50400</v>
      </c>
      <c r="J45" s="6">
        <v>3360000000</v>
      </c>
      <c r="K45" s="4">
        <v>1.4</v>
      </c>
      <c r="L45" s="4">
        <v>90000</v>
      </c>
      <c r="M45" s="4">
        <v>6700000</v>
      </c>
      <c r="N45" s="4">
        <v>48.62</v>
      </c>
      <c r="O45" s="4">
        <v>32000</v>
      </c>
      <c r="P45" s="4">
        <v>17298040</v>
      </c>
      <c r="Q45" s="4">
        <v>328000</v>
      </c>
      <c r="R45" s="4">
        <v>4.58</v>
      </c>
      <c r="S45" s="56">
        <v>13</v>
      </c>
    </row>
    <row r="46" spans="1:19" x14ac:dyDescent="0.25">
      <c r="A46" s="3" t="s">
        <v>59</v>
      </c>
      <c r="B46" s="4">
        <v>56542</v>
      </c>
      <c r="C46" s="4">
        <v>9.57</v>
      </c>
      <c r="D46" s="4">
        <v>11.38</v>
      </c>
      <c r="E46" s="6">
        <v>15200000000</v>
      </c>
      <c r="F46" s="6">
        <v>12510000000</v>
      </c>
      <c r="G46" s="6">
        <v>7845000000</v>
      </c>
      <c r="H46" s="4">
        <v>3.7</v>
      </c>
      <c r="I46" s="4">
        <v>28344</v>
      </c>
      <c r="J46" s="6">
        <v>16700000000</v>
      </c>
      <c r="K46" s="4">
        <v>2.5</v>
      </c>
      <c r="L46" s="4">
        <v>1014000</v>
      </c>
      <c r="M46" s="4">
        <v>1710000</v>
      </c>
      <c r="N46" s="4">
        <v>74.45</v>
      </c>
      <c r="O46" s="4">
        <v>89000</v>
      </c>
      <c r="P46" s="4">
        <v>4495904</v>
      </c>
      <c r="Q46" s="4">
        <v>1825000</v>
      </c>
      <c r="R46" s="4">
        <v>1.39</v>
      </c>
      <c r="S46" s="56">
        <v>13.8</v>
      </c>
    </row>
    <row r="47" spans="1:19" x14ac:dyDescent="0.25">
      <c r="A47" s="3" t="s">
        <v>60</v>
      </c>
      <c r="B47" s="4">
        <v>110860</v>
      </c>
      <c r="C47" s="4">
        <v>12.03</v>
      </c>
      <c r="D47" s="4">
        <v>7.19</v>
      </c>
      <c r="E47" s="6">
        <v>13400000000</v>
      </c>
      <c r="F47" s="6">
        <v>14410000000</v>
      </c>
      <c r="G47" s="6">
        <v>2104000000</v>
      </c>
      <c r="H47" s="4">
        <v>3</v>
      </c>
      <c r="I47" s="4">
        <v>60858</v>
      </c>
      <c r="J47" s="6">
        <v>5296000000</v>
      </c>
      <c r="K47" s="4">
        <v>3.1</v>
      </c>
      <c r="L47" s="4">
        <v>120000</v>
      </c>
      <c r="M47" s="4">
        <v>4550000</v>
      </c>
      <c r="N47" s="4">
        <v>77.23</v>
      </c>
      <c r="O47" s="4">
        <v>163000</v>
      </c>
      <c r="P47" s="4">
        <v>11346670</v>
      </c>
      <c r="Q47" s="4">
        <v>574400</v>
      </c>
      <c r="R47" s="4">
        <v>1.66</v>
      </c>
      <c r="S47" s="56">
        <v>2.5</v>
      </c>
    </row>
    <row r="48" spans="1:19" x14ac:dyDescent="0.25">
      <c r="A48" s="3" t="s">
        <v>61</v>
      </c>
      <c r="B48" s="4">
        <v>9250</v>
      </c>
      <c r="C48" s="4">
        <v>12.57</v>
      </c>
      <c r="D48" s="4">
        <v>7.64</v>
      </c>
      <c r="E48" s="6">
        <v>602000000</v>
      </c>
      <c r="F48" s="6">
        <v>4000000000</v>
      </c>
      <c r="G48" s="6">
        <v>49300000</v>
      </c>
      <c r="H48" s="4">
        <v>2.6</v>
      </c>
      <c r="I48" s="4">
        <v>13943</v>
      </c>
      <c r="J48" s="6">
        <v>415200000</v>
      </c>
      <c r="K48" s="4">
        <v>2.4</v>
      </c>
      <c r="L48" s="4">
        <v>210000</v>
      </c>
      <c r="M48" s="4">
        <v>95025</v>
      </c>
      <c r="N48" s="4">
        <v>77.650000000000006</v>
      </c>
      <c r="O48" s="4">
        <v>49000</v>
      </c>
      <c r="P48" s="4">
        <v>780133</v>
      </c>
      <c r="Q48" s="4">
        <v>86228</v>
      </c>
      <c r="R48" s="4">
        <v>1.83</v>
      </c>
      <c r="S48" s="56">
        <v>3.2</v>
      </c>
    </row>
    <row r="49" spans="1:19" x14ac:dyDescent="0.25">
      <c r="A49" s="3" t="s">
        <v>62</v>
      </c>
      <c r="B49" s="4">
        <v>78866</v>
      </c>
      <c r="C49" s="4">
        <v>9.07</v>
      </c>
      <c r="D49" s="4">
        <v>10.54</v>
      </c>
      <c r="E49" s="6">
        <v>55330000000</v>
      </c>
      <c r="F49" s="6">
        <v>71750000000</v>
      </c>
      <c r="G49" s="6">
        <v>66510000000</v>
      </c>
      <c r="H49" s="4">
        <v>3.7</v>
      </c>
      <c r="I49" s="4">
        <v>127204</v>
      </c>
      <c r="J49" s="6">
        <v>68190000000</v>
      </c>
      <c r="K49" s="4">
        <v>3.2</v>
      </c>
      <c r="L49" s="4">
        <v>2700000</v>
      </c>
      <c r="M49" s="4">
        <v>5250000</v>
      </c>
      <c r="N49" s="4">
        <v>76.02</v>
      </c>
      <c r="O49" s="4">
        <v>175700</v>
      </c>
      <c r="P49" s="4">
        <v>10241138</v>
      </c>
      <c r="Q49" s="4">
        <v>3626000</v>
      </c>
      <c r="R49" s="4">
        <v>1.2</v>
      </c>
      <c r="S49" s="56">
        <v>10.6</v>
      </c>
    </row>
    <row r="50" spans="1:19" x14ac:dyDescent="0.25">
      <c r="A50" s="3" t="s">
        <v>63</v>
      </c>
      <c r="B50" s="4">
        <v>43094</v>
      </c>
      <c r="C50" s="4">
        <v>11.36</v>
      </c>
      <c r="D50" s="4">
        <v>10.43</v>
      </c>
      <c r="E50" s="6">
        <v>31630000000</v>
      </c>
      <c r="F50" s="6">
        <v>36380000000</v>
      </c>
      <c r="G50" s="6">
        <v>73060000000</v>
      </c>
      <c r="H50" s="4">
        <v>2.1</v>
      </c>
      <c r="I50" s="4">
        <v>71847</v>
      </c>
      <c r="J50" s="6">
        <v>63450000000</v>
      </c>
      <c r="K50" s="4">
        <v>1.4</v>
      </c>
      <c r="L50" s="4">
        <v>2756000</v>
      </c>
      <c r="M50" s="4">
        <v>2870000</v>
      </c>
      <c r="N50" s="4">
        <v>77.62</v>
      </c>
      <c r="O50" s="4">
        <v>218000</v>
      </c>
      <c r="P50" s="4">
        <v>5432335</v>
      </c>
      <c r="Q50" s="4">
        <v>3610100</v>
      </c>
      <c r="R50" s="4">
        <v>1.74</v>
      </c>
      <c r="S50" s="56">
        <v>6.2</v>
      </c>
    </row>
    <row r="51" spans="1:19" x14ac:dyDescent="0.25">
      <c r="A51" s="3" t="s">
        <v>64</v>
      </c>
      <c r="B51" s="4">
        <v>23000</v>
      </c>
      <c r="C51" s="4">
        <v>39.979999999999997</v>
      </c>
      <c r="D51" s="4">
        <v>19.39</v>
      </c>
      <c r="E51" s="6">
        <v>167400000</v>
      </c>
      <c r="F51" s="6">
        <v>180000000</v>
      </c>
      <c r="G51" s="6">
        <v>155000000</v>
      </c>
      <c r="H51" s="4">
        <v>3.5</v>
      </c>
      <c r="I51" s="4">
        <v>2890</v>
      </c>
      <c r="J51" s="6">
        <v>665000000</v>
      </c>
      <c r="K51" s="4">
        <v>2</v>
      </c>
      <c r="L51" s="4">
        <v>6500</v>
      </c>
      <c r="M51" s="4">
        <v>282000</v>
      </c>
      <c r="N51" s="4">
        <v>43.1</v>
      </c>
      <c r="O51" s="4">
        <v>11300</v>
      </c>
      <c r="P51" s="4">
        <v>476703</v>
      </c>
      <c r="Q51" s="4">
        <v>9500</v>
      </c>
      <c r="R51" s="4">
        <v>5.4</v>
      </c>
      <c r="S51" s="56">
        <v>50</v>
      </c>
    </row>
    <row r="52" spans="1:19" x14ac:dyDescent="0.25">
      <c r="A52" s="3" t="s">
        <v>65</v>
      </c>
      <c r="B52" s="4">
        <v>754</v>
      </c>
      <c r="C52" s="4">
        <v>15.73</v>
      </c>
      <c r="D52" s="4">
        <v>6.81</v>
      </c>
      <c r="E52" s="6">
        <v>63620000</v>
      </c>
      <c r="F52" s="6">
        <v>68410000</v>
      </c>
      <c r="G52" s="6">
        <v>39000000</v>
      </c>
      <c r="H52" s="4">
        <v>-1</v>
      </c>
      <c r="I52" s="4">
        <v>780</v>
      </c>
      <c r="J52" s="6">
        <v>98200000</v>
      </c>
      <c r="K52" s="4">
        <v>1</v>
      </c>
      <c r="L52" s="4">
        <v>12500</v>
      </c>
      <c r="M52" s="4">
        <v>25000</v>
      </c>
      <c r="N52" s="4">
        <v>74.650000000000006</v>
      </c>
      <c r="O52" s="4">
        <v>600</v>
      </c>
      <c r="P52" s="4">
        <v>69029</v>
      </c>
      <c r="Q52" s="4">
        <v>23700</v>
      </c>
      <c r="R52" s="4">
        <v>1.96</v>
      </c>
      <c r="S52" s="56">
        <v>23</v>
      </c>
    </row>
    <row r="53" spans="1:19" x14ac:dyDescent="0.25">
      <c r="A53" s="3" t="s">
        <v>66</v>
      </c>
      <c r="B53" s="4">
        <v>48730</v>
      </c>
      <c r="C53" s="4">
        <v>23.28</v>
      </c>
      <c r="D53" s="4">
        <v>7.35</v>
      </c>
      <c r="E53" s="6">
        <v>8912000000</v>
      </c>
      <c r="F53" s="6">
        <v>9583000000</v>
      </c>
      <c r="G53" s="6">
        <v>5446000000</v>
      </c>
      <c r="H53" s="4">
        <v>1.7</v>
      </c>
      <c r="I53" s="4">
        <v>12600</v>
      </c>
      <c r="J53" s="6">
        <v>8093000000</v>
      </c>
      <c r="K53" s="4">
        <v>55</v>
      </c>
      <c r="L53" s="4">
        <v>500000</v>
      </c>
      <c r="M53" s="4">
        <v>2154</v>
      </c>
      <c r="N53" s="4">
        <v>67.260000000000005</v>
      </c>
      <c r="O53" s="4">
        <v>129000</v>
      </c>
      <c r="P53" s="4">
        <v>8950034</v>
      </c>
      <c r="Q53" s="4">
        <v>901800</v>
      </c>
      <c r="R53" s="4">
        <v>2.86</v>
      </c>
      <c r="S53" s="56">
        <v>17</v>
      </c>
    </row>
    <row r="54" spans="1:19" x14ac:dyDescent="0.25">
      <c r="A54" s="3" t="s">
        <v>67</v>
      </c>
      <c r="B54" s="4">
        <v>283560</v>
      </c>
      <c r="C54" s="4">
        <v>22.67</v>
      </c>
      <c r="D54" s="4">
        <v>4.24</v>
      </c>
      <c r="E54" s="6">
        <v>75580000000</v>
      </c>
      <c r="F54" s="6">
        <v>81270000000</v>
      </c>
      <c r="G54" s="6">
        <v>7560000000</v>
      </c>
      <c r="H54" s="4">
        <v>5.8</v>
      </c>
      <c r="I54" s="4">
        <v>43197</v>
      </c>
      <c r="J54" s="6">
        <v>7650000000</v>
      </c>
      <c r="K54" s="4">
        <v>2</v>
      </c>
      <c r="L54" s="4">
        <v>569700</v>
      </c>
      <c r="M54" s="4">
        <v>4530000</v>
      </c>
      <c r="N54" s="4">
        <v>76.209999999999994</v>
      </c>
      <c r="O54" s="4">
        <v>129000</v>
      </c>
      <c r="P54" s="4">
        <v>13363593</v>
      </c>
      <c r="Q54" s="4">
        <v>1549000</v>
      </c>
      <c r="R54" s="4">
        <v>2.72</v>
      </c>
      <c r="S54" s="56">
        <v>11.1</v>
      </c>
    </row>
    <row r="55" spans="1:19" x14ac:dyDescent="0.25">
      <c r="A55" s="3" t="s">
        <v>68</v>
      </c>
      <c r="B55" s="4">
        <v>1001450</v>
      </c>
      <c r="C55" s="4">
        <v>23.32</v>
      </c>
      <c r="D55" s="4">
        <v>5.26</v>
      </c>
      <c r="E55" s="6">
        <v>75580000000</v>
      </c>
      <c r="F55" s="6">
        <v>81270000000</v>
      </c>
      <c r="G55" s="6">
        <v>11000000000</v>
      </c>
      <c r="H55" s="4">
        <v>4.5</v>
      </c>
      <c r="I55" s="4">
        <v>64000</v>
      </c>
      <c r="J55" s="6">
        <v>19210000000</v>
      </c>
      <c r="K55" s="4">
        <v>9.5</v>
      </c>
      <c r="L55" s="4">
        <v>2700000</v>
      </c>
      <c r="M55" s="4">
        <v>20710000</v>
      </c>
      <c r="N55" s="4">
        <v>71</v>
      </c>
      <c r="O55" s="4">
        <v>562000</v>
      </c>
      <c r="P55" s="4">
        <v>77505756</v>
      </c>
      <c r="Q55" s="4">
        <v>8735700</v>
      </c>
      <c r="R55" s="4">
        <v>2.88</v>
      </c>
      <c r="S55" s="56">
        <v>10.9</v>
      </c>
    </row>
    <row r="56" spans="1:19" x14ac:dyDescent="0.25">
      <c r="A56" s="3" t="s">
        <v>69</v>
      </c>
      <c r="B56" s="4">
        <v>21040</v>
      </c>
      <c r="C56" s="4">
        <v>27.04</v>
      </c>
      <c r="D56" s="4">
        <v>5.85</v>
      </c>
      <c r="E56" s="6">
        <v>4450000000</v>
      </c>
      <c r="F56" s="6">
        <v>4158000000</v>
      </c>
      <c r="G56" s="6">
        <v>3249000000</v>
      </c>
      <c r="H56" s="4">
        <v>1.8</v>
      </c>
      <c r="I56" s="4">
        <v>10029</v>
      </c>
      <c r="J56" s="6">
        <v>5968000000</v>
      </c>
      <c r="K56" s="4">
        <v>5.4</v>
      </c>
      <c r="L56" s="4">
        <v>550000</v>
      </c>
      <c r="M56" s="4">
        <v>2750000</v>
      </c>
      <c r="N56" s="4">
        <v>71.22</v>
      </c>
      <c r="O56" s="4">
        <v>39000</v>
      </c>
      <c r="P56" s="4">
        <v>6704932</v>
      </c>
      <c r="Q56" s="4">
        <v>752600</v>
      </c>
      <c r="R56" s="4">
        <v>3.16</v>
      </c>
      <c r="S56" s="56">
        <v>6.3</v>
      </c>
    </row>
    <row r="57" spans="1:19" x14ac:dyDescent="0.25">
      <c r="A57" s="3" t="s">
        <v>70</v>
      </c>
      <c r="B57" s="4">
        <v>28051</v>
      </c>
      <c r="C57" s="4">
        <v>36.18</v>
      </c>
      <c r="D57" s="4">
        <v>12</v>
      </c>
      <c r="E57" s="6">
        <v>24820000</v>
      </c>
      <c r="F57" s="6">
        <v>26690000</v>
      </c>
      <c r="G57" s="6">
        <v>2771000000</v>
      </c>
      <c r="H57" s="4">
        <v>20</v>
      </c>
      <c r="I57" s="4">
        <v>2880</v>
      </c>
      <c r="J57" s="6">
        <v>1167000000</v>
      </c>
      <c r="K57" s="4">
        <v>8.5</v>
      </c>
      <c r="L57" s="4">
        <v>1800</v>
      </c>
      <c r="M57" s="4">
        <v>1201</v>
      </c>
      <c r="N57" s="4">
        <v>55.56</v>
      </c>
      <c r="O57" s="4">
        <v>2000</v>
      </c>
      <c r="P57" s="4">
        <v>535881</v>
      </c>
      <c r="Q57" s="4">
        <v>9600</v>
      </c>
      <c r="R57" s="4">
        <v>4.62</v>
      </c>
      <c r="S57" s="56">
        <v>30</v>
      </c>
    </row>
    <row r="58" spans="1:19" x14ac:dyDescent="0.25">
      <c r="A58" s="3" t="s">
        <v>71</v>
      </c>
      <c r="B58" s="4">
        <v>45226</v>
      </c>
      <c r="C58" s="4">
        <v>9.91</v>
      </c>
      <c r="D58" s="4">
        <v>13.21</v>
      </c>
      <c r="E58" s="6">
        <v>6358000000</v>
      </c>
      <c r="F58" s="6">
        <v>8301000000</v>
      </c>
      <c r="G58" s="6">
        <v>5701000000</v>
      </c>
      <c r="H58" s="4">
        <v>6</v>
      </c>
      <c r="I58" s="4">
        <v>55944</v>
      </c>
      <c r="J58" s="6">
        <v>7318000000</v>
      </c>
      <c r="K58" s="4">
        <v>3</v>
      </c>
      <c r="L58" s="4">
        <v>444000</v>
      </c>
      <c r="M58" s="4">
        <v>660000</v>
      </c>
      <c r="N58" s="4">
        <v>71.77</v>
      </c>
      <c r="O58" s="4">
        <v>24000</v>
      </c>
      <c r="P58" s="4">
        <v>1332893</v>
      </c>
      <c r="Q58" s="4">
        <v>475000</v>
      </c>
      <c r="R58" s="4">
        <v>1.39</v>
      </c>
      <c r="S58" s="56">
        <v>9.6</v>
      </c>
    </row>
    <row r="59" spans="1:19" x14ac:dyDescent="0.25">
      <c r="A59" s="3" t="s">
        <v>72</v>
      </c>
      <c r="B59" s="4">
        <v>1399</v>
      </c>
      <c r="C59" s="4">
        <v>13.97</v>
      </c>
      <c r="D59" s="4">
        <v>8.69</v>
      </c>
      <c r="E59" s="6">
        <v>204600000</v>
      </c>
      <c r="F59" s="6">
        <v>220000000</v>
      </c>
      <c r="G59" s="6">
        <v>408000000</v>
      </c>
      <c r="H59" s="4">
        <v>10</v>
      </c>
      <c r="I59" s="4">
        <v>463</v>
      </c>
      <c r="J59" s="6">
        <v>466000000</v>
      </c>
      <c r="K59" s="4">
        <v>5.0999999999999996</v>
      </c>
      <c r="L59" s="4">
        <v>25000</v>
      </c>
      <c r="M59" s="4">
        <v>24250</v>
      </c>
      <c r="N59" s="4">
        <v>79.209999999999994</v>
      </c>
      <c r="O59" s="4">
        <v>4500</v>
      </c>
      <c r="P59" s="4">
        <v>46962</v>
      </c>
      <c r="Q59" s="4">
        <v>23000</v>
      </c>
      <c r="R59" s="4">
        <v>2.2000000000000002</v>
      </c>
      <c r="S59" s="56">
        <v>1</v>
      </c>
    </row>
    <row r="60" spans="1:19" x14ac:dyDescent="0.25">
      <c r="A60" s="3" t="s">
        <v>73</v>
      </c>
      <c r="B60" s="4">
        <v>18270</v>
      </c>
      <c r="C60" s="4">
        <v>22.73</v>
      </c>
      <c r="D60" s="4">
        <v>5.65</v>
      </c>
      <c r="E60" s="6">
        <v>697500000</v>
      </c>
      <c r="F60" s="6">
        <v>750000000</v>
      </c>
      <c r="G60" s="6">
        <v>609000000</v>
      </c>
      <c r="H60" s="4">
        <v>3.6</v>
      </c>
      <c r="I60" s="4">
        <v>3440</v>
      </c>
      <c r="J60" s="6">
        <v>835000000</v>
      </c>
      <c r="K60" s="4">
        <v>1.6</v>
      </c>
      <c r="L60" s="4">
        <v>55000</v>
      </c>
      <c r="M60" s="4">
        <v>137000</v>
      </c>
      <c r="N60" s="4">
        <v>69.53</v>
      </c>
      <c r="O60" s="4">
        <v>5700</v>
      </c>
      <c r="P60" s="4">
        <v>893354</v>
      </c>
      <c r="Q60" s="4">
        <v>102000</v>
      </c>
      <c r="R60" s="4">
        <v>2.75</v>
      </c>
      <c r="S60" s="56">
        <v>7.6</v>
      </c>
    </row>
    <row r="61" spans="1:19" x14ac:dyDescent="0.25">
      <c r="A61" s="3" t="s">
        <v>74</v>
      </c>
      <c r="B61" s="4">
        <v>338145</v>
      </c>
      <c r="C61" s="4">
        <v>10.5</v>
      </c>
      <c r="D61" s="4">
        <v>9.7899999999999991</v>
      </c>
      <c r="E61" s="6">
        <v>78580000000</v>
      </c>
      <c r="F61" s="6">
        <v>71590000000</v>
      </c>
      <c r="G61" s="6">
        <v>61040000000</v>
      </c>
      <c r="H61" s="4">
        <v>3</v>
      </c>
      <c r="I61" s="4">
        <v>78197</v>
      </c>
      <c r="J61" s="6">
        <v>45170000000</v>
      </c>
      <c r="K61" s="4">
        <v>0.7</v>
      </c>
      <c r="L61" s="4">
        <v>2650000</v>
      </c>
      <c r="M61" s="4">
        <v>2660000</v>
      </c>
      <c r="N61" s="4">
        <v>78.349999999999994</v>
      </c>
      <c r="O61" s="4">
        <v>211400</v>
      </c>
      <c r="P61" s="4">
        <v>5223442</v>
      </c>
      <c r="Q61" s="4">
        <v>2548000</v>
      </c>
      <c r="R61" s="4">
        <v>1.73</v>
      </c>
      <c r="S61" s="56">
        <v>8.9</v>
      </c>
    </row>
    <row r="62" spans="1:19" x14ac:dyDescent="0.25">
      <c r="A62" s="3" t="s">
        <v>75</v>
      </c>
      <c r="B62" s="4">
        <v>547030</v>
      </c>
      <c r="C62" s="4">
        <v>12.15</v>
      </c>
      <c r="D62" s="4">
        <v>9.08</v>
      </c>
      <c r="E62" s="6">
        <v>414700000000</v>
      </c>
      <c r="F62" s="6">
        <v>528600000000</v>
      </c>
      <c r="G62" s="6">
        <v>419000000000</v>
      </c>
      <c r="H62" s="4">
        <v>2.1</v>
      </c>
      <c r="I62" s="4">
        <v>893100</v>
      </c>
      <c r="J62" s="6">
        <v>419700000000</v>
      </c>
      <c r="K62" s="4">
        <v>2.2999999999999998</v>
      </c>
      <c r="L62" s="4">
        <v>21900000</v>
      </c>
      <c r="M62" s="4">
        <v>27700000</v>
      </c>
      <c r="N62" s="4">
        <v>79.599999999999994</v>
      </c>
      <c r="O62" s="4">
        <v>2026000</v>
      </c>
      <c r="P62" s="4">
        <v>60656178</v>
      </c>
      <c r="Q62" s="4">
        <v>33905400</v>
      </c>
      <c r="R62" s="4">
        <v>1.85</v>
      </c>
      <c r="S62" s="56">
        <v>10.1</v>
      </c>
    </row>
    <row r="63" spans="1:19" x14ac:dyDescent="0.25">
      <c r="A63" s="3" t="s">
        <v>76</v>
      </c>
      <c r="B63" s="4">
        <v>91000</v>
      </c>
      <c r="C63" s="4">
        <v>20.7</v>
      </c>
      <c r="D63" s="4">
        <v>4.8499999999999996</v>
      </c>
      <c r="E63" s="6">
        <v>427900000</v>
      </c>
      <c r="F63" s="6">
        <v>460100000</v>
      </c>
      <c r="G63" s="6">
        <v>155000000</v>
      </c>
      <c r="H63" s="4">
        <v>3.3</v>
      </c>
      <c r="I63" s="4">
        <v>817</v>
      </c>
      <c r="J63" s="6">
        <v>625000000</v>
      </c>
      <c r="K63" s="4">
        <v>1.5</v>
      </c>
      <c r="L63" s="4">
        <v>3200</v>
      </c>
      <c r="M63" s="4">
        <v>58800</v>
      </c>
      <c r="N63" s="4">
        <v>77.09</v>
      </c>
      <c r="O63" s="4">
        <v>6500</v>
      </c>
      <c r="P63" s="4">
        <v>195506</v>
      </c>
      <c r="Q63" s="4">
        <v>51000</v>
      </c>
      <c r="R63" s="4">
        <v>3.01</v>
      </c>
      <c r="S63" s="56">
        <v>22</v>
      </c>
    </row>
    <row r="64" spans="1:19" x14ac:dyDescent="0.25">
      <c r="A64" s="3" t="s">
        <v>77</v>
      </c>
      <c r="B64" s="4">
        <v>4167</v>
      </c>
      <c r="C64" s="4">
        <v>16.93</v>
      </c>
      <c r="D64" s="4">
        <v>4.63</v>
      </c>
      <c r="E64" s="6">
        <v>353400000</v>
      </c>
      <c r="F64" s="6">
        <v>380000000</v>
      </c>
      <c r="G64" s="6">
        <v>244000000</v>
      </c>
      <c r="H64" s="4">
        <v>3.3</v>
      </c>
      <c r="I64" s="4">
        <v>2590</v>
      </c>
      <c r="J64" s="6">
        <v>1341000000</v>
      </c>
      <c r="K64" s="4">
        <v>1.5</v>
      </c>
      <c r="L64" s="4">
        <v>35000</v>
      </c>
      <c r="M64" s="4">
        <v>70000</v>
      </c>
      <c r="N64" s="4">
        <v>75.900000000000006</v>
      </c>
      <c r="O64" s="4">
        <v>4750</v>
      </c>
      <c r="P64" s="4">
        <v>270485</v>
      </c>
      <c r="Q64" s="4">
        <v>52500</v>
      </c>
      <c r="R64" s="4">
        <v>2.04</v>
      </c>
      <c r="S64" s="56">
        <v>11.8</v>
      </c>
    </row>
    <row r="65" spans="1:19" x14ac:dyDescent="0.25">
      <c r="A65" s="3" t="s">
        <v>78</v>
      </c>
      <c r="B65" s="4">
        <v>267667</v>
      </c>
      <c r="C65" s="4">
        <v>36.24</v>
      </c>
      <c r="D65" s="4">
        <v>11.72</v>
      </c>
      <c r="E65" s="6">
        <v>1080000000</v>
      </c>
      <c r="F65" s="6">
        <v>1161000000</v>
      </c>
      <c r="G65" s="6">
        <v>3710000000</v>
      </c>
      <c r="H65" s="4">
        <v>1.9</v>
      </c>
      <c r="I65" s="4">
        <v>8464</v>
      </c>
      <c r="J65" s="6">
        <v>1225000000</v>
      </c>
      <c r="K65" s="4">
        <v>1.5</v>
      </c>
      <c r="L65" s="4">
        <v>35000</v>
      </c>
      <c r="M65" s="4">
        <v>650000</v>
      </c>
      <c r="N65" s="4">
        <v>55.75</v>
      </c>
      <c r="O65" s="4">
        <v>13000</v>
      </c>
      <c r="P65" s="4">
        <v>1389201</v>
      </c>
      <c r="Q65" s="4">
        <v>38400</v>
      </c>
      <c r="R65" s="4">
        <v>4.7699999999999996</v>
      </c>
      <c r="S65" s="56">
        <v>21</v>
      </c>
    </row>
    <row r="66" spans="1:19" x14ac:dyDescent="0.25">
      <c r="A66" s="3" t="s">
        <v>79</v>
      </c>
      <c r="B66" s="4">
        <v>69700</v>
      </c>
      <c r="C66" s="4">
        <v>10.25</v>
      </c>
      <c r="D66" s="4">
        <v>9.09</v>
      </c>
      <c r="E66" s="6">
        <v>6811000000</v>
      </c>
      <c r="F66" s="6">
        <v>6732000000</v>
      </c>
      <c r="G66" s="6">
        <v>909400000</v>
      </c>
      <c r="H66" s="4">
        <v>9.5</v>
      </c>
      <c r="I66" s="4">
        <v>20229</v>
      </c>
      <c r="J66" s="6">
        <v>1806000000</v>
      </c>
      <c r="K66" s="4">
        <v>5.5</v>
      </c>
      <c r="L66" s="4">
        <v>150500</v>
      </c>
      <c r="M66" s="4">
        <v>2100000</v>
      </c>
      <c r="N66" s="4">
        <v>75.88</v>
      </c>
      <c r="O66" s="4">
        <v>31500</v>
      </c>
      <c r="P66" s="4">
        <v>4677401</v>
      </c>
      <c r="Q66" s="4">
        <v>650500</v>
      </c>
      <c r="R66" s="4">
        <v>1.41</v>
      </c>
      <c r="S66" s="56">
        <v>17</v>
      </c>
    </row>
    <row r="67" spans="1:19" x14ac:dyDescent="0.25">
      <c r="A67" s="3" t="s">
        <v>80</v>
      </c>
      <c r="B67" s="4">
        <v>357021</v>
      </c>
      <c r="C67" s="4">
        <v>8.33</v>
      </c>
      <c r="D67" s="4">
        <v>10.55</v>
      </c>
      <c r="E67" s="6">
        <v>519500000000</v>
      </c>
      <c r="F67" s="6">
        <v>560000000000</v>
      </c>
      <c r="G67" s="6">
        <v>893300000000</v>
      </c>
      <c r="H67" s="4">
        <v>1.7</v>
      </c>
      <c r="I67" s="4">
        <v>230735</v>
      </c>
      <c r="J67" s="6">
        <v>716700000000</v>
      </c>
      <c r="K67" s="4">
        <v>1.6</v>
      </c>
      <c r="L67" s="4">
        <v>39000000</v>
      </c>
      <c r="M67" s="4">
        <v>42630000</v>
      </c>
      <c r="N67" s="4">
        <v>78.650000000000006</v>
      </c>
      <c r="O67" s="4">
        <v>2891000</v>
      </c>
      <c r="P67" s="4">
        <v>82431390</v>
      </c>
      <c r="Q67" s="4">
        <v>54350000</v>
      </c>
      <c r="R67" s="4">
        <v>1.39</v>
      </c>
      <c r="S67" s="56">
        <v>10.6</v>
      </c>
    </row>
    <row r="68" spans="1:19" x14ac:dyDescent="0.25">
      <c r="A68" s="3" t="s">
        <v>81</v>
      </c>
      <c r="B68" s="4">
        <v>239460</v>
      </c>
      <c r="C68" s="4">
        <v>23.97</v>
      </c>
      <c r="D68" s="4">
        <v>10.84</v>
      </c>
      <c r="E68" s="6">
        <v>6137000000</v>
      </c>
      <c r="F68" s="6">
        <v>6922000000</v>
      </c>
      <c r="G68" s="6">
        <v>3010000000</v>
      </c>
      <c r="H68" s="4">
        <v>5.4</v>
      </c>
      <c r="I68" s="4">
        <v>46176</v>
      </c>
      <c r="J68" s="6">
        <v>3699000000</v>
      </c>
      <c r="K68" s="4">
        <v>13</v>
      </c>
      <c r="L68" s="4">
        <v>170000</v>
      </c>
      <c r="M68" s="4">
        <v>10240000</v>
      </c>
      <c r="N68" s="4">
        <v>56</v>
      </c>
      <c r="O68" s="4">
        <v>38000</v>
      </c>
      <c r="P68" s="4">
        <v>21029853</v>
      </c>
      <c r="Q68" s="4">
        <v>302300</v>
      </c>
      <c r="R68" s="4">
        <v>3.02</v>
      </c>
      <c r="S68" s="56">
        <v>20</v>
      </c>
    </row>
    <row r="69" spans="1:19" x14ac:dyDescent="0.25">
      <c r="A69" s="3" t="s">
        <v>82</v>
      </c>
      <c r="B69" s="4">
        <v>7</v>
      </c>
      <c r="C69" s="4">
        <v>10.87</v>
      </c>
      <c r="D69" s="4">
        <v>9.18</v>
      </c>
      <c r="E69" s="6">
        <v>96760000</v>
      </c>
      <c r="F69" s="6">
        <v>104000000</v>
      </c>
      <c r="G69" s="6">
        <v>136000000</v>
      </c>
      <c r="H69" s="4">
        <v>3.3</v>
      </c>
      <c r="I69" s="4">
        <v>29</v>
      </c>
      <c r="J69" s="6">
        <v>1743000000</v>
      </c>
      <c r="K69" s="4">
        <v>1.5</v>
      </c>
      <c r="L69" s="4">
        <v>6200</v>
      </c>
      <c r="M69" s="4">
        <v>14800</v>
      </c>
      <c r="N69" s="4">
        <v>79.67</v>
      </c>
      <c r="O69" s="4">
        <v>42000</v>
      </c>
      <c r="P69" s="4">
        <v>27884</v>
      </c>
      <c r="Q69" s="4">
        <v>24512</v>
      </c>
      <c r="R69" s="4">
        <v>1.65</v>
      </c>
      <c r="S69" s="56">
        <v>2</v>
      </c>
    </row>
    <row r="70" spans="1:19" x14ac:dyDescent="0.25">
      <c r="A70" s="3" t="s">
        <v>83</v>
      </c>
      <c r="B70" s="4">
        <v>131940</v>
      </c>
      <c r="C70" s="4">
        <v>9.7200000000000006</v>
      </c>
      <c r="D70" s="4">
        <v>10.15</v>
      </c>
      <c r="E70" s="6">
        <v>47420000000</v>
      </c>
      <c r="F70" s="6">
        <v>47220000000</v>
      </c>
      <c r="G70" s="6">
        <v>15500000000</v>
      </c>
      <c r="H70" s="4">
        <v>3.7</v>
      </c>
      <c r="I70" s="4">
        <v>117000</v>
      </c>
      <c r="J70" s="6">
        <v>54280000000</v>
      </c>
      <c r="K70" s="4">
        <v>2.9</v>
      </c>
      <c r="L70" s="4">
        <v>1718400</v>
      </c>
      <c r="M70" s="4">
        <v>4400000</v>
      </c>
      <c r="N70" s="4">
        <v>79.09</v>
      </c>
      <c r="O70" s="4">
        <v>405700</v>
      </c>
      <c r="P70" s="4">
        <v>10668354</v>
      </c>
      <c r="Q70" s="4">
        <v>5205100</v>
      </c>
      <c r="R70" s="4">
        <v>1.33</v>
      </c>
      <c r="S70" s="56">
        <v>10</v>
      </c>
    </row>
    <row r="71" spans="1:19" x14ac:dyDescent="0.25">
      <c r="A71" s="3" t="s">
        <v>84</v>
      </c>
      <c r="B71" s="4">
        <v>2166086</v>
      </c>
      <c r="C71" s="4">
        <v>15.93</v>
      </c>
      <c r="D71" s="4">
        <v>7.77</v>
      </c>
      <c r="E71" s="6">
        <v>227900000</v>
      </c>
      <c r="F71" s="6">
        <v>245000000</v>
      </c>
      <c r="G71" s="6">
        <v>388000000</v>
      </c>
      <c r="H71" s="4">
        <v>1.8</v>
      </c>
      <c r="I71" s="4"/>
      <c r="J71" s="6">
        <v>445000000</v>
      </c>
      <c r="K71" s="4">
        <v>1.6</v>
      </c>
      <c r="L71" s="4">
        <v>20000</v>
      </c>
      <c r="M71" s="4">
        <v>24500</v>
      </c>
      <c r="N71" s="4">
        <v>69.650000000000006</v>
      </c>
      <c r="O71" s="4">
        <v>3700</v>
      </c>
      <c r="P71" s="4">
        <v>56375</v>
      </c>
      <c r="Q71" s="4">
        <v>26000</v>
      </c>
      <c r="R71" s="4">
        <v>2.41</v>
      </c>
      <c r="S71" s="56">
        <v>10</v>
      </c>
    </row>
    <row r="72" spans="1:19" x14ac:dyDescent="0.25">
      <c r="A72" s="3" t="s">
        <v>85</v>
      </c>
      <c r="B72" s="4">
        <v>344</v>
      </c>
      <c r="C72" s="4">
        <v>22.3</v>
      </c>
      <c r="D72" s="4">
        <v>7.17</v>
      </c>
      <c r="E72" s="6">
        <v>138600000</v>
      </c>
      <c r="F72" s="6">
        <v>149000000</v>
      </c>
      <c r="G72" s="6">
        <v>46000000</v>
      </c>
      <c r="H72" s="4">
        <v>2.5</v>
      </c>
      <c r="I72" s="4">
        <v>1040</v>
      </c>
      <c r="J72" s="6">
        <v>208000000</v>
      </c>
      <c r="K72" s="4">
        <v>2.8</v>
      </c>
      <c r="L72" s="4">
        <v>15000</v>
      </c>
      <c r="M72" s="4">
        <v>42300</v>
      </c>
      <c r="N72" s="4">
        <v>64.53</v>
      </c>
      <c r="O72" s="4">
        <v>1000</v>
      </c>
      <c r="P72" s="4">
        <v>89502</v>
      </c>
      <c r="Q72" s="4">
        <v>33500</v>
      </c>
      <c r="R72" s="4">
        <v>2.37</v>
      </c>
      <c r="S72" s="56">
        <v>12.5</v>
      </c>
    </row>
    <row r="73" spans="1:19" x14ac:dyDescent="0.25">
      <c r="A73" s="3" t="s">
        <v>86</v>
      </c>
      <c r="B73" s="4">
        <v>1780</v>
      </c>
      <c r="C73" s="4">
        <v>15.42</v>
      </c>
      <c r="D73" s="4">
        <v>6.06</v>
      </c>
      <c r="E73" s="6">
        <v>1079000000</v>
      </c>
      <c r="F73" s="6">
        <v>1160000000</v>
      </c>
      <c r="G73" s="6">
        <v>140000000</v>
      </c>
      <c r="H73" s="4">
        <v>3.3</v>
      </c>
      <c r="I73" s="4">
        <v>947</v>
      </c>
      <c r="J73" s="6">
        <v>1700000000</v>
      </c>
      <c r="K73" s="4">
        <v>0.3</v>
      </c>
      <c r="L73" s="4">
        <v>20000</v>
      </c>
      <c r="M73" s="4">
        <v>125900</v>
      </c>
      <c r="N73" s="4">
        <v>77.900000000000006</v>
      </c>
      <c r="O73" s="4">
        <v>13000</v>
      </c>
      <c r="P73" s="4">
        <v>448713</v>
      </c>
      <c r="Q73" s="4">
        <v>210000</v>
      </c>
      <c r="R73" s="4">
        <v>1.91</v>
      </c>
      <c r="S73" s="56">
        <v>27.8</v>
      </c>
    </row>
    <row r="74" spans="1:19" x14ac:dyDescent="0.25">
      <c r="A74" s="3" t="s">
        <v>87</v>
      </c>
      <c r="B74" s="4">
        <v>549</v>
      </c>
      <c r="C74" s="4">
        <v>19.03</v>
      </c>
      <c r="D74" s="4">
        <v>4.41</v>
      </c>
      <c r="E74" s="6">
        <v>776600000</v>
      </c>
      <c r="F74" s="6">
        <v>835000000</v>
      </c>
      <c r="G74" s="6">
        <v>38000000</v>
      </c>
      <c r="H74" s="4">
        <v>3.3</v>
      </c>
      <c r="I74" s="4">
        <v>977</v>
      </c>
      <c r="J74" s="6">
        <v>462000000</v>
      </c>
      <c r="K74" s="4">
        <v>0</v>
      </c>
      <c r="L74" s="4">
        <v>50000</v>
      </c>
      <c r="M74" s="4">
        <v>60000</v>
      </c>
      <c r="N74" s="4">
        <v>78.400000000000006</v>
      </c>
      <c r="O74" s="4">
        <v>20000</v>
      </c>
      <c r="P74" s="4">
        <v>168564</v>
      </c>
      <c r="Q74" s="4">
        <v>84134</v>
      </c>
      <c r="R74" s="4">
        <v>2.6</v>
      </c>
      <c r="S74" s="56">
        <v>15</v>
      </c>
    </row>
    <row r="75" spans="1:19" x14ac:dyDescent="0.25">
      <c r="A75" s="3" t="s">
        <v>88</v>
      </c>
      <c r="B75" s="4">
        <v>108890</v>
      </c>
      <c r="C75" s="4">
        <v>34.11</v>
      </c>
      <c r="D75" s="4">
        <v>6.81</v>
      </c>
      <c r="E75" s="6">
        <v>5760000000</v>
      </c>
      <c r="F75" s="6">
        <v>6608000000</v>
      </c>
      <c r="G75" s="6">
        <v>2911000000</v>
      </c>
      <c r="H75" s="4">
        <v>2.6</v>
      </c>
      <c r="I75" s="4">
        <v>14118</v>
      </c>
      <c r="J75" s="6">
        <v>7770000000</v>
      </c>
      <c r="K75" s="4">
        <v>7.2</v>
      </c>
      <c r="L75" s="4">
        <v>400000</v>
      </c>
      <c r="M75" s="4">
        <v>3680000</v>
      </c>
      <c r="N75" s="4">
        <v>65.14</v>
      </c>
      <c r="O75" s="4">
        <v>61000</v>
      </c>
      <c r="P75" s="4">
        <v>14655189</v>
      </c>
      <c r="Q75" s="4">
        <v>846000</v>
      </c>
      <c r="R75" s="4">
        <v>4.53</v>
      </c>
      <c r="S75" s="56">
        <v>7.5</v>
      </c>
    </row>
    <row r="76" spans="1:19" x14ac:dyDescent="0.25">
      <c r="A76" s="3" t="s">
        <v>89</v>
      </c>
      <c r="B76" s="4">
        <v>112090</v>
      </c>
      <c r="C76" s="4">
        <v>30.38</v>
      </c>
      <c r="D76" s="4">
        <v>6.87</v>
      </c>
      <c r="E76" s="6">
        <v>3771000000</v>
      </c>
      <c r="F76" s="6">
        <v>3626000000</v>
      </c>
      <c r="G76" s="6">
        <v>1457000000</v>
      </c>
      <c r="H76" s="4">
        <v>4.2</v>
      </c>
      <c r="I76" s="4">
        <v>13603</v>
      </c>
      <c r="J76" s="6">
        <v>3332000000</v>
      </c>
      <c r="K76" s="4">
        <v>7</v>
      </c>
      <c r="L76" s="4">
        <v>168600</v>
      </c>
      <c r="M76" s="4">
        <v>2470000</v>
      </c>
      <c r="N76" s="4">
        <v>65.599999999999994</v>
      </c>
      <c r="O76" s="4">
        <v>29000</v>
      </c>
      <c r="P76" s="4">
        <v>6975204</v>
      </c>
      <c r="Q76" s="4">
        <v>322500</v>
      </c>
      <c r="R76" s="4">
        <v>3.87</v>
      </c>
      <c r="S76" s="56">
        <v>28.5</v>
      </c>
    </row>
    <row r="77" spans="1:19" x14ac:dyDescent="0.25">
      <c r="A77" s="3" t="s">
        <v>90</v>
      </c>
      <c r="B77" s="4">
        <v>1092</v>
      </c>
      <c r="C77" s="4">
        <v>7.23</v>
      </c>
      <c r="D77" s="4">
        <v>5.98</v>
      </c>
      <c r="E77" s="6">
        <v>38450000000</v>
      </c>
      <c r="F77" s="6">
        <v>35510000000</v>
      </c>
      <c r="G77" s="6">
        <v>268100000000</v>
      </c>
      <c r="H77" s="4">
        <v>7.9</v>
      </c>
      <c r="I77" s="4">
        <v>1831</v>
      </c>
      <c r="J77" s="6">
        <v>275900000000</v>
      </c>
      <c r="K77" s="4">
        <v>-0.3</v>
      </c>
      <c r="L77" s="4">
        <v>3212800</v>
      </c>
      <c r="M77" s="4">
        <v>3540000</v>
      </c>
      <c r="N77" s="4">
        <v>81.39</v>
      </c>
      <c r="O77" s="4">
        <v>257000</v>
      </c>
      <c r="P77" s="4">
        <v>6898686</v>
      </c>
      <c r="Q77" s="4">
        <v>3801300</v>
      </c>
      <c r="R77" s="4">
        <v>0.91</v>
      </c>
      <c r="S77" s="56">
        <v>6.7</v>
      </c>
    </row>
    <row r="78" spans="1:19" x14ac:dyDescent="0.25">
      <c r="A78" s="3" t="s">
        <v>91</v>
      </c>
      <c r="B78" s="4">
        <v>93030</v>
      </c>
      <c r="C78" s="4">
        <v>9.76</v>
      </c>
      <c r="D78" s="4">
        <v>13.19</v>
      </c>
      <c r="E78" s="6">
        <v>35990000000</v>
      </c>
      <c r="F78" s="6">
        <v>34070000000</v>
      </c>
      <c r="G78" s="6">
        <v>54620000000</v>
      </c>
      <c r="H78" s="4">
        <v>3.9</v>
      </c>
      <c r="I78" s="4">
        <v>159568</v>
      </c>
      <c r="J78" s="6">
        <v>58680000000</v>
      </c>
      <c r="K78" s="4">
        <v>7</v>
      </c>
      <c r="L78" s="4">
        <v>1600000</v>
      </c>
      <c r="M78" s="4">
        <v>4170000</v>
      </c>
      <c r="N78" s="4">
        <v>72.400000000000006</v>
      </c>
      <c r="O78" s="4">
        <v>140700</v>
      </c>
      <c r="P78" s="4">
        <v>10006835</v>
      </c>
      <c r="Q78" s="4">
        <v>3666400</v>
      </c>
      <c r="R78" s="4">
        <v>1.32</v>
      </c>
      <c r="S78" s="56">
        <v>5.9</v>
      </c>
    </row>
    <row r="79" spans="1:19" x14ac:dyDescent="0.25">
      <c r="A79" s="3" t="s">
        <v>92</v>
      </c>
      <c r="B79" s="4">
        <v>103000</v>
      </c>
      <c r="C79" s="4">
        <v>13.73</v>
      </c>
      <c r="D79" s="4">
        <v>6.68</v>
      </c>
      <c r="E79" s="6">
        <v>7692000000</v>
      </c>
      <c r="F79" s="6">
        <v>8271000000</v>
      </c>
      <c r="G79" s="6">
        <v>2902000000</v>
      </c>
      <c r="H79" s="4">
        <v>1.8</v>
      </c>
      <c r="I79" s="4">
        <v>13004</v>
      </c>
      <c r="J79" s="6">
        <v>3307000000</v>
      </c>
      <c r="K79" s="4">
        <v>4</v>
      </c>
      <c r="L79" s="4">
        <v>195000</v>
      </c>
      <c r="M79" s="4">
        <v>158100</v>
      </c>
      <c r="N79" s="4">
        <v>80.19</v>
      </c>
      <c r="O79" s="4">
        <v>16300</v>
      </c>
      <c r="P79" s="4">
        <v>296737</v>
      </c>
      <c r="Q79" s="4">
        <v>190700</v>
      </c>
      <c r="R79" s="4">
        <v>1.92</v>
      </c>
      <c r="S79" s="56">
        <v>3.1</v>
      </c>
    </row>
    <row r="80" spans="1:19" x14ac:dyDescent="0.25">
      <c r="A80" s="3" t="s">
        <v>93</v>
      </c>
      <c r="B80" s="4">
        <v>3287590</v>
      </c>
      <c r="C80" s="4">
        <v>22.32</v>
      </c>
      <c r="D80" s="4">
        <v>8.2799999999999994</v>
      </c>
      <c r="E80" s="6">
        <v>510100000000</v>
      </c>
      <c r="F80" s="6">
        <v>547200000000</v>
      </c>
      <c r="G80" s="6">
        <v>69180000000</v>
      </c>
      <c r="H80" s="4">
        <v>6.2</v>
      </c>
      <c r="I80" s="4">
        <v>2525989</v>
      </c>
      <c r="J80" s="6">
        <v>89330000000</v>
      </c>
      <c r="K80" s="4">
        <v>4.2</v>
      </c>
      <c r="L80" s="4">
        <v>18481000</v>
      </c>
      <c r="M80" s="4">
        <v>482200000</v>
      </c>
      <c r="N80" s="4">
        <v>64.349999999999994</v>
      </c>
      <c r="O80" s="4">
        <v>2130000</v>
      </c>
      <c r="P80" s="4">
        <v>1080264388</v>
      </c>
      <c r="Q80" s="4">
        <v>48917000</v>
      </c>
      <c r="R80" s="4">
        <v>2.78</v>
      </c>
      <c r="S80" s="56">
        <v>9.1999999999999993</v>
      </c>
    </row>
    <row r="81" spans="1:19" x14ac:dyDescent="0.25">
      <c r="A81" s="3" t="s">
        <v>94</v>
      </c>
      <c r="B81" s="4">
        <v>1919440</v>
      </c>
      <c r="C81" s="4">
        <v>20.71</v>
      </c>
      <c r="D81" s="4">
        <v>6.25</v>
      </c>
      <c r="E81" s="6">
        <v>92350000000</v>
      </c>
      <c r="F81" s="6">
        <v>110200000000</v>
      </c>
      <c r="G81" s="6">
        <v>69860000000</v>
      </c>
      <c r="H81" s="4">
        <v>4.9000000000000004</v>
      </c>
      <c r="I81" s="4">
        <v>342700</v>
      </c>
      <c r="J81" s="6">
        <v>45070000000</v>
      </c>
      <c r="K81" s="4">
        <v>6.1</v>
      </c>
      <c r="L81" s="4">
        <v>8000000</v>
      </c>
      <c r="M81" s="4">
        <v>111500000</v>
      </c>
      <c r="N81" s="4">
        <v>69.569999999999993</v>
      </c>
      <c r="O81" s="4">
        <v>1183000</v>
      </c>
      <c r="P81" s="4">
        <v>241973879</v>
      </c>
      <c r="Q81" s="4">
        <v>7750000</v>
      </c>
      <c r="R81" s="4">
        <v>2.44</v>
      </c>
      <c r="S81" s="56">
        <v>9.1999999999999993</v>
      </c>
    </row>
    <row r="82" spans="1:19" x14ac:dyDescent="0.25">
      <c r="A82" s="3" t="s">
        <v>95</v>
      </c>
      <c r="B82" s="4">
        <v>1648000</v>
      </c>
      <c r="C82" s="4">
        <v>16.829999999999998</v>
      </c>
      <c r="D82" s="4">
        <v>5.55</v>
      </c>
      <c r="E82" s="6">
        <v>119900000000</v>
      </c>
      <c r="F82" s="6">
        <v>129000000000</v>
      </c>
      <c r="G82" s="6">
        <v>38790000000</v>
      </c>
      <c r="H82" s="4">
        <v>6.3</v>
      </c>
      <c r="I82" s="4">
        <v>167157</v>
      </c>
      <c r="J82" s="6">
        <v>31300000000</v>
      </c>
      <c r="K82" s="4">
        <v>15.5</v>
      </c>
      <c r="L82" s="4">
        <v>4300000</v>
      </c>
      <c r="M82" s="4">
        <v>23000000</v>
      </c>
      <c r="N82" s="4">
        <v>69.959999999999994</v>
      </c>
      <c r="O82" s="4">
        <v>1400000</v>
      </c>
      <c r="P82" s="4">
        <v>68017860</v>
      </c>
      <c r="Q82" s="4">
        <v>14571100</v>
      </c>
      <c r="R82" s="4">
        <v>1.82</v>
      </c>
      <c r="S82" s="56">
        <v>11.2</v>
      </c>
    </row>
    <row r="83" spans="1:19" x14ac:dyDescent="0.25">
      <c r="A83" s="3" t="s">
        <v>96</v>
      </c>
      <c r="B83" s="4">
        <v>437072</v>
      </c>
      <c r="C83" s="4">
        <v>32.5</v>
      </c>
      <c r="D83" s="4">
        <v>5.49</v>
      </c>
      <c r="E83" s="6">
        <v>33700000000</v>
      </c>
      <c r="F83" s="6">
        <v>32600000000</v>
      </c>
      <c r="G83" s="6">
        <v>10100000000</v>
      </c>
      <c r="H83" s="4">
        <v>52.3</v>
      </c>
      <c r="I83" s="4">
        <v>45550</v>
      </c>
      <c r="J83" s="6">
        <v>9900000000</v>
      </c>
      <c r="K83" s="4">
        <v>25.4</v>
      </c>
      <c r="L83" s="4">
        <v>25000</v>
      </c>
      <c r="M83" s="4">
        <v>6700000</v>
      </c>
      <c r="N83" s="4">
        <v>68.7</v>
      </c>
      <c r="O83" s="4">
        <v>383000</v>
      </c>
      <c r="P83" s="4">
        <v>26074906</v>
      </c>
      <c r="Q83" s="4">
        <v>675000</v>
      </c>
      <c r="R83" s="4">
        <v>4.28</v>
      </c>
      <c r="S83" s="56">
        <v>25</v>
      </c>
    </row>
    <row r="84" spans="1:19" x14ac:dyDescent="0.25">
      <c r="A84" s="3" t="s">
        <v>97</v>
      </c>
      <c r="B84" s="4">
        <v>70280</v>
      </c>
      <c r="C84" s="4">
        <v>14.47</v>
      </c>
      <c r="D84" s="4">
        <v>7.85</v>
      </c>
      <c r="E84" s="6">
        <v>21780000000</v>
      </c>
      <c r="F84" s="6">
        <v>22880000000</v>
      </c>
      <c r="G84" s="6">
        <v>103800000000</v>
      </c>
      <c r="H84" s="4">
        <v>5.0999999999999996</v>
      </c>
      <c r="I84" s="4">
        <v>95736</v>
      </c>
      <c r="J84" s="6">
        <v>60650000000</v>
      </c>
      <c r="K84" s="4">
        <v>2.2000000000000002</v>
      </c>
      <c r="L84" s="4">
        <v>1260000</v>
      </c>
      <c r="M84" s="4">
        <v>1920000</v>
      </c>
      <c r="N84" s="4">
        <v>77.56</v>
      </c>
      <c r="O84" s="4">
        <v>174400</v>
      </c>
      <c r="P84" s="4">
        <v>4015676</v>
      </c>
      <c r="Q84" s="4">
        <v>1955000</v>
      </c>
      <c r="R84" s="4">
        <v>1.87</v>
      </c>
      <c r="S84" s="56">
        <v>4.3</v>
      </c>
    </row>
    <row r="85" spans="1:19" x14ac:dyDescent="0.25">
      <c r="A85" s="3" t="s">
        <v>98</v>
      </c>
      <c r="B85" s="4">
        <v>20770</v>
      </c>
      <c r="C85" s="4">
        <v>18.21</v>
      </c>
      <c r="D85" s="4">
        <v>6.18</v>
      </c>
      <c r="E85" s="6">
        <v>38300000000</v>
      </c>
      <c r="F85" s="6">
        <v>42670000000</v>
      </c>
      <c r="G85" s="6">
        <v>34410000000</v>
      </c>
      <c r="H85" s="4">
        <v>3.9</v>
      </c>
      <c r="I85" s="4">
        <v>16903</v>
      </c>
      <c r="J85" s="6">
        <v>36840000000</v>
      </c>
      <c r="K85" s="4">
        <v>0</v>
      </c>
      <c r="L85" s="4">
        <v>2000000</v>
      </c>
      <c r="M85" s="4">
        <v>2680000</v>
      </c>
      <c r="N85" s="4">
        <v>79.319999999999993</v>
      </c>
      <c r="O85" s="4">
        <v>260000</v>
      </c>
      <c r="P85" s="4">
        <v>6276883</v>
      </c>
      <c r="Q85" s="4">
        <v>3006000</v>
      </c>
      <c r="R85" s="4">
        <v>2.44</v>
      </c>
      <c r="S85" s="56">
        <v>10.7</v>
      </c>
    </row>
    <row r="86" spans="1:19" x14ac:dyDescent="0.25">
      <c r="A86" s="3" t="s">
        <v>99</v>
      </c>
      <c r="B86" s="4">
        <v>301230</v>
      </c>
      <c r="C86" s="4">
        <v>8.89</v>
      </c>
      <c r="D86" s="4">
        <v>10.3</v>
      </c>
      <c r="E86" s="6">
        <v>293900000000</v>
      </c>
      <c r="F86" s="6">
        <v>261600000000</v>
      </c>
      <c r="G86" s="6">
        <v>336400000000</v>
      </c>
      <c r="H86" s="4">
        <v>1.3</v>
      </c>
      <c r="I86" s="4">
        <v>479688</v>
      </c>
      <c r="J86" s="6">
        <v>329300000000</v>
      </c>
      <c r="K86" s="4">
        <v>2.2999999999999998</v>
      </c>
      <c r="L86" s="4">
        <v>18500000</v>
      </c>
      <c r="M86" s="4">
        <v>24270000</v>
      </c>
      <c r="N86" s="4">
        <v>79.680000000000007</v>
      </c>
      <c r="O86" s="4">
        <v>1866000</v>
      </c>
      <c r="P86" s="4">
        <v>58103033</v>
      </c>
      <c r="Q86" s="4">
        <v>26596000</v>
      </c>
      <c r="R86" s="4">
        <v>1.28</v>
      </c>
      <c r="S86" s="56">
        <v>8.6</v>
      </c>
    </row>
    <row r="87" spans="1:19" x14ac:dyDescent="0.25">
      <c r="A87" s="3" t="s">
        <v>100</v>
      </c>
      <c r="B87" s="4">
        <v>10991</v>
      </c>
      <c r="C87" s="4">
        <v>16.559999999999999</v>
      </c>
      <c r="D87" s="4">
        <v>5.37</v>
      </c>
      <c r="E87" s="6">
        <v>5849000000</v>
      </c>
      <c r="F87" s="6">
        <v>6289000000</v>
      </c>
      <c r="G87" s="6">
        <v>1679000000</v>
      </c>
      <c r="H87" s="4">
        <v>1.9</v>
      </c>
      <c r="I87" s="4">
        <v>18700</v>
      </c>
      <c r="J87" s="6">
        <v>3624000000</v>
      </c>
      <c r="K87" s="4">
        <v>12.4</v>
      </c>
      <c r="L87" s="4">
        <v>600000</v>
      </c>
      <c r="M87" s="4">
        <v>1140000</v>
      </c>
      <c r="N87" s="4">
        <v>76.290000000000006</v>
      </c>
      <c r="O87" s="4">
        <v>66000</v>
      </c>
      <c r="P87" s="4">
        <v>2731832</v>
      </c>
      <c r="Q87" s="4">
        <v>444400</v>
      </c>
      <c r="R87" s="4">
        <v>1.95</v>
      </c>
      <c r="S87" s="56">
        <v>15</v>
      </c>
    </row>
    <row r="88" spans="1:19" x14ac:dyDescent="0.25">
      <c r="A88" s="3" t="s">
        <v>101</v>
      </c>
      <c r="B88" s="4">
        <v>377835</v>
      </c>
      <c r="C88" s="4">
        <v>9.4700000000000006</v>
      </c>
      <c r="D88" s="4">
        <v>8.9499999999999993</v>
      </c>
      <c r="E88" s="6">
        <v>971000000000</v>
      </c>
      <c r="F88" s="6">
        <v>1044000000000</v>
      </c>
      <c r="G88" s="6">
        <v>538800000000</v>
      </c>
      <c r="H88" s="4">
        <v>2.9</v>
      </c>
      <c r="I88" s="4">
        <v>1171647</v>
      </c>
      <c r="J88" s="6">
        <v>401800000000</v>
      </c>
      <c r="K88" s="4">
        <v>-0.1</v>
      </c>
      <c r="L88" s="4">
        <v>57200000</v>
      </c>
      <c r="M88" s="4">
        <v>66970000</v>
      </c>
      <c r="N88" s="4">
        <v>81.150000000000006</v>
      </c>
      <c r="O88" s="4">
        <v>5290000</v>
      </c>
      <c r="P88" s="4">
        <v>127417244</v>
      </c>
      <c r="Q88" s="4">
        <v>71149000</v>
      </c>
      <c r="R88" s="4">
        <v>1.39</v>
      </c>
      <c r="S88" s="56">
        <v>4.7</v>
      </c>
    </row>
    <row r="89" spans="1:19" x14ac:dyDescent="0.25">
      <c r="A89" s="3" t="s">
        <v>102</v>
      </c>
      <c r="B89" s="4">
        <v>92300</v>
      </c>
      <c r="C89" s="4">
        <v>21.76</v>
      </c>
      <c r="D89" s="4">
        <v>2.63</v>
      </c>
      <c r="E89" s="6">
        <v>7094000000</v>
      </c>
      <c r="F89" s="6">
        <v>7307000000</v>
      </c>
      <c r="G89" s="6">
        <v>3200000000</v>
      </c>
      <c r="H89" s="4">
        <v>5.0999999999999996</v>
      </c>
      <c r="I89" s="4">
        <v>7301</v>
      </c>
      <c r="J89" s="6">
        <v>7600000000</v>
      </c>
      <c r="K89" s="4">
        <v>3.2</v>
      </c>
      <c r="L89" s="4">
        <v>457000</v>
      </c>
      <c r="M89" s="4">
        <v>1410000</v>
      </c>
      <c r="N89" s="4">
        <v>78.239999999999995</v>
      </c>
      <c r="O89" s="4">
        <v>103000</v>
      </c>
      <c r="P89" s="4">
        <v>5759732</v>
      </c>
      <c r="Q89" s="4">
        <v>622600</v>
      </c>
      <c r="R89" s="4">
        <v>2.71</v>
      </c>
      <c r="S89" s="56">
        <v>15</v>
      </c>
    </row>
    <row r="90" spans="1:19" x14ac:dyDescent="0.25">
      <c r="A90" s="3" t="s">
        <v>103</v>
      </c>
      <c r="B90" s="4">
        <v>2717300</v>
      </c>
      <c r="C90" s="4">
        <v>15.78</v>
      </c>
      <c r="D90" s="4">
        <v>9.4600000000000009</v>
      </c>
      <c r="E90" s="6">
        <v>62210000000</v>
      </c>
      <c r="F90" s="6">
        <v>66820000000</v>
      </c>
      <c r="G90" s="6">
        <v>18470000000</v>
      </c>
      <c r="H90" s="4">
        <v>9.1</v>
      </c>
      <c r="I90" s="4">
        <v>82980</v>
      </c>
      <c r="J90" s="6">
        <v>13070000000</v>
      </c>
      <c r="K90" s="4">
        <v>6.9</v>
      </c>
      <c r="L90" s="4">
        <v>250000</v>
      </c>
      <c r="M90" s="4">
        <v>7950000</v>
      </c>
      <c r="N90" s="4">
        <v>66.55</v>
      </c>
      <c r="O90" s="4">
        <v>189400</v>
      </c>
      <c r="P90" s="4">
        <v>15185844</v>
      </c>
      <c r="Q90" s="4">
        <v>2081900</v>
      </c>
      <c r="R90" s="4">
        <v>1.89</v>
      </c>
      <c r="S90" s="56">
        <v>8</v>
      </c>
    </row>
    <row r="91" spans="1:19" x14ac:dyDescent="0.25">
      <c r="A91" s="3" t="s">
        <v>104</v>
      </c>
      <c r="B91" s="4">
        <v>582650</v>
      </c>
      <c r="C91" s="4">
        <v>40.130000000000003</v>
      </c>
      <c r="D91" s="4">
        <v>14.65</v>
      </c>
      <c r="E91" s="6">
        <v>4337000000</v>
      </c>
      <c r="F91" s="6">
        <v>4475000000</v>
      </c>
      <c r="G91" s="6">
        <v>2589000000</v>
      </c>
      <c r="H91" s="4">
        <v>2.2000000000000002</v>
      </c>
      <c r="I91" s="4">
        <v>63942</v>
      </c>
      <c r="J91" s="6">
        <v>4190000000</v>
      </c>
      <c r="K91" s="4">
        <v>9</v>
      </c>
      <c r="L91" s="4">
        <v>400000</v>
      </c>
      <c r="M91" s="4">
        <v>11400000</v>
      </c>
      <c r="N91" s="4">
        <v>47.99</v>
      </c>
      <c r="O91" s="4">
        <v>57000</v>
      </c>
      <c r="P91" s="4">
        <v>33829590</v>
      </c>
      <c r="Q91" s="4">
        <v>328400</v>
      </c>
      <c r="R91" s="4">
        <v>4.96</v>
      </c>
      <c r="S91" s="56">
        <v>40</v>
      </c>
    </row>
    <row r="92" spans="1:19" x14ac:dyDescent="0.25">
      <c r="A92" s="3" t="s">
        <v>105</v>
      </c>
      <c r="B92" s="4">
        <v>811</v>
      </c>
      <c r="C92" s="4">
        <v>30.86</v>
      </c>
      <c r="D92" s="4">
        <v>8.3699999999999992</v>
      </c>
      <c r="E92" s="6">
        <v>6510000</v>
      </c>
      <c r="F92" s="6">
        <v>7000000</v>
      </c>
      <c r="G92" s="6">
        <v>35000000</v>
      </c>
      <c r="H92" s="4">
        <v>1.5</v>
      </c>
      <c r="I92" s="4">
        <v>670</v>
      </c>
      <c r="J92" s="6">
        <v>83000000</v>
      </c>
      <c r="K92" s="4">
        <v>2.5</v>
      </c>
      <c r="L92" s="4">
        <v>2000</v>
      </c>
      <c r="M92" s="4">
        <v>7870</v>
      </c>
      <c r="N92" s="4">
        <v>61.71</v>
      </c>
      <c r="O92" s="4">
        <v>190</v>
      </c>
      <c r="P92" s="4">
        <v>103092</v>
      </c>
      <c r="Q92" s="4">
        <v>4500</v>
      </c>
      <c r="R92" s="4">
        <v>4.2</v>
      </c>
      <c r="S92" s="56">
        <v>2</v>
      </c>
    </row>
    <row r="93" spans="1:19" x14ac:dyDescent="0.25">
      <c r="A93" s="3" t="s">
        <v>106</v>
      </c>
      <c r="B93" s="4">
        <v>120540</v>
      </c>
      <c r="C93" s="4">
        <v>16.09</v>
      </c>
      <c r="D93" s="4">
        <v>7.05</v>
      </c>
      <c r="E93" s="6">
        <v>31260000000</v>
      </c>
      <c r="F93" s="6">
        <v>33620000000</v>
      </c>
      <c r="G93" s="6">
        <v>1200000000</v>
      </c>
      <c r="H93" s="4">
        <v>1</v>
      </c>
      <c r="I93" s="4">
        <v>31200</v>
      </c>
      <c r="J93" s="6">
        <v>2100000000</v>
      </c>
      <c r="K93" s="4">
        <v>0.05</v>
      </c>
      <c r="L93" s="4">
        <v>20000</v>
      </c>
      <c r="M93" s="4">
        <v>9600000</v>
      </c>
      <c r="N93" s="4">
        <v>71.37</v>
      </c>
      <c r="O93" s="4">
        <v>85000</v>
      </c>
      <c r="P93" s="4">
        <v>22912177</v>
      </c>
      <c r="Q93" s="4">
        <v>1100000</v>
      </c>
      <c r="R93" s="4">
        <v>2.15</v>
      </c>
      <c r="S93" s="56">
        <v>1.3</v>
      </c>
    </row>
    <row r="94" spans="1:19" x14ac:dyDescent="0.25">
      <c r="A94" s="3" t="s">
        <v>107</v>
      </c>
      <c r="B94" s="4">
        <v>98480</v>
      </c>
      <c r="C94" s="4">
        <v>10.08</v>
      </c>
      <c r="D94" s="4">
        <v>6.26</v>
      </c>
      <c r="E94" s="6">
        <v>293600000000</v>
      </c>
      <c r="F94" s="6">
        <v>322500000000</v>
      </c>
      <c r="G94" s="6">
        <v>250600000000</v>
      </c>
      <c r="H94" s="4">
        <v>4.5999999999999996</v>
      </c>
      <c r="I94" s="4">
        <v>86990</v>
      </c>
      <c r="J94" s="6">
        <v>214200000000</v>
      </c>
      <c r="K94" s="4">
        <v>3.6</v>
      </c>
      <c r="L94" s="4">
        <v>29220000</v>
      </c>
      <c r="M94" s="4">
        <v>22900000</v>
      </c>
      <c r="N94" s="4">
        <v>75.819999999999993</v>
      </c>
      <c r="O94" s="4">
        <v>2070000</v>
      </c>
      <c r="P94" s="4">
        <v>48422644</v>
      </c>
      <c r="Q94" s="4">
        <v>22877000</v>
      </c>
      <c r="R94" s="4">
        <v>1.26</v>
      </c>
      <c r="S94" s="56">
        <v>3.6</v>
      </c>
    </row>
    <row r="95" spans="1:19" x14ac:dyDescent="0.25">
      <c r="A95" s="3" t="s">
        <v>108</v>
      </c>
      <c r="B95" s="4">
        <v>17820</v>
      </c>
      <c r="C95" s="4">
        <v>21.88</v>
      </c>
      <c r="D95" s="4">
        <v>2.42</v>
      </c>
      <c r="E95" s="6">
        <v>30160000000</v>
      </c>
      <c r="F95" s="6">
        <v>32430000000</v>
      </c>
      <c r="G95" s="6">
        <v>27420000000</v>
      </c>
      <c r="H95" s="4">
        <v>6.8</v>
      </c>
      <c r="I95" s="4">
        <v>4450</v>
      </c>
      <c r="J95" s="6">
        <v>11120000000</v>
      </c>
      <c r="K95" s="4">
        <v>2.2999999999999998</v>
      </c>
      <c r="L95" s="4">
        <v>567000</v>
      </c>
      <c r="M95" s="4">
        <v>1420000</v>
      </c>
      <c r="N95" s="4">
        <v>77.03</v>
      </c>
      <c r="O95" s="4">
        <v>293000</v>
      </c>
      <c r="P95" s="4">
        <v>2335648</v>
      </c>
      <c r="Q95" s="4">
        <v>486900</v>
      </c>
      <c r="R95" s="4">
        <v>2.97</v>
      </c>
      <c r="S95" s="56">
        <v>2.2000000000000002</v>
      </c>
    </row>
    <row r="96" spans="1:19" x14ac:dyDescent="0.25">
      <c r="A96" s="3" t="s">
        <v>109</v>
      </c>
      <c r="B96" s="4">
        <v>198500</v>
      </c>
      <c r="C96" s="4">
        <v>22.48</v>
      </c>
      <c r="D96" s="4">
        <v>7.13</v>
      </c>
      <c r="E96" s="6">
        <v>10210000000</v>
      </c>
      <c r="F96" s="6">
        <v>11720000000</v>
      </c>
      <c r="G96" s="6">
        <v>646700000</v>
      </c>
      <c r="H96" s="4">
        <v>6</v>
      </c>
      <c r="I96" s="4">
        <v>18500</v>
      </c>
      <c r="J96" s="6">
        <v>775100000</v>
      </c>
      <c r="K96" s="4">
        <v>3.2</v>
      </c>
      <c r="L96" s="4">
        <v>152000</v>
      </c>
      <c r="M96" s="4">
        <v>2700000</v>
      </c>
      <c r="N96" s="4">
        <v>68.16</v>
      </c>
      <c r="O96" s="4">
        <v>20000</v>
      </c>
      <c r="P96" s="4">
        <v>5146281</v>
      </c>
      <c r="Q96" s="4">
        <v>394800</v>
      </c>
      <c r="R96" s="4">
        <v>2.7</v>
      </c>
      <c r="S96" s="56">
        <v>18</v>
      </c>
    </row>
    <row r="97" spans="1:19" x14ac:dyDescent="0.25">
      <c r="A97" s="3" t="s">
        <v>110</v>
      </c>
      <c r="B97" s="4">
        <v>236800</v>
      </c>
      <c r="C97" s="4">
        <v>35.99</v>
      </c>
      <c r="D97" s="4">
        <v>11.83</v>
      </c>
      <c r="E97" s="6">
        <v>3036000000</v>
      </c>
      <c r="F97" s="6">
        <v>3560000000</v>
      </c>
      <c r="G97" s="6">
        <v>365500000</v>
      </c>
      <c r="H97" s="4">
        <v>6</v>
      </c>
      <c r="I97" s="4">
        <v>21716</v>
      </c>
      <c r="J97" s="6">
        <v>579500000</v>
      </c>
      <c r="K97" s="4">
        <v>12.3</v>
      </c>
      <c r="L97" s="4">
        <v>15000</v>
      </c>
      <c r="M97" s="4">
        <v>2600000</v>
      </c>
      <c r="N97" s="4">
        <v>55.08</v>
      </c>
      <c r="O97" s="4">
        <v>2750</v>
      </c>
      <c r="P97" s="4">
        <v>6217141</v>
      </c>
      <c r="Q97" s="4">
        <v>61900</v>
      </c>
      <c r="R97" s="4">
        <v>4.7699999999999996</v>
      </c>
      <c r="S97" s="56">
        <v>5.7</v>
      </c>
    </row>
    <row r="98" spans="1:19" x14ac:dyDescent="0.25">
      <c r="A98" s="3" t="s">
        <v>111</v>
      </c>
      <c r="B98" s="4">
        <v>64589</v>
      </c>
      <c r="C98" s="4">
        <v>9.0399999999999991</v>
      </c>
      <c r="D98" s="4">
        <v>13.7</v>
      </c>
      <c r="E98" s="6">
        <v>5829000000</v>
      </c>
      <c r="F98" s="6">
        <v>4547000000</v>
      </c>
      <c r="G98" s="6">
        <v>3569000000</v>
      </c>
      <c r="H98" s="4">
        <v>7.6</v>
      </c>
      <c r="I98" s="4">
        <v>60472</v>
      </c>
      <c r="J98" s="6">
        <v>5970000000</v>
      </c>
      <c r="K98" s="4">
        <v>6</v>
      </c>
      <c r="L98" s="4">
        <v>936000</v>
      </c>
      <c r="M98" s="4">
        <v>1170000</v>
      </c>
      <c r="N98" s="4">
        <v>71.05</v>
      </c>
      <c r="O98" s="4">
        <v>44000</v>
      </c>
      <c r="P98" s="4">
        <v>2290237</v>
      </c>
      <c r="Q98" s="4">
        <v>653900</v>
      </c>
      <c r="R98" s="4">
        <v>1.26</v>
      </c>
      <c r="S98" s="56">
        <v>8.8000000000000007</v>
      </c>
    </row>
    <row r="99" spans="1:19" x14ac:dyDescent="0.25">
      <c r="A99" s="3" t="s">
        <v>112</v>
      </c>
      <c r="B99" s="4">
        <v>10400</v>
      </c>
      <c r="C99" s="4">
        <v>18.88</v>
      </c>
      <c r="D99" s="4">
        <v>6.24</v>
      </c>
      <c r="E99" s="6">
        <v>8591000000</v>
      </c>
      <c r="F99" s="6">
        <v>8066000000</v>
      </c>
      <c r="G99" s="6">
        <v>1783000000</v>
      </c>
      <c r="H99" s="4">
        <v>4</v>
      </c>
      <c r="I99" s="4">
        <v>7300</v>
      </c>
      <c r="J99" s="6">
        <v>8162000000</v>
      </c>
      <c r="K99" s="4">
        <v>2</v>
      </c>
      <c r="L99" s="4">
        <v>400000</v>
      </c>
      <c r="M99" s="4">
        <v>2600000</v>
      </c>
      <c r="N99" s="4">
        <v>72.63</v>
      </c>
      <c r="O99" s="4">
        <v>107000</v>
      </c>
      <c r="P99" s="4">
        <v>3826018</v>
      </c>
      <c r="Q99" s="4">
        <v>678800</v>
      </c>
      <c r="R99" s="4">
        <v>1.92</v>
      </c>
      <c r="S99" s="56">
        <v>18</v>
      </c>
    </row>
    <row r="100" spans="1:19" x14ac:dyDescent="0.25">
      <c r="A100" s="3" t="s">
        <v>113</v>
      </c>
      <c r="B100" s="4">
        <v>30355</v>
      </c>
      <c r="C100" s="4">
        <v>26.53</v>
      </c>
      <c r="D100" s="4">
        <v>25.03</v>
      </c>
      <c r="E100" s="6">
        <v>308000000</v>
      </c>
      <c r="F100" s="6">
        <v>314000000</v>
      </c>
      <c r="G100" s="6">
        <v>484500000</v>
      </c>
      <c r="H100" s="4">
        <v>3.3</v>
      </c>
      <c r="I100" s="4">
        <v>5940</v>
      </c>
      <c r="J100" s="6">
        <v>730900000</v>
      </c>
      <c r="K100" s="4">
        <v>5.3</v>
      </c>
      <c r="L100" s="4">
        <v>21000</v>
      </c>
      <c r="M100" s="4">
        <v>838000</v>
      </c>
      <c r="N100" s="4">
        <v>36.68</v>
      </c>
      <c r="O100" s="4">
        <v>1500</v>
      </c>
      <c r="P100" s="4">
        <v>1867035</v>
      </c>
      <c r="Q100" s="4">
        <v>28600</v>
      </c>
      <c r="R100" s="4">
        <v>3.35</v>
      </c>
      <c r="S100" s="56">
        <v>45</v>
      </c>
    </row>
    <row r="101" spans="1:19" x14ac:dyDescent="0.25">
      <c r="A101" s="3" t="s">
        <v>114</v>
      </c>
      <c r="B101" s="4">
        <v>111370</v>
      </c>
      <c r="C101" s="4">
        <v>44.22</v>
      </c>
      <c r="D101" s="4">
        <v>17.87</v>
      </c>
      <c r="E101" s="6">
        <v>454600000</v>
      </c>
      <c r="F101" s="6">
        <v>488800000</v>
      </c>
      <c r="G101" s="6">
        <v>1079000000</v>
      </c>
      <c r="H101" s="4">
        <v>21.8</v>
      </c>
      <c r="I101" s="4">
        <v>10600</v>
      </c>
      <c r="J101" s="6">
        <v>5051000000</v>
      </c>
      <c r="K101" s="4">
        <v>15</v>
      </c>
      <c r="L101" s="4">
        <v>1000</v>
      </c>
      <c r="M101" s="4">
        <v>3214</v>
      </c>
      <c r="N101" s="4">
        <v>47.69</v>
      </c>
      <c r="O101" s="4">
        <v>3100</v>
      </c>
      <c r="P101" s="4">
        <v>3482211</v>
      </c>
      <c r="Q101" s="4">
        <v>7000</v>
      </c>
      <c r="R101" s="4">
        <v>6.09</v>
      </c>
      <c r="S101" s="56">
        <v>85</v>
      </c>
    </row>
    <row r="102" spans="1:19" x14ac:dyDescent="0.25">
      <c r="A102" s="3" t="s">
        <v>115</v>
      </c>
      <c r="B102" s="4">
        <v>1759540</v>
      </c>
      <c r="C102" s="4">
        <v>26.82</v>
      </c>
      <c r="D102" s="4">
        <v>3.48</v>
      </c>
      <c r="E102" s="6">
        <v>19430000000</v>
      </c>
      <c r="F102" s="6">
        <v>20890000000</v>
      </c>
      <c r="G102" s="6">
        <v>18650000000</v>
      </c>
      <c r="H102" s="4">
        <v>4.9000000000000004</v>
      </c>
      <c r="I102" s="4">
        <v>83200</v>
      </c>
      <c r="J102" s="6">
        <v>7224000000</v>
      </c>
      <c r="K102" s="4">
        <v>2.9</v>
      </c>
      <c r="L102" s="4">
        <v>160000</v>
      </c>
      <c r="M102" s="4">
        <v>1590000</v>
      </c>
      <c r="N102" s="4">
        <v>76.5</v>
      </c>
      <c r="O102" s="4">
        <v>216000</v>
      </c>
      <c r="P102" s="4">
        <v>5765563</v>
      </c>
      <c r="Q102" s="4">
        <v>750000</v>
      </c>
      <c r="R102" s="4">
        <v>3.34</v>
      </c>
      <c r="S102" s="56">
        <v>30</v>
      </c>
    </row>
    <row r="103" spans="1:19" x14ac:dyDescent="0.25">
      <c r="A103" s="3" t="s">
        <v>116</v>
      </c>
      <c r="B103" s="4">
        <v>65200</v>
      </c>
      <c r="C103" s="4">
        <v>8.6199999999999992</v>
      </c>
      <c r="D103" s="4">
        <v>10.92</v>
      </c>
      <c r="E103" s="6">
        <v>10170000000</v>
      </c>
      <c r="F103" s="6">
        <v>17930000000</v>
      </c>
      <c r="G103" s="6">
        <v>8880000000</v>
      </c>
      <c r="H103" s="4">
        <v>6.6</v>
      </c>
      <c r="I103" s="4">
        <v>77148</v>
      </c>
      <c r="J103" s="6">
        <v>11020000000</v>
      </c>
      <c r="K103" s="4">
        <v>1.1000000000000001</v>
      </c>
      <c r="L103" s="4">
        <v>695700</v>
      </c>
      <c r="M103" s="4">
        <v>1630000</v>
      </c>
      <c r="N103" s="4">
        <v>73.97</v>
      </c>
      <c r="O103" s="4">
        <v>72000</v>
      </c>
      <c r="P103" s="4">
        <v>3596617</v>
      </c>
      <c r="Q103" s="4">
        <v>824200</v>
      </c>
      <c r="R103" s="4">
        <v>1.19</v>
      </c>
      <c r="S103" s="56">
        <v>8</v>
      </c>
    </row>
    <row r="104" spans="1:19" x14ac:dyDescent="0.25">
      <c r="A104" s="3" t="s">
        <v>117</v>
      </c>
      <c r="B104" s="4">
        <v>2586</v>
      </c>
      <c r="C104" s="4">
        <v>12.06</v>
      </c>
      <c r="D104" s="4">
        <v>8.41</v>
      </c>
      <c r="E104" s="6">
        <v>5735000000</v>
      </c>
      <c r="F104" s="6">
        <v>2511000000</v>
      </c>
      <c r="G104" s="6">
        <v>13400000000</v>
      </c>
      <c r="H104" s="4">
        <v>2.2999999999999998</v>
      </c>
      <c r="I104" s="4">
        <v>5210</v>
      </c>
      <c r="J104" s="6">
        <v>16300000000</v>
      </c>
      <c r="K104" s="4">
        <v>2.4</v>
      </c>
      <c r="L104" s="4">
        <v>165000</v>
      </c>
      <c r="M104" s="4">
        <v>293700</v>
      </c>
      <c r="N104" s="4">
        <v>78.739999999999995</v>
      </c>
      <c r="O104" s="4">
        <v>50650</v>
      </c>
      <c r="P104" s="4">
        <v>468571</v>
      </c>
      <c r="Q104" s="4">
        <v>355400</v>
      </c>
      <c r="R104" s="4">
        <v>1.79</v>
      </c>
      <c r="S104" s="56">
        <v>4.5</v>
      </c>
    </row>
    <row r="105" spans="1:19" x14ac:dyDescent="0.25">
      <c r="A105" s="3" t="s">
        <v>118</v>
      </c>
      <c r="B105" s="4">
        <v>25</v>
      </c>
      <c r="C105" s="4">
        <v>8.0399999999999991</v>
      </c>
      <c r="D105" s="4">
        <v>4.2300000000000004</v>
      </c>
      <c r="E105" s="6">
        <v>1772000000</v>
      </c>
      <c r="F105" s="6">
        <v>1719000000</v>
      </c>
      <c r="G105" s="6">
        <v>2580000000</v>
      </c>
      <c r="H105" s="4">
        <v>15.6</v>
      </c>
      <c r="I105" s="4">
        <v>341</v>
      </c>
      <c r="J105" s="6">
        <v>2760000000</v>
      </c>
      <c r="K105" s="4">
        <v>2</v>
      </c>
      <c r="L105" s="4">
        <v>120000</v>
      </c>
      <c r="M105" s="4">
        <v>231500</v>
      </c>
      <c r="N105" s="4">
        <v>82.03</v>
      </c>
      <c r="O105" s="4">
        <v>11190</v>
      </c>
      <c r="P105" s="4">
        <v>449198</v>
      </c>
      <c r="Q105" s="4">
        <v>174600</v>
      </c>
      <c r="R105" s="4">
        <v>0.93</v>
      </c>
      <c r="S105" s="56">
        <v>4.7</v>
      </c>
    </row>
    <row r="106" spans="1:19" x14ac:dyDescent="0.25">
      <c r="A106" s="3" t="s">
        <v>119</v>
      </c>
      <c r="B106" s="4">
        <v>25333</v>
      </c>
      <c r="C106" s="4">
        <v>12</v>
      </c>
      <c r="D106" s="4">
        <v>8.73</v>
      </c>
      <c r="E106" s="6">
        <v>7216000000</v>
      </c>
      <c r="F106" s="6">
        <v>6273000000</v>
      </c>
      <c r="G106" s="6">
        <v>1629000000</v>
      </c>
      <c r="H106" s="4">
        <v>1.3</v>
      </c>
      <c r="I106" s="4">
        <v>8684</v>
      </c>
      <c r="J106" s="6">
        <v>2677000000</v>
      </c>
      <c r="K106" s="4">
        <v>0.4</v>
      </c>
      <c r="L106" s="4">
        <v>100000</v>
      </c>
      <c r="M106" s="4">
        <v>855000</v>
      </c>
      <c r="N106" s="4">
        <v>73.73</v>
      </c>
      <c r="O106" s="4">
        <v>22000</v>
      </c>
      <c r="P106" s="4">
        <v>2045262</v>
      </c>
      <c r="Q106" s="4">
        <v>560000</v>
      </c>
      <c r="R106" s="4">
        <v>1.57</v>
      </c>
      <c r="S106" s="56">
        <v>37.700000000000003</v>
      </c>
    </row>
    <row r="107" spans="1:19" x14ac:dyDescent="0.25">
      <c r="A107" s="3" t="s">
        <v>120</v>
      </c>
      <c r="B107" s="4">
        <v>587040</v>
      </c>
      <c r="C107" s="4">
        <v>41.66</v>
      </c>
      <c r="D107" s="4">
        <v>11.35</v>
      </c>
      <c r="E107" s="6">
        <v>781400000</v>
      </c>
      <c r="F107" s="6">
        <v>840200000</v>
      </c>
      <c r="G107" s="6">
        <v>868200000</v>
      </c>
      <c r="H107" s="4">
        <v>5.5</v>
      </c>
      <c r="I107" s="4">
        <v>49827</v>
      </c>
      <c r="J107" s="6">
        <v>1147000000</v>
      </c>
      <c r="K107" s="4">
        <v>7.5</v>
      </c>
      <c r="L107" s="4">
        <v>70500</v>
      </c>
      <c r="M107" s="4">
        <v>7300000</v>
      </c>
      <c r="N107" s="4">
        <v>56.95</v>
      </c>
      <c r="O107" s="4">
        <v>13000</v>
      </c>
      <c r="P107" s="4">
        <v>18040341</v>
      </c>
      <c r="Q107" s="4">
        <v>59600</v>
      </c>
      <c r="R107" s="4">
        <v>5.66</v>
      </c>
      <c r="S107" s="56">
        <v>2.5</v>
      </c>
    </row>
    <row r="108" spans="1:19" x14ac:dyDescent="0.25">
      <c r="A108" s="3" t="s">
        <v>121</v>
      </c>
      <c r="B108" s="4">
        <v>118480</v>
      </c>
      <c r="C108" s="4">
        <v>43.95</v>
      </c>
      <c r="D108" s="4">
        <v>23.39</v>
      </c>
      <c r="E108" s="6">
        <v>1012000000</v>
      </c>
      <c r="F108" s="6">
        <v>1088000000</v>
      </c>
      <c r="G108" s="6">
        <v>503400000</v>
      </c>
      <c r="H108" s="4">
        <v>4</v>
      </c>
      <c r="I108" s="4">
        <v>28400</v>
      </c>
      <c r="J108" s="6">
        <v>521100000</v>
      </c>
      <c r="K108" s="4">
        <v>12</v>
      </c>
      <c r="L108" s="4">
        <v>36000</v>
      </c>
      <c r="M108" s="4">
        <v>4500000</v>
      </c>
      <c r="N108" s="4">
        <v>36.97</v>
      </c>
      <c r="O108" s="4">
        <v>5400</v>
      </c>
      <c r="P108" s="4">
        <v>12158924</v>
      </c>
      <c r="Q108" s="4">
        <v>85000</v>
      </c>
      <c r="R108" s="4">
        <v>5.98</v>
      </c>
      <c r="S108" s="56">
        <v>2.5</v>
      </c>
    </row>
    <row r="109" spans="1:19" x14ac:dyDescent="0.25">
      <c r="A109" s="3" t="s">
        <v>122</v>
      </c>
      <c r="B109" s="4">
        <v>329750</v>
      </c>
      <c r="C109" s="4">
        <v>23.07</v>
      </c>
      <c r="D109" s="4">
        <v>5.0599999999999996</v>
      </c>
      <c r="E109" s="6">
        <v>68400000000</v>
      </c>
      <c r="F109" s="6">
        <v>75330000000</v>
      </c>
      <c r="G109" s="6">
        <v>123500000000</v>
      </c>
      <c r="H109" s="4">
        <v>7.1</v>
      </c>
      <c r="I109" s="4">
        <v>65877</v>
      </c>
      <c r="J109" s="6">
        <v>99300000000</v>
      </c>
      <c r="K109" s="4">
        <v>1.3</v>
      </c>
      <c r="L109" s="4">
        <v>8692100</v>
      </c>
      <c r="M109" s="4">
        <v>10490000</v>
      </c>
      <c r="N109" s="4">
        <v>72.239999999999995</v>
      </c>
      <c r="O109" s="4">
        <v>460000</v>
      </c>
      <c r="P109" s="4">
        <v>23953136</v>
      </c>
      <c r="Q109" s="4">
        <v>4571600</v>
      </c>
      <c r="R109" s="4">
        <v>3.07</v>
      </c>
      <c r="S109" s="56">
        <v>3</v>
      </c>
    </row>
    <row r="110" spans="1:19" x14ac:dyDescent="0.25">
      <c r="A110" s="3" t="s">
        <v>123</v>
      </c>
      <c r="B110" s="4">
        <v>300</v>
      </c>
      <c r="C110" s="4">
        <v>35.43</v>
      </c>
      <c r="D110" s="4">
        <v>7.24</v>
      </c>
      <c r="E110" s="6">
        <v>115700000</v>
      </c>
      <c r="F110" s="6">
        <v>124400000</v>
      </c>
      <c r="G110" s="6">
        <v>90000000</v>
      </c>
      <c r="H110" s="4">
        <v>2.2999999999999998</v>
      </c>
      <c r="I110" s="4"/>
      <c r="J110" s="6">
        <v>392000000</v>
      </c>
      <c r="K110" s="4">
        <v>1</v>
      </c>
      <c r="L110" s="4">
        <v>15000</v>
      </c>
      <c r="M110" s="4">
        <v>88000</v>
      </c>
      <c r="N110" s="4">
        <v>64.06</v>
      </c>
      <c r="O110" s="4">
        <v>3200</v>
      </c>
      <c r="P110" s="4">
        <v>349106</v>
      </c>
      <c r="Q110" s="4">
        <v>28700</v>
      </c>
      <c r="R110" s="4">
        <v>5.0199999999999996</v>
      </c>
      <c r="S110" s="56">
        <v>2.5</v>
      </c>
    </row>
    <row r="111" spans="1:19" x14ac:dyDescent="0.25">
      <c r="A111" s="3" t="s">
        <v>124</v>
      </c>
      <c r="B111" s="4">
        <v>1240000</v>
      </c>
      <c r="C111" s="4">
        <v>46.77</v>
      </c>
      <c r="D111" s="4">
        <v>19.05</v>
      </c>
      <c r="E111" s="6">
        <v>651000000</v>
      </c>
      <c r="F111" s="6">
        <v>700000000</v>
      </c>
      <c r="G111" s="6">
        <v>915000000</v>
      </c>
      <c r="H111" s="4">
        <v>4</v>
      </c>
      <c r="I111" s="4">
        <v>15100</v>
      </c>
      <c r="J111" s="6">
        <v>927000000</v>
      </c>
      <c r="K111" s="4">
        <v>4.5</v>
      </c>
      <c r="L111" s="4">
        <v>25000</v>
      </c>
      <c r="M111" s="4">
        <v>3930000</v>
      </c>
      <c r="N111" s="4">
        <v>45.09</v>
      </c>
      <c r="O111" s="4">
        <v>4000</v>
      </c>
      <c r="P111" s="4">
        <v>12291529</v>
      </c>
      <c r="Q111" s="4">
        <v>56600</v>
      </c>
      <c r="R111" s="4">
        <v>6.5</v>
      </c>
      <c r="S111" s="56">
        <v>5.3</v>
      </c>
    </row>
    <row r="112" spans="1:19" x14ac:dyDescent="0.25">
      <c r="A112" s="3" t="s">
        <v>125</v>
      </c>
      <c r="B112" s="4">
        <v>316</v>
      </c>
      <c r="C112" s="4">
        <v>10.17</v>
      </c>
      <c r="D112" s="4">
        <v>8</v>
      </c>
      <c r="E112" s="6">
        <v>2000000000</v>
      </c>
      <c r="F112" s="6">
        <v>2150000000</v>
      </c>
      <c r="G112" s="6">
        <v>2625000000</v>
      </c>
      <c r="H112" s="4">
        <v>1</v>
      </c>
      <c r="I112" s="4">
        <v>2222</v>
      </c>
      <c r="J112" s="6">
        <v>3407000000</v>
      </c>
      <c r="K112" s="4">
        <v>2.9</v>
      </c>
      <c r="L112" s="4">
        <v>120000</v>
      </c>
      <c r="M112" s="4">
        <v>160000</v>
      </c>
      <c r="N112" s="4">
        <v>78.86</v>
      </c>
      <c r="O112" s="4">
        <v>20000</v>
      </c>
      <c r="P112" s="4">
        <v>398534</v>
      </c>
      <c r="Q112" s="4">
        <v>208300</v>
      </c>
      <c r="R112" s="4">
        <v>1.5</v>
      </c>
      <c r="S112" s="56">
        <v>7</v>
      </c>
    </row>
    <row r="113" spans="1:19" x14ac:dyDescent="0.25">
      <c r="A113" s="3" t="s">
        <v>126</v>
      </c>
      <c r="B113" s="4">
        <v>1100</v>
      </c>
      <c r="C113" s="4">
        <v>14.14</v>
      </c>
      <c r="D113" s="4">
        <v>6.44</v>
      </c>
      <c r="E113" s="6">
        <v>1095000000</v>
      </c>
      <c r="F113" s="6">
        <v>1178000000</v>
      </c>
      <c r="G113" s="6">
        <v>250000000</v>
      </c>
      <c r="H113" s="4">
        <v>3.3</v>
      </c>
      <c r="I113" s="4">
        <v>2105</v>
      </c>
      <c r="J113" s="6">
        <v>2000000000</v>
      </c>
      <c r="K113" s="4">
        <v>3.9</v>
      </c>
      <c r="L113" s="4">
        <v>40000</v>
      </c>
      <c r="M113" s="4">
        <v>165900</v>
      </c>
      <c r="N113" s="4">
        <v>79.040000000000006</v>
      </c>
      <c r="O113" s="4">
        <v>13500</v>
      </c>
      <c r="P113" s="4">
        <v>432900</v>
      </c>
      <c r="Q113" s="4">
        <v>172000</v>
      </c>
      <c r="R113" s="4">
        <v>1.79</v>
      </c>
      <c r="S113" s="56">
        <v>27.2</v>
      </c>
    </row>
    <row r="114" spans="1:19" x14ac:dyDescent="0.25">
      <c r="A114" s="3" t="s">
        <v>127</v>
      </c>
      <c r="B114" s="4">
        <v>1030700</v>
      </c>
      <c r="C114" s="4">
        <v>41.43</v>
      </c>
      <c r="D114" s="4">
        <v>12.44</v>
      </c>
      <c r="E114" s="6">
        <v>176900000</v>
      </c>
      <c r="F114" s="6">
        <v>190200000</v>
      </c>
      <c r="G114" s="6">
        <v>541000000</v>
      </c>
      <c r="H114" s="4">
        <v>3</v>
      </c>
      <c r="I114" s="4">
        <v>7660</v>
      </c>
      <c r="J114" s="6">
        <v>860000000</v>
      </c>
      <c r="K114" s="4">
        <v>7</v>
      </c>
      <c r="L114" s="4">
        <v>10000</v>
      </c>
      <c r="M114" s="4">
        <v>786000</v>
      </c>
      <c r="N114" s="4">
        <v>52.73</v>
      </c>
      <c r="O114" s="4">
        <v>24000</v>
      </c>
      <c r="P114" s="4">
        <v>3086859</v>
      </c>
      <c r="Q114" s="4">
        <v>31500</v>
      </c>
      <c r="R114" s="4">
        <v>5.94</v>
      </c>
      <c r="S114" s="56">
        <v>20</v>
      </c>
    </row>
    <row r="115" spans="1:19" x14ac:dyDescent="0.25">
      <c r="A115" s="3" t="s">
        <v>128</v>
      </c>
      <c r="B115" s="4">
        <v>2040</v>
      </c>
      <c r="C115" s="4">
        <v>15.62</v>
      </c>
      <c r="D115" s="4">
        <v>6.83</v>
      </c>
      <c r="E115" s="6">
        <v>1707000000</v>
      </c>
      <c r="F115" s="6">
        <v>1836000000</v>
      </c>
      <c r="G115" s="6">
        <v>2012000000</v>
      </c>
      <c r="H115" s="4">
        <v>4.7</v>
      </c>
      <c r="I115" s="4">
        <v>2000</v>
      </c>
      <c r="J115" s="6">
        <v>2245000000</v>
      </c>
      <c r="K115" s="4">
        <v>4.5</v>
      </c>
      <c r="L115" s="4">
        <v>150000</v>
      </c>
      <c r="M115" s="4">
        <v>560000</v>
      </c>
      <c r="N115" s="4">
        <v>72.38</v>
      </c>
      <c r="O115" s="4">
        <v>21000</v>
      </c>
      <c r="P115" s="4">
        <v>1230602</v>
      </c>
      <c r="Q115" s="4">
        <v>348200</v>
      </c>
      <c r="R115" s="4">
        <v>1.96</v>
      </c>
      <c r="S115" s="56">
        <v>10.8</v>
      </c>
    </row>
    <row r="116" spans="1:19" x14ac:dyDescent="0.25">
      <c r="A116" s="3" t="s">
        <v>129</v>
      </c>
      <c r="B116" s="4">
        <v>1972550</v>
      </c>
      <c r="C116" s="4">
        <v>21.01</v>
      </c>
      <c r="D116" s="4">
        <v>4.7300000000000004</v>
      </c>
      <c r="E116" s="6">
        <v>189700000000</v>
      </c>
      <c r="F116" s="6">
        <v>203600000000</v>
      </c>
      <c r="G116" s="6">
        <v>182400000000</v>
      </c>
      <c r="H116" s="4">
        <v>4.0999999999999996</v>
      </c>
      <c r="I116" s="4">
        <v>329532</v>
      </c>
      <c r="J116" s="6">
        <v>190800000000</v>
      </c>
      <c r="K116" s="4">
        <v>5.4</v>
      </c>
      <c r="L116" s="4">
        <v>10033000</v>
      </c>
      <c r="M116" s="4">
        <v>34730000</v>
      </c>
      <c r="N116" s="4">
        <v>75.19</v>
      </c>
      <c r="O116" s="4">
        <v>1752000</v>
      </c>
      <c r="P116" s="4">
        <v>106202903</v>
      </c>
      <c r="Q116" s="4">
        <v>15958700</v>
      </c>
      <c r="R116" s="4">
        <v>2.4500000000000002</v>
      </c>
      <c r="S116" s="56">
        <v>3.2</v>
      </c>
    </row>
    <row r="117" spans="1:19" x14ac:dyDescent="0.25">
      <c r="A117" s="3" t="s">
        <v>130</v>
      </c>
      <c r="B117" s="4">
        <v>702</v>
      </c>
      <c r="C117" s="4">
        <v>25.11</v>
      </c>
      <c r="D117" s="4">
        <v>4.87</v>
      </c>
      <c r="E117" s="6">
        <v>178600000</v>
      </c>
      <c r="F117" s="6">
        <v>192000000</v>
      </c>
      <c r="G117" s="6">
        <v>22000000</v>
      </c>
      <c r="H117" s="4">
        <v>1</v>
      </c>
      <c r="I117" s="4">
        <v>240</v>
      </c>
      <c r="J117" s="6">
        <v>149000000</v>
      </c>
      <c r="K117" s="4">
        <v>1</v>
      </c>
      <c r="L117" s="4">
        <v>6000</v>
      </c>
      <c r="M117" s="4">
        <v>7896</v>
      </c>
      <c r="N117" s="4">
        <v>69.75</v>
      </c>
      <c r="O117" s="4">
        <v>56</v>
      </c>
      <c r="P117" s="4">
        <v>108105</v>
      </c>
      <c r="Q117" s="4">
        <v>10100</v>
      </c>
      <c r="R117" s="4">
        <v>3.25</v>
      </c>
      <c r="S117" s="56">
        <v>16</v>
      </c>
    </row>
    <row r="118" spans="1:19" x14ac:dyDescent="0.25">
      <c r="A118" s="3" t="s">
        <v>131</v>
      </c>
      <c r="B118" s="4">
        <v>33843</v>
      </c>
      <c r="C118" s="4">
        <v>15.27</v>
      </c>
      <c r="D118" s="4">
        <v>12.79</v>
      </c>
      <c r="E118" s="6">
        <v>4605000000</v>
      </c>
      <c r="F118" s="6">
        <v>3876000000</v>
      </c>
      <c r="G118" s="6">
        <v>1030000000</v>
      </c>
      <c r="H118" s="4">
        <v>6.8</v>
      </c>
      <c r="I118" s="4">
        <v>12719</v>
      </c>
      <c r="J118" s="6">
        <v>1830000000</v>
      </c>
      <c r="K118" s="4">
        <v>11.5</v>
      </c>
      <c r="L118" s="4">
        <v>150000</v>
      </c>
      <c r="M118" s="4">
        <v>1360000</v>
      </c>
      <c r="N118" s="4">
        <v>65.180000000000007</v>
      </c>
      <c r="O118" s="4">
        <v>24000</v>
      </c>
      <c r="P118" s="4">
        <v>4455421</v>
      </c>
      <c r="Q118" s="4">
        <v>706900</v>
      </c>
      <c r="R118" s="4">
        <v>1.81</v>
      </c>
      <c r="S118" s="56">
        <v>8</v>
      </c>
    </row>
    <row r="119" spans="1:19" x14ac:dyDescent="0.25">
      <c r="A119" s="3" t="s">
        <v>132</v>
      </c>
      <c r="B119" s="4">
        <v>1564116</v>
      </c>
      <c r="C119" s="4">
        <v>21.52</v>
      </c>
      <c r="D119" s="4">
        <v>7.03</v>
      </c>
      <c r="E119" s="6">
        <v>2209000000</v>
      </c>
      <c r="F119" s="6">
        <v>2692000000</v>
      </c>
      <c r="G119" s="6">
        <v>853000000</v>
      </c>
      <c r="H119" s="4">
        <v>10.6</v>
      </c>
      <c r="I119" s="4">
        <v>49256</v>
      </c>
      <c r="J119" s="6">
        <v>1000000000</v>
      </c>
      <c r="K119" s="4">
        <v>11</v>
      </c>
      <c r="L119" s="4">
        <v>220000</v>
      </c>
      <c r="M119" s="4">
        <v>1488000</v>
      </c>
      <c r="N119" s="4">
        <v>64.52</v>
      </c>
      <c r="O119" s="4">
        <v>11000</v>
      </c>
      <c r="P119" s="4">
        <v>2791272</v>
      </c>
      <c r="Q119" s="4">
        <v>142300</v>
      </c>
      <c r="R119" s="4">
        <v>2.2599999999999998</v>
      </c>
      <c r="S119" s="56">
        <v>6.7</v>
      </c>
    </row>
    <row r="120" spans="1:19" x14ac:dyDescent="0.25">
      <c r="A120" s="3" t="s">
        <v>133</v>
      </c>
      <c r="B120" s="4">
        <v>102</v>
      </c>
      <c r="C120" s="4">
        <v>17.559999999999999</v>
      </c>
      <c r="D120" s="4">
        <v>7.17</v>
      </c>
      <c r="E120" s="6">
        <v>1674000</v>
      </c>
      <c r="F120" s="6">
        <v>1800000</v>
      </c>
      <c r="G120" s="6">
        <v>700000</v>
      </c>
      <c r="H120" s="4">
        <v>-1</v>
      </c>
      <c r="I120" s="4">
        <v>227</v>
      </c>
      <c r="J120" s="6">
        <v>17000000</v>
      </c>
      <c r="K120" s="4">
        <v>2.6</v>
      </c>
      <c r="L120" s="4">
        <v>2500</v>
      </c>
      <c r="M120" s="4">
        <v>4521</v>
      </c>
      <c r="N120" s="4">
        <v>78.709999999999994</v>
      </c>
      <c r="O120" s="4">
        <v>400</v>
      </c>
      <c r="P120" s="4">
        <v>9341</v>
      </c>
      <c r="Q120" s="4"/>
      <c r="R120" s="4">
        <v>1.78</v>
      </c>
      <c r="S120" s="56">
        <v>6</v>
      </c>
    </row>
    <row r="121" spans="1:19" x14ac:dyDescent="0.25">
      <c r="A121" s="3" t="s">
        <v>134</v>
      </c>
      <c r="B121" s="4">
        <v>446550</v>
      </c>
      <c r="C121" s="4">
        <v>22.29</v>
      </c>
      <c r="D121" s="4">
        <v>5.64</v>
      </c>
      <c r="E121" s="6">
        <v>14240000000</v>
      </c>
      <c r="F121" s="6">
        <v>13910000000</v>
      </c>
      <c r="G121" s="6">
        <v>9754000000</v>
      </c>
      <c r="H121" s="4">
        <v>4.4000000000000004</v>
      </c>
      <c r="I121" s="4">
        <v>57694</v>
      </c>
      <c r="J121" s="6">
        <v>15630000000</v>
      </c>
      <c r="K121" s="4">
        <v>2.1</v>
      </c>
      <c r="L121" s="4">
        <v>800000</v>
      </c>
      <c r="M121" s="4">
        <v>11020000</v>
      </c>
      <c r="N121" s="4">
        <v>70.66</v>
      </c>
      <c r="O121" s="4">
        <v>167000</v>
      </c>
      <c r="P121" s="4">
        <v>32725847</v>
      </c>
      <c r="Q121" s="4">
        <v>1219200</v>
      </c>
      <c r="R121" s="4">
        <v>2.73</v>
      </c>
      <c r="S121" s="56">
        <v>12.1</v>
      </c>
    </row>
    <row r="122" spans="1:19" x14ac:dyDescent="0.25">
      <c r="A122" s="3" t="s">
        <v>135</v>
      </c>
      <c r="B122" s="4">
        <v>801590</v>
      </c>
      <c r="C122" s="4">
        <v>35.79</v>
      </c>
      <c r="D122" s="4">
        <v>20.99</v>
      </c>
      <c r="E122" s="6">
        <v>5046000000</v>
      </c>
      <c r="F122" s="6">
        <v>8859000000</v>
      </c>
      <c r="G122" s="6">
        <v>689400000</v>
      </c>
      <c r="H122" s="4">
        <v>8.1999999999999993</v>
      </c>
      <c r="I122" s="4">
        <v>30400</v>
      </c>
      <c r="J122" s="6">
        <v>972900000</v>
      </c>
      <c r="K122" s="4">
        <v>12.8</v>
      </c>
      <c r="L122" s="4">
        <v>50000</v>
      </c>
      <c r="M122" s="4">
        <v>9200000</v>
      </c>
      <c r="N122" s="4">
        <v>40.32</v>
      </c>
      <c r="O122" s="4">
        <v>8500</v>
      </c>
      <c r="P122" s="4">
        <v>19406703</v>
      </c>
      <c r="Q122" s="4">
        <v>83700</v>
      </c>
      <c r="R122" s="4">
        <v>4.7</v>
      </c>
      <c r="S122" s="56">
        <v>21</v>
      </c>
    </row>
    <row r="123" spans="1:19" x14ac:dyDescent="0.25">
      <c r="A123" s="3" t="s">
        <v>136</v>
      </c>
      <c r="B123" s="4">
        <v>825418</v>
      </c>
      <c r="C123" s="4">
        <v>25.16</v>
      </c>
      <c r="D123" s="4">
        <v>18.36</v>
      </c>
      <c r="E123" s="6">
        <v>1920000000</v>
      </c>
      <c r="F123" s="6">
        <v>1167000000</v>
      </c>
      <c r="G123" s="6">
        <v>1356000000</v>
      </c>
      <c r="H123" s="4">
        <v>4.8</v>
      </c>
      <c r="I123" s="4">
        <v>42237</v>
      </c>
      <c r="J123" s="6">
        <v>1473000000</v>
      </c>
      <c r="K123" s="4">
        <v>4.2</v>
      </c>
      <c r="L123" s="4">
        <v>65000</v>
      </c>
      <c r="M123" s="4">
        <v>840000</v>
      </c>
      <c r="N123" s="4">
        <v>43.93</v>
      </c>
      <c r="O123" s="4">
        <v>13000</v>
      </c>
      <c r="P123" s="4">
        <v>2030692</v>
      </c>
      <c r="Q123" s="4">
        <v>127400</v>
      </c>
      <c r="R123" s="4">
        <v>3.18</v>
      </c>
      <c r="S123" s="56">
        <v>35</v>
      </c>
    </row>
    <row r="124" spans="1:19" x14ac:dyDescent="0.25">
      <c r="A124" s="3" t="s">
        <v>137</v>
      </c>
      <c r="B124" s="4">
        <v>21</v>
      </c>
      <c r="C124" s="4">
        <v>25.14</v>
      </c>
      <c r="D124" s="4">
        <v>6.82</v>
      </c>
      <c r="E124" s="6">
        <v>27900000</v>
      </c>
      <c r="F124" s="6">
        <v>30000000</v>
      </c>
      <c r="G124" s="6">
        <v>640000</v>
      </c>
      <c r="H124" s="4">
        <v>3.3</v>
      </c>
      <c r="I124" s="4">
        <v>30</v>
      </c>
      <c r="J124" s="6">
        <v>19800000</v>
      </c>
      <c r="K124" s="4">
        <v>-3.6</v>
      </c>
      <c r="L124" s="4">
        <v>300</v>
      </c>
      <c r="M124" s="4">
        <v>2541</v>
      </c>
      <c r="N124" s="4">
        <v>62.73</v>
      </c>
      <c r="O124" s="4">
        <v>1000</v>
      </c>
      <c r="P124" s="4">
        <v>13048</v>
      </c>
      <c r="Q124" s="4">
        <v>1900</v>
      </c>
      <c r="R124" s="4">
        <v>3.19</v>
      </c>
      <c r="S124" s="56">
        <v>90</v>
      </c>
    </row>
    <row r="125" spans="1:19" x14ac:dyDescent="0.25">
      <c r="A125" s="3" t="s">
        <v>138</v>
      </c>
      <c r="B125" s="4">
        <v>140800</v>
      </c>
      <c r="C125" s="4">
        <v>31.45</v>
      </c>
      <c r="D125" s="4">
        <v>9.4700000000000006</v>
      </c>
      <c r="E125" s="6">
        <v>2005000000</v>
      </c>
      <c r="F125" s="6">
        <v>2054000000</v>
      </c>
      <c r="G125" s="6">
        <v>568000000</v>
      </c>
      <c r="H125" s="4">
        <v>3</v>
      </c>
      <c r="I125" s="4">
        <v>13223</v>
      </c>
      <c r="J125" s="6">
        <v>1419000000</v>
      </c>
      <c r="K125" s="4">
        <v>2.9</v>
      </c>
      <c r="L125" s="4">
        <v>80000</v>
      </c>
      <c r="M125" s="4">
        <v>10000000</v>
      </c>
      <c r="N125" s="4">
        <v>59.8</v>
      </c>
      <c r="O125" s="4">
        <v>16000</v>
      </c>
      <c r="P125" s="4">
        <v>27676547</v>
      </c>
      <c r="Q125" s="4">
        <v>371800</v>
      </c>
      <c r="R125" s="4">
        <v>4.1900000000000004</v>
      </c>
      <c r="S125" s="56">
        <v>47</v>
      </c>
    </row>
    <row r="126" spans="1:19" x14ac:dyDescent="0.25">
      <c r="A126" s="3" t="s">
        <v>139</v>
      </c>
      <c r="B126" s="4">
        <v>41526</v>
      </c>
      <c r="C126" s="4">
        <v>11.14</v>
      </c>
      <c r="D126" s="4">
        <v>8.68</v>
      </c>
      <c r="E126" s="6">
        <v>100700000000</v>
      </c>
      <c r="F126" s="6">
        <v>90610000000</v>
      </c>
      <c r="G126" s="6">
        <v>293100000000</v>
      </c>
      <c r="H126" s="4">
        <v>1.2</v>
      </c>
      <c r="I126" s="4">
        <v>116500</v>
      </c>
      <c r="J126" s="6">
        <v>252700000000</v>
      </c>
      <c r="K126" s="4">
        <v>1.4</v>
      </c>
      <c r="L126" s="4">
        <v>8500000</v>
      </c>
      <c r="M126" s="4">
        <v>7530000</v>
      </c>
      <c r="N126" s="4">
        <v>78.81</v>
      </c>
      <c r="O126" s="4">
        <v>895300</v>
      </c>
      <c r="P126" s="4">
        <v>16407491</v>
      </c>
      <c r="Q126" s="4">
        <v>10004000</v>
      </c>
      <c r="R126" s="4">
        <v>1.66</v>
      </c>
      <c r="S126" s="56">
        <v>6</v>
      </c>
    </row>
    <row r="127" spans="1:19" x14ac:dyDescent="0.25">
      <c r="A127" s="3" t="s">
        <v>140</v>
      </c>
      <c r="B127" s="4">
        <v>960</v>
      </c>
      <c r="C127" s="4">
        <v>15</v>
      </c>
      <c r="D127" s="4">
        <v>6.41</v>
      </c>
      <c r="E127" s="6">
        <v>934300000</v>
      </c>
      <c r="F127" s="6">
        <v>1005000000</v>
      </c>
      <c r="G127" s="6">
        <v>1579000000</v>
      </c>
      <c r="H127" s="4">
        <v>0.5</v>
      </c>
      <c r="I127" s="4">
        <v>600</v>
      </c>
      <c r="J127" s="6">
        <v>2233000000</v>
      </c>
      <c r="K127" s="4">
        <v>2.1</v>
      </c>
      <c r="L127" s="4">
        <v>2000</v>
      </c>
      <c r="M127" s="4">
        <v>89000</v>
      </c>
      <c r="N127" s="4">
        <v>75.83</v>
      </c>
      <c r="O127" s="4">
        <v>72000</v>
      </c>
      <c r="P127" s="4">
        <v>219958</v>
      </c>
      <c r="Q127" s="4">
        <v>81000</v>
      </c>
      <c r="R127" s="4">
        <v>2</v>
      </c>
      <c r="S127" s="56">
        <v>15.6</v>
      </c>
    </row>
    <row r="128" spans="1:19" x14ac:dyDescent="0.25">
      <c r="A128" s="3" t="s">
        <v>141</v>
      </c>
      <c r="B128" s="4">
        <v>19060</v>
      </c>
      <c r="C128" s="4">
        <v>18.489999999999998</v>
      </c>
      <c r="D128" s="4">
        <v>5.65</v>
      </c>
      <c r="E128" s="6">
        <v>1471000000</v>
      </c>
      <c r="F128" s="6">
        <v>1581000000</v>
      </c>
      <c r="G128" s="6">
        <v>448000000</v>
      </c>
      <c r="H128" s="4">
        <v>3.3</v>
      </c>
      <c r="I128" s="4">
        <v>5432</v>
      </c>
      <c r="J128" s="6">
        <v>1007000000</v>
      </c>
      <c r="K128" s="4">
        <v>-0.6</v>
      </c>
      <c r="L128" s="4">
        <v>60000</v>
      </c>
      <c r="M128" s="4">
        <v>79400</v>
      </c>
      <c r="N128" s="4">
        <v>74.040000000000006</v>
      </c>
      <c r="O128" s="4">
        <v>8750</v>
      </c>
      <c r="P128" s="4">
        <v>216494</v>
      </c>
      <c r="Q128" s="4">
        <v>52000</v>
      </c>
      <c r="R128" s="4">
        <v>2.31</v>
      </c>
      <c r="S128" s="56">
        <v>19</v>
      </c>
    </row>
    <row r="129" spans="1:19" x14ac:dyDescent="0.25">
      <c r="A129" s="3" t="s">
        <v>142</v>
      </c>
      <c r="B129" s="4">
        <v>268680</v>
      </c>
      <c r="C129" s="4">
        <v>13.9</v>
      </c>
      <c r="D129" s="4">
        <v>7.53</v>
      </c>
      <c r="E129" s="6">
        <v>35710000000</v>
      </c>
      <c r="F129" s="6">
        <v>38390000000</v>
      </c>
      <c r="G129" s="6">
        <v>19850000000</v>
      </c>
      <c r="H129" s="4">
        <v>4.8</v>
      </c>
      <c r="I129" s="4">
        <v>92382</v>
      </c>
      <c r="J129" s="6">
        <v>19770000000</v>
      </c>
      <c r="K129" s="4">
        <v>2.4</v>
      </c>
      <c r="L129" s="4">
        <v>2110000</v>
      </c>
      <c r="M129" s="4">
        <v>2050000</v>
      </c>
      <c r="N129" s="4">
        <v>78.66</v>
      </c>
      <c r="O129" s="4">
        <v>132700</v>
      </c>
      <c r="P129" s="4">
        <v>4035461</v>
      </c>
      <c r="Q129" s="4">
        <v>1765000</v>
      </c>
      <c r="R129" s="4">
        <v>1.79</v>
      </c>
      <c r="S129" s="56">
        <v>4.2</v>
      </c>
    </row>
    <row r="130" spans="1:19" x14ac:dyDescent="0.25">
      <c r="A130" s="3" t="s">
        <v>143</v>
      </c>
      <c r="B130" s="4">
        <v>129494</v>
      </c>
      <c r="C130" s="4">
        <v>24.88</v>
      </c>
      <c r="D130" s="4">
        <v>4.49</v>
      </c>
      <c r="E130" s="6">
        <v>2318000000</v>
      </c>
      <c r="F130" s="6">
        <v>2553000000</v>
      </c>
      <c r="G130" s="6">
        <v>750000000</v>
      </c>
      <c r="H130" s="4">
        <v>4</v>
      </c>
      <c r="I130" s="4">
        <v>18712</v>
      </c>
      <c r="J130" s="6">
        <v>2020000000</v>
      </c>
      <c r="K130" s="4">
        <v>9.3000000000000007</v>
      </c>
      <c r="L130" s="4">
        <v>90000</v>
      </c>
      <c r="M130" s="4">
        <v>1930000</v>
      </c>
      <c r="N130" s="4">
        <v>70.33</v>
      </c>
      <c r="O130" s="4">
        <v>25770</v>
      </c>
      <c r="P130" s="4">
        <v>5465100</v>
      </c>
      <c r="Q130" s="4">
        <v>171600</v>
      </c>
      <c r="R130" s="4">
        <v>2.81</v>
      </c>
      <c r="S130" s="56">
        <v>7.8</v>
      </c>
    </row>
    <row r="131" spans="1:19" x14ac:dyDescent="0.25">
      <c r="A131" s="3" t="s">
        <v>144</v>
      </c>
      <c r="B131" s="4">
        <v>923768</v>
      </c>
      <c r="C131" s="4">
        <v>40.65</v>
      </c>
      <c r="D131" s="4">
        <v>17.18</v>
      </c>
      <c r="E131" s="6">
        <v>18430000000</v>
      </c>
      <c r="F131" s="6">
        <v>19850000000</v>
      </c>
      <c r="G131" s="6">
        <v>33990000000</v>
      </c>
      <c r="H131" s="4">
        <v>6.2</v>
      </c>
      <c r="I131" s="4">
        <v>194394</v>
      </c>
      <c r="J131" s="6">
        <v>17140000000</v>
      </c>
      <c r="K131" s="4">
        <v>16.5</v>
      </c>
      <c r="L131" s="4">
        <v>750000</v>
      </c>
      <c r="M131" s="4">
        <v>55670000</v>
      </c>
      <c r="N131" s="4">
        <v>46.74</v>
      </c>
      <c r="O131" s="4">
        <v>275000</v>
      </c>
      <c r="P131" s="4">
        <v>128771988</v>
      </c>
      <c r="Q131" s="4">
        <v>853100</v>
      </c>
      <c r="R131" s="4">
        <v>5.53</v>
      </c>
      <c r="S131" s="56">
        <v>2.5</v>
      </c>
    </row>
    <row r="132" spans="1:19" x14ac:dyDescent="0.25">
      <c r="A132" s="3" t="s">
        <v>145</v>
      </c>
      <c r="B132" s="4">
        <v>324220</v>
      </c>
      <c r="C132" s="4">
        <v>11.67</v>
      </c>
      <c r="D132" s="4">
        <v>9.4499999999999993</v>
      </c>
      <c r="E132" s="6">
        <v>107400000000</v>
      </c>
      <c r="F132" s="6">
        <v>125900000000</v>
      </c>
      <c r="G132" s="6">
        <v>76640000000</v>
      </c>
      <c r="H132" s="4">
        <v>3.3</v>
      </c>
      <c r="I132" s="4">
        <v>91852</v>
      </c>
      <c r="J132" s="6">
        <v>45960000000</v>
      </c>
      <c r="K132" s="4">
        <v>1</v>
      </c>
      <c r="L132" s="4">
        <v>2288000</v>
      </c>
      <c r="M132" s="4">
        <v>2380000</v>
      </c>
      <c r="N132" s="4">
        <v>79.400000000000006</v>
      </c>
      <c r="O132" s="4">
        <v>171100</v>
      </c>
      <c r="P132" s="4">
        <v>4593041</v>
      </c>
      <c r="Q132" s="4">
        <v>3343000</v>
      </c>
      <c r="R132" s="4">
        <v>1.78</v>
      </c>
      <c r="S132" s="56">
        <v>4.3</v>
      </c>
    </row>
    <row r="133" spans="1:19" x14ac:dyDescent="0.25">
      <c r="A133" s="3" t="s">
        <v>146</v>
      </c>
      <c r="B133" s="4">
        <v>212460</v>
      </c>
      <c r="C133" s="4">
        <v>36.729999999999997</v>
      </c>
      <c r="D133" s="4">
        <v>3.86</v>
      </c>
      <c r="E133" s="6">
        <v>9792000000</v>
      </c>
      <c r="F133" s="6">
        <v>9896000000</v>
      </c>
      <c r="G133" s="6">
        <v>13140000000</v>
      </c>
      <c r="H133" s="4">
        <v>1.2</v>
      </c>
      <c r="I133" s="4">
        <v>34965</v>
      </c>
      <c r="J133" s="6">
        <v>6373000000</v>
      </c>
      <c r="K133" s="4">
        <v>0.2</v>
      </c>
      <c r="L133" s="4">
        <v>180000</v>
      </c>
      <c r="M133" s="4">
        <v>920000</v>
      </c>
      <c r="N133" s="4">
        <v>73.13</v>
      </c>
      <c r="O133" s="4">
        <v>54000</v>
      </c>
      <c r="P133" s="4">
        <v>3001583</v>
      </c>
      <c r="Q133" s="4">
        <v>233900</v>
      </c>
      <c r="R133" s="4">
        <v>5.84</v>
      </c>
      <c r="S133" s="56">
        <v>15</v>
      </c>
    </row>
    <row r="134" spans="1:19" x14ac:dyDescent="0.25">
      <c r="A134" s="3" t="s">
        <v>147</v>
      </c>
      <c r="B134" s="4">
        <v>803940</v>
      </c>
      <c r="C134" s="4">
        <v>30.42</v>
      </c>
      <c r="D134" s="4">
        <v>8.4499999999999993</v>
      </c>
      <c r="E134" s="6">
        <v>52660000000</v>
      </c>
      <c r="F134" s="6">
        <v>75270000000</v>
      </c>
      <c r="G134" s="6">
        <v>15070000000</v>
      </c>
      <c r="H134" s="4">
        <v>6.1</v>
      </c>
      <c r="I134" s="4">
        <v>257683</v>
      </c>
      <c r="J134" s="6">
        <v>14010000000</v>
      </c>
      <c r="K134" s="4">
        <v>4.8</v>
      </c>
      <c r="L134" s="4">
        <v>1500000</v>
      </c>
      <c r="M134" s="4">
        <v>45430000</v>
      </c>
      <c r="N134" s="4">
        <v>63</v>
      </c>
      <c r="O134" s="4">
        <v>365000</v>
      </c>
      <c r="P134" s="4">
        <v>162419946</v>
      </c>
      <c r="Q134" s="4">
        <v>3982800</v>
      </c>
      <c r="R134" s="4">
        <v>4.1399999999999997</v>
      </c>
      <c r="S134" s="56">
        <v>8.3000000000000007</v>
      </c>
    </row>
    <row r="135" spans="1:19" x14ac:dyDescent="0.25">
      <c r="A135" s="3" t="s">
        <v>148</v>
      </c>
      <c r="B135" s="4">
        <v>78200</v>
      </c>
      <c r="C135" s="4">
        <v>19.96</v>
      </c>
      <c r="D135" s="4">
        <v>6.54</v>
      </c>
      <c r="E135" s="6">
        <v>4473000000</v>
      </c>
      <c r="F135" s="6">
        <v>4873000000</v>
      </c>
      <c r="G135" s="6">
        <v>5699000000</v>
      </c>
      <c r="H135" s="4">
        <v>6</v>
      </c>
      <c r="I135" s="4">
        <v>11643</v>
      </c>
      <c r="J135" s="6">
        <v>7164000000</v>
      </c>
      <c r="K135" s="4">
        <v>2</v>
      </c>
      <c r="L135" s="4">
        <v>120000</v>
      </c>
      <c r="M135" s="4">
        <v>1320000</v>
      </c>
      <c r="N135" s="4">
        <v>71.94</v>
      </c>
      <c r="O135" s="4">
        <v>40520</v>
      </c>
      <c r="P135" s="4">
        <v>3039150</v>
      </c>
      <c r="Q135" s="4">
        <v>386900</v>
      </c>
      <c r="R135" s="4">
        <v>2.4500000000000002</v>
      </c>
      <c r="S135" s="56">
        <v>12.6</v>
      </c>
    </row>
    <row r="136" spans="1:19" x14ac:dyDescent="0.25">
      <c r="A136" s="3" t="s">
        <v>149</v>
      </c>
      <c r="B136" s="4">
        <v>406750</v>
      </c>
      <c r="C136" s="4">
        <v>29.43</v>
      </c>
      <c r="D136" s="4">
        <v>4.53</v>
      </c>
      <c r="E136" s="6">
        <v>2469000000</v>
      </c>
      <c r="F136" s="6">
        <v>48360000000</v>
      </c>
      <c r="G136" s="6">
        <v>2936000000</v>
      </c>
      <c r="H136" s="4">
        <v>2.8</v>
      </c>
      <c r="I136" s="4">
        <v>29500</v>
      </c>
      <c r="J136" s="6">
        <v>3330000000</v>
      </c>
      <c r="K136" s="4">
        <v>5.0999999999999996</v>
      </c>
      <c r="L136" s="4">
        <v>120000</v>
      </c>
      <c r="M136" s="4">
        <v>2660000</v>
      </c>
      <c r="N136" s="4">
        <v>74.89</v>
      </c>
      <c r="O136" s="4">
        <v>25000</v>
      </c>
      <c r="P136" s="4">
        <v>6347884</v>
      </c>
      <c r="Q136" s="4">
        <v>273200</v>
      </c>
      <c r="R136" s="4">
        <v>3.93</v>
      </c>
      <c r="S136" s="56">
        <v>15.1</v>
      </c>
    </row>
    <row r="137" spans="1:19" x14ac:dyDescent="0.25">
      <c r="A137" s="3" t="s">
        <v>150</v>
      </c>
      <c r="B137" s="4">
        <v>1285220</v>
      </c>
      <c r="C137" s="4">
        <v>20.87</v>
      </c>
      <c r="D137" s="4">
        <v>6.26</v>
      </c>
      <c r="E137" s="6">
        <v>20220000000</v>
      </c>
      <c r="F137" s="6">
        <v>22880000000</v>
      </c>
      <c r="G137" s="6">
        <v>12300000000</v>
      </c>
      <c r="H137" s="4">
        <v>4.5</v>
      </c>
      <c r="I137" s="4">
        <v>78230</v>
      </c>
      <c r="J137" s="6">
        <v>9600000000</v>
      </c>
      <c r="K137" s="4">
        <v>3.8</v>
      </c>
      <c r="L137" s="4">
        <v>2850000</v>
      </c>
      <c r="M137" s="4">
        <v>11000000</v>
      </c>
      <c r="N137" s="4">
        <v>69.53</v>
      </c>
      <c r="O137" s="4">
        <v>161000</v>
      </c>
      <c r="P137" s="4">
        <v>27925628</v>
      </c>
      <c r="Q137" s="4">
        <v>1839200</v>
      </c>
      <c r="R137" s="4">
        <v>2.56</v>
      </c>
      <c r="S137" s="56">
        <v>9.6</v>
      </c>
    </row>
    <row r="138" spans="1:19" x14ac:dyDescent="0.25">
      <c r="A138" s="3" t="s">
        <v>151</v>
      </c>
      <c r="B138" s="4">
        <v>300000</v>
      </c>
      <c r="C138" s="4">
        <v>25.31</v>
      </c>
      <c r="D138" s="4">
        <v>5.47</v>
      </c>
      <c r="E138" s="6">
        <v>46050000000</v>
      </c>
      <c r="F138" s="6">
        <v>52860000000</v>
      </c>
      <c r="G138" s="6">
        <v>38630000000</v>
      </c>
      <c r="H138" s="4">
        <v>5.9</v>
      </c>
      <c r="I138" s="4">
        <v>202124</v>
      </c>
      <c r="J138" s="6">
        <v>37500000000</v>
      </c>
      <c r="K138" s="4">
        <v>5.5</v>
      </c>
      <c r="L138" s="4">
        <v>3500000</v>
      </c>
      <c r="M138" s="4">
        <v>35860000</v>
      </c>
      <c r="N138" s="4">
        <v>69.91</v>
      </c>
      <c r="O138" s="4">
        <v>338000</v>
      </c>
      <c r="P138" s="4">
        <v>87857473</v>
      </c>
      <c r="Q138" s="4">
        <v>3310900</v>
      </c>
      <c r="R138" s="4">
        <v>3.16</v>
      </c>
      <c r="S138" s="56">
        <v>11.7</v>
      </c>
    </row>
    <row r="139" spans="1:19" x14ac:dyDescent="0.25">
      <c r="A139" s="3" t="s">
        <v>152</v>
      </c>
      <c r="B139" s="4">
        <v>312685</v>
      </c>
      <c r="C139" s="4">
        <v>10.78</v>
      </c>
      <c r="D139" s="4">
        <v>10.01</v>
      </c>
      <c r="E139" s="6">
        <v>117400000000</v>
      </c>
      <c r="F139" s="6">
        <v>133800000000</v>
      </c>
      <c r="G139" s="6">
        <v>75980000000</v>
      </c>
      <c r="H139" s="4">
        <v>5.6</v>
      </c>
      <c r="I139" s="4">
        <v>364697</v>
      </c>
      <c r="J139" s="6">
        <v>81610000000</v>
      </c>
      <c r="K139" s="4">
        <v>3.4</v>
      </c>
      <c r="L139" s="4">
        <v>8970000</v>
      </c>
      <c r="M139" s="4">
        <v>17020000</v>
      </c>
      <c r="N139" s="4">
        <v>74.41</v>
      </c>
      <c r="O139" s="4">
        <v>424100</v>
      </c>
      <c r="P139" s="4">
        <v>38635144</v>
      </c>
      <c r="Q139" s="4">
        <v>12300000</v>
      </c>
      <c r="R139" s="4">
        <v>1.39</v>
      </c>
      <c r="S139" s="56">
        <v>19.5</v>
      </c>
    </row>
    <row r="140" spans="1:19" x14ac:dyDescent="0.25">
      <c r="A140" s="3" t="s">
        <v>153</v>
      </c>
      <c r="B140" s="4">
        <v>92391</v>
      </c>
      <c r="C140" s="4">
        <v>10.82</v>
      </c>
      <c r="D140" s="4">
        <v>10.43</v>
      </c>
      <c r="E140" s="6">
        <v>42150000000</v>
      </c>
      <c r="F140" s="6">
        <v>43280000000</v>
      </c>
      <c r="G140" s="6">
        <v>37680000000</v>
      </c>
      <c r="H140" s="4">
        <v>1.1000000000000001</v>
      </c>
      <c r="I140" s="4">
        <v>17135</v>
      </c>
      <c r="J140" s="6">
        <v>52100000000</v>
      </c>
      <c r="K140" s="4">
        <v>2.1</v>
      </c>
      <c r="L140" s="4">
        <v>3600000</v>
      </c>
      <c r="M140" s="4">
        <v>5480000</v>
      </c>
      <c r="N140" s="4">
        <v>77.53</v>
      </c>
      <c r="O140" s="4">
        <v>339800</v>
      </c>
      <c r="P140" s="4">
        <v>10566212</v>
      </c>
      <c r="Q140" s="4">
        <v>4278800</v>
      </c>
      <c r="R140" s="4">
        <v>1.47</v>
      </c>
      <c r="S140" s="56">
        <v>6.5</v>
      </c>
    </row>
    <row r="141" spans="1:19" x14ac:dyDescent="0.25">
      <c r="A141" s="3" t="s">
        <v>154</v>
      </c>
      <c r="B141" s="4">
        <v>9104</v>
      </c>
      <c r="C141" s="4">
        <v>13.93</v>
      </c>
      <c r="D141" s="4">
        <v>7.86</v>
      </c>
      <c r="E141" s="6">
        <v>20540000000</v>
      </c>
      <c r="F141" s="6">
        <v>22090000000</v>
      </c>
      <c r="G141" s="6">
        <v>46900000000</v>
      </c>
      <c r="H141" s="4">
        <v>2.7</v>
      </c>
      <c r="I141" s="4">
        <v>25328</v>
      </c>
      <c r="J141" s="6">
        <v>29100000000</v>
      </c>
      <c r="K141" s="4">
        <v>6.5</v>
      </c>
      <c r="L141" s="4">
        <v>600000</v>
      </c>
      <c r="M141" s="4">
        <v>1300000</v>
      </c>
      <c r="N141" s="4">
        <v>77.62</v>
      </c>
      <c r="O141" s="4">
        <v>190000</v>
      </c>
      <c r="P141" s="4">
        <v>3916632</v>
      </c>
      <c r="Q141" s="4">
        <v>1329500</v>
      </c>
      <c r="R141" s="4">
        <v>1.91</v>
      </c>
      <c r="S141" s="56">
        <v>12</v>
      </c>
    </row>
    <row r="142" spans="1:19" x14ac:dyDescent="0.25">
      <c r="A142" s="3" t="s">
        <v>155</v>
      </c>
      <c r="B142" s="4">
        <v>11437</v>
      </c>
      <c r="C142" s="4">
        <v>15.54</v>
      </c>
      <c r="D142" s="4">
        <v>4.6100000000000003</v>
      </c>
      <c r="E142" s="6">
        <v>9046000000</v>
      </c>
      <c r="F142" s="6">
        <v>9727000000</v>
      </c>
      <c r="G142" s="6">
        <v>15000000000</v>
      </c>
      <c r="H142" s="4">
        <v>8.6999999999999993</v>
      </c>
      <c r="I142" s="4">
        <v>1230</v>
      </c>
      <c r="J142" s="6">
        <v>6150000000</v>
      </c>
      <c r="K142" s="4">
        <v>3</v>
      </c>
      <c r="L142" s="4">
        <v>126000</v>
      </c>
      <c r="M142" s="4">
        <v>140000</v>
      </c>
      <c r="N142" s="4">
        <v>73.67</v>
      </c>
      <c r="O142" s="4">
        <v>30000</v>
      </c>
      <c r="P142" s="4">
        <v>863051</v>
      </c>
      <c r="Q142" s="4">
        <v>184500</v>
      </c>
      <c r="R142" s="4">
        <v>2.87</v>
      </c>
      <c r="S142" s="56">
        <v>2.7</v>
      </c>
    </row>
    <row r="143" spans="1:19" x14ac:dyDescent="0.25">
      <c r="A143" s="3" t="s">
        <v>156</v>
      </c>
      <c r="B143" s="4">
        <v>2517</v>
      </c>
      <c r="C143" s="4">
        <v>19.260000000000002</v>
      </c>
      <c r="D143" s="4">
        <v>5.48</v>
      </c>
      <c r="E143" s="6">
        <v>1084000000</v>
      </c>
      <c r="F143" s="6">
        <v>1166000000</v>
      </c>
      <c r="G143" s="6">
        <v>214000000</v>
      </c>
      <c r="H143" s="4">
        <v>2.5</v>
      </c>
      <c r="I143" s="4">
        <v>1214</v>
      </c>
      <c r="J143" s="6">
        <v>2500000000</v>
      </c>
      <c r="K143" s="4">
        <v>0.05</v>
      </c>
      <c r="L143" s="4">
        <v>150000</v>
      </c>
      <c r="M143" s="4">
        <v>309900</v>
      </c>
      <c r="N143" s="4">
        <v>73.95</v>
      </c>
      <c r="O143" s="4">
        <v>18000</v>
      </c>
      <c r="P143" s="4">
        <v>776948</v>
      </c>
      <c r="Q143" s="4">
        <v>300000</v>
      </c>
      <c r="R143" s="4">
        <v>2.4700000000000002</v>
      </c>
      <c r="S143" s="56">
        <v>36</v>
      </c>
    </row>
    <row r="144" spans="1:19" x14ac:dyDescent="0.25">
      <c r="A144" s="3" t="s">
        <v>157</v>
      </c>
      <c r="B144" s="4">
        <v>237500</v>
      </c>
      <c r="C144" s="4">
        <v>10.7</v>
      </c>
      <c r="D144" s="4">
        <v>11.74</v>
      </c>
      <c r="E144" s="6">
        <v>57500000000</v>
      </c>
      <c r="F144" s="6">
        <v>56530000000</v>
      </c>
      <c r="G144" s="6">
        <v>23540000000</v>
      </c>
      <c r="H144" s="4">
        <v>8.1</v>
      </c>
      <c r="I144" s="4">
        <v>198755</v>
      </c>
      <c r="J144" s="6">
        <v>28430000000</v>
      </c>
      <c r="K144" s="4">
        <v>9.6</v>
      </c>
      <c r="L144" s="4">
        <v>4000000</v>
      </c>
      <c r="M144" s="4">
        <v>9660000</v>
      </c>
      <c r="N144" s="4">
        <v>71.349999999999994</v>
      </c>
      <c r="O144" s="4">
        <v>253800</v>
      </c>
      <c r="P144" s="4">
        <v>22329977</v>
      </c>
      <c r="Q144" s="4">
        <v>4300000</v>
      </c>
      <c r="R144" s="4">
        <v>1.36</v>
      </c>
      <c r="S144" s="56">
        <v>6.3</v>
      </c>
    </row>
    <row r="145" spans="1:19" x14ac:dyDescent="0.25">
      <c r="A145" s="3" t="s">
        <v>158</v>
      </c>
      <c r="B145" s="4">
        <v>17075200</v>
      </c>
      <c r="C145" s="4">
        <v>9.8000000000000007</v>
      </c>
      <c r="D145" s="4">
        <v>14.52</v>
      </c>
      <c r="E145" s="6">
        <v>894300000000</v>
      </c>
      <c r="F145" s="6">
        <v>915000000000</v>
      </c>
      <c r="G145" s="6">
        <v>162500000000</v>
      </c>
      <c r="H145" s="4">
        <v>6.7</v>
      </c>
      <c r="I145" s="4">
        <v>537289</v>
      </c>
      <c r="J145" s="6">
        <v>92910000000</v>
      </c>
      <c r="K145" s="4">
        <v>11.5</v>
      </c>
      <c r="L145" s="4">
        <v>6000000</v>
      </c>
      <c r="M145" s="4">
        <v>71830000</v>
      </c>
      <c r="N145" s="4">
        <v>67.099999999999994</v>
      </c>
      <c r="O145" s="4">
        <v>2310000</v>
      </c>
      <c r="P145" s="4">
        <v>143420309</v>
      </c>
      <c r="Q145" s="4">
        <v>35500000</v>
      </c>
      <c r="R145" s="4">
        <v>1.27</v>
      </c>
      <c r="S145" s="56">
        <v>8.3000000000000007</v>
      </c>
    </row>
    <row r="146" spans="1:19" x14ac:dyDescent="0.25">
      <c r="A146" s="3" t="s">
        <v>159</v>
      </c>
      <c r="B146" s="4">
        <v>410</v>
      </c>
      <c r="C146" s="4">
        <v>12.33</v>
      </c>
      <c r="D146" s="4">
        <v>6.43</v>
      </c>
      <c r="E146" s="6">
        <v>4650000</v>
      </c>
      <c r="F146" s="6">
        <v>5000000</v>
      </c>
      <c r="G146" s="6">
        <v>17000000</v>
      </c>
      <c r="H146" s="4">
        <v>3.3</v>
      </c>
      <c r="I146" s="4">
        <v>198</v>
      </c>
      <c r="J146" s="6">
        <v>42000000</v>
      </c>
      <c r="K146" s="4">
        <v>3.2</v>
      </c>
      <c r="L146" s="4">
        <v>500</v>
      </c>
      <c r="M146" s="4">
        <v>3500</v>
      </c>
      <c r="N146" s="4">
        <v>77.760000000000005</v>
      </c>
      <c r="O146" s="4">
        <v>200</v>
      </c>
      <c r="P146" s="4">
        <v>7460</v>
      </c>
      <c r="Q146" s="4">
        <v>2200</v>
      </c>
      <c r="R146" s="4">
        <v>1.54</v>
      </c>
      <c r="S146" s="56">
        <v>14</v>
      </c>
    </row>
    <row r="147" spans="1:19" x14ac:dyDescent="0.25">
      <c r="A147" s="3" t="s">
        <v>160</v>
      </c>
      <c r="B147" s="4">
        <v>261</v>
      </c>
      <c r="C147" s="4">
        <v>18.12</v>
      </c>
      <c r="D147" s="4">
        <v>8.4700000000000006</v>
      </c>
      <c r="E147" s="6">
        <v>98440000</v>
      </c>
      <c r="F147" s="6">
        <v>105800000</v>
      </c>
      <c r="G147" s="6">
        <v>70000000</v>
      </c>
      <c r="H147" s="4">
        <v>-1.9</v>
      </c>
      <c r="I147" s="4">
        <v>320</v>
      </c>
      <c r="J147" s="6">
        <v>195000000</v>
      </c>
      <c r="K147" s="4">
        <v>1.7</v>
      </c>
      <c r="L147" s="4">
        <v>10000</v>
      </c>
      <c r="M147" s="4">
        <v>18170</v>
      </c>
      <c r="N147" s="4">
        <v>72.150000000000006</v>
      </c>
      <c r="O147" s="4">
        <v>710</v>
      </c>
      <c r="P147" s="4">
        <v>38958</v>
      </c>
      <c r="Q147" s="4">
        <v>23500</v>
      </c>
      <c r="R147" s="4">
        <v>2.33</v>
      </c>
      <c r="S147" s="56">
        <v>4.5</v>
      </c>
    </row>
    <row r="148" spans="1:19" x14ac:dyDescent="0.25">
      <c r="A148" s="3" t="s">
        <v>161</v>
      </c>
      <c r="B148" s="4">
        <v>616</v>
      </c>
      <c r="C148" s="4">
        <v>20.05</v>
      </c>
      <c r="D148" s="4">
        <v>5.12</v>
      </c>
      <c r="E148" s="6">
        <v>251300000</v>
      </c>
      <c r="F148" s="6">
        <v>270300000</v>
      </c>
      <c r="G148" s="6">
        <v>66000000</v>
      </c>
      <c r="H148" s="4">
        <v>3.3</v>
      </c>
      <c r="I148" s="4">
        <v>1210</v>
      </c>
      <c r="J148" s="6">
        <v>267000000</v>
      </c>
      <c r="K148" s="4">
        <v>3</v>
      </c>
      <c r="L148" s="4">
        <v>13000</v>
      </c>
      <c r="M148" s="4">
        <v>43800</v>
      </c>
      <c r="N148" s="4">
        <v>73.61</v>
      </c>
      <c r="O148" s="4">
        <v>2400</v>
      </c>
      <c r="P148" s="4">
        <v>166312</v>
      </c>
      <c r="Q148" s="4">
        <v>51100</v>
      </c>
      <c r="R148" s="4">
        <v>2.21</v>
      </c>
      <c r="S148" s="56">
        <v>20</v>
      </c>
    </row>
    <row r="149" spans="1:19" x14ac:dyDescent="0.25">
      <c r="A149" s="3" t="s">
        <v>162</v>
      </c>
      <c r="B149" s="4">
        <v>242</v>
      </c>
      <c r="C149" s="4">
        <v>13.83</v>
      </c>
      <c r="D149" s="4">
        <v>6.7</v>
      </c>
      <c r="E149" s="6">
        <v>40060000</v>
      </c>
      <c r="F149" s="6">
        <v>43080000</v>
      </c>
      <c r="G149" s="6">
        <v>10000000</v>
      </c>
      <c r="H149" s="4">
        <v>3.3</v>
      </c>
      <c r="I149" s="4">
        <v>114</v>
      </c>
      <c r="J149" s="6">
        <v>106000000</v>
      </c>
      <c r="K149" s="4">
        <v>2.1</v>
      </c>
      <c r="L149" s="4">
        <v>1300</v>
      </c>
      <c r="M149" s="4">
        <v>3261</v>
      </c>
      <c r="N149" s="4">
        <v>78.459999999999994</v>
      </c>
      <c r="O149" s="4">
        <v>600</v>
      </c>
      <c r="P149" s="4">
        <v>7012</v>
      </c>
      <c r="Q149" s="4">
        <v>4800</v>
      </c>
      <c r="R149" s="4">
        <v>2.0299999999999998</v>
      </c>
      <c r="S149" s="56">
        <v>9.8000000000000007</v>
      </c>
    </row>
    <row r="150" spans="1:19" x14ac:dyDescent="0.25">
      <c r="A150" s="3" t="s">
        <v>163</v>
      </c>
      <c r="B150" s="4">
        <v>389</v>
      </c>
      <c r="C150" s="4">
        <v>16.34</v>
      </c>
      <c r="D150" s="4">
        <v>6</v>
      </c>
      <c r="E150" s="6">
        <v>84820000</v>
      </c>
      <c r="F150" s="6">
        <v>91200000</v>
      </c>
      <c r="G150" s="6">
        <v>38000000</v>
      </c>
      <c r="H150" s="4">
        <v>0.7</v>
      </c>
      <c r="I150" s="4">
        <v>829</v>
      </c>
      <c r="J150" s="6">
        <v>174000000</v>
      </c>
      <c r="K150" s="4">
        <v>-0.4</v>
      </c>
      <c r="L150" s="4">
        <v>7000</v>
      </c>
      <c r="M150" s="4">
        <v>67000</v>
      </c>
      <c r="N150" s="4">
        <v>73.62</v>
      </c>
      <c r="O150" s="4">
        <v>1250</v>
      </c>
      <c r="P150" s="4">
        <v>117534</v>
      </c>
      <c r="Q150" s="4">
        <v>27300</v>
      </c>
      <c r="R150" s="4">
        <v>1.85</v>
      </c>
      <c r="S150" s="56">
        <v>15</v>
      </c>
    </row>
    <row r="151" spans="1:19" x14ac:dyDescent="0.25">
      <c r="A151" s="3" t="s">
        <v>164</v>
      </c>
      <c r="B151" s="4">
        <v>1960582</v>
      </c>
      <c r="C151" s="4">
        <v>29.56</v>
      </c>
      <c r="D151" s="4">
        <v>2.62</v>
      </c>
      <c r="E151" s="6">
        <v>128500000000</v>
      </c>
      <c r="F151" s="6">
        <v>138200000000</v>
      </c>
      <c r="G151" s="6">
        <v>113000000000</v>
      </c>
      <c r="H151" s="4">
        <v>5</v>
      </c>
      <c r="I151" s="4">
        <v>152044</v>
      </c>
      <c r="J151" s="6">
        <v>36210000000</v>
      </c>
      <c r="K151" s="4">
        <v>0.8</v>
      </c>
      <c r="L151" s="4">
        <v>1500000</v>
      </c>
      <c r="M151" s="4">
        <v>6620000</v>
      </c>
      <c r="N151" s="4">
        <v>75.459999999999994</v>
      </c>
      <c r="O151" s="4">
        <v>1550000</v>
      </c>
      <c r="P151" s="4">
        <v>26417599</v>
      </c>
      <c r="Q151" s="4">
        <v>3502600</v>
      </c>
      <c r="R151" s="4">
        <v>4.05</v>
      </c>
      <c r="S151" s="56">
        <v>25</v>
      </c>
    </row>
    <row r="152" spans="1:19" x14ac:dyDescent="0.25">
      <c r="A152" s="3" t="s">
        <v>165</v>
      </c>
      <c r="B152" s="4">
        <v>196190</v>
      </c>
      <c r="C152" s="4">
        <v>35.21</v>
      </c>
      <c r="D152" s="4">
        <v>10.6</v>
      </c>
      <c r="E152" s="6">
        <v>1615000000</v>
      </c>
      <c r="F152" s="6">
        <v>1737000000</v>
      </c>
      <c r="G152" s="6">
        <v>1374000000</v>
      </c>
      <c r="H152" s="4">
        <v>3.2</v>
      </c>
      <c r="I152" s="4">
        <v>14576</v>
      </c>
      <c r="J152" s="6">
        <v>2128000000</v>
      </c>
      <c r="K152" s="4">
        <v>0.8</v>
      </c>
      <c r="L152" s="4">
        <v>225000</v>
      </c>
      <c r="M152" s="4">
        <v>4650000</v>
      </c>
      <c r="N152" s="4">
        <v>56.75</v>
      </c>
      <c r="O152" s="4">
        <v>31000</v>
      </c>
      <c r="P152" s="4">
        <v>11126832</v>
      </c>
      <c r="Q152" s="4">
        <v>228800</v>
      </c>
      <c r="R152" s="4">
        <v>4.75</v>
      </c>
      <c r="S152" s="56">
        <v>48</v>
      </c>
    </row>
    <row r="153" spans="1:19" x14ac:dyDescent="0.25">
      <c r="A153" s="3" t="s">
        <v>166</v>
      </c>
      <c r="B153" s="4">
        <v>102350</v>
      </c>
      <c r="C153" s="4">
        <v>12.12</v>
      </c>
      <c r="D153" s="4">
        <v>10.49</v>
      </c>
      <c r="E153" s="6">
        <v>32330000000</v>
      </c>
      <c r="F153" s="6">
        <v>31640000000</v>
      </c>
      <c r="G153" s="6">
        <v>3245000000</v>
      </c>
      <c r="H153" s="4">
        <v>6.5</v>
      </c>
      <c r="I153" s="4">
        <v>45290</v>
      </c>
      <c r="J153" s="6">
        <v>9538000000</v>
      </c>
      <c r="K153" s="4">
        <v>8.8000000000000007</v>
      </c>
      <c r="L153" s="4">
        <v>847000</v>
      </c>
      <c r="M153" s="4">
        <v>3200000</v>
      </c>
      <c r="N153" s="4">
        <v>74.73</v>
      </c>
      <c r="O153" s="4">
        <v>64000</v>
      </c>
      <c r="P153" s="4">
        <v>10829175</v>
      </c>
      <c r="Q153" s="4">
        <v>2611700</v>
      </c>
      <c r="R153" s="4">
        <v>1.67</v>
      </c>
      <c r="S153" s="56">
        <v>30</v>
      </c>
    </row>
    <row r="154" spans="1:19" x14ac:dyDescent="0.25">
      <c r="A154" s="3" t="s">
        <v>167</v>
      </c>
      <c r="B154" s="4">
        <v>693</v>
      </c>
      <c r="C154" s="4">
        <v>9.49</v>
      </c>
      <c r="D154" s="4">
        <v>4.16</v>
      </c>
      <c r="E154" s="6">
        <v>32000000000</v>
      </c>
      <c r="F154" s="6">
        <v>35330000000</v>
      </c>
      <c r="G154" s="6">
        <v>174000000000</v>
      </c>
      <c r="H154" s="4">
        <v>8.1</v>
      </c>
      <c r="I154" s="4">
        <v>3130</v>
      </c>
      <c r="J154" s="6">
        <v>155200000000</v>
      </c>
      <c r="K154" s="4">
        <v>1.7</v>
      </c>
      <c r="L154" s="4">
        <v>2310000</v>
      </c>
      <c r="M154" s="4">
        <v>2180000</v>
      </c>
      <c r="N154" s="4">
        <v>81.62</v>
      </c>
      <c r="O154" s="4">
        <v>700000</v>
      </c>
      <c r="P154" s="4">
        <v>4425720</v>
      </c>
      <c r="Q154" s="4">
        <v>1896100</v>
      </c>
      <c r="R154" s="4">
        <v>1.05</v>
      </c>
      <c r="S154" s="56">
        <v>3.4</v>
      </c>
    </row>
    <row r="155" spans="1:19" x14ac:dyDescent="0.25">
      <c r="A155" s="3" t="s">
        <v>168</v>
      </c>
      <c r="B155" s="4">
        <v>48845</v>
      </c>
      <c r="C155" s="4">
        <v>10.62</v>
      </c>
      <c r="D155" s="4">
        <v>9.43</v>
      </c>
      <c r="E155" s="6">
        <v>28890000000</v>
      </c>
      <c r="F155" s="6">
        <v>31150000000</v>
      </c>
      <c r="G155" s="6">
        <v>29240000000</v>
      </c>
      <c r="H155" s="4">
        <v>5.3</v>
      </c>
      <c r="I155" s="4">
        <v>42970</v>
      </c>
      <c r="J155" s="6">
        <v>29670000000</v>
      </c>
      <c r="K155" s="4">
        <v>7.5</v>
      </c>
      <c r="L155" s="4">
        <v>1375800</v>
      </c>
      <c r="M155" s="4">
        <v>2200000</v>
      </c>
      <c r="N155" s="4">
        <v>74.5</v>
      </c>
      <c r="O155" s="4">
        <v>82000</v>
      </c>
      <c r="P155" s="4">
        <v>5431363</v>
      </c>
      <c r="Q155" s="4">
        <v>1294700</v>
      </c>
      <c r="R155" s="4">
        <v>1.32</v>
      </c>
      <c r="S155" s="56">
        <v>13.1</v>
      </c>
    </row>
    <row r="156" spans="1:19" x14ac:dyDescent="0.25">
      <c r="A156" s="3" t="s">
        <v>169</v>
      </c>
      <c r="B156" s="4">
        <v>20273</v>
      </c>
      <c r="C156" s="4">
        <v>8.9499999999999993</v>
      </c>
      <c r="D156" s="4">
        <v>10.220000000000001</v>
      </c>
      <c r="E156" s="6">
        <v>11800000000</v>
      </c>
      <c r="F156" s="6">
        <v>12490000000</v>
      </c>
      <c r="G156" s="6">
        <v>14970000000</v>
      </c>
      <c r="H156" s="4">
        <v>3.9</v>
      </c>
      <c r="I156" s="4">
        <v>20250</v>
      </c>
      <c r="J156" s="6">
        <v>16070000000</v>
      </c>
      <c r="K156" s="4">
        <v>3.3</v>
      </c>
      <c r="L156" s="4">
        <v>750000</v>
      </c>
      <c r="M156" s="4">
        <v>870000</v>
      </c>
      <c r="N156" s="4">
        <v>76.14</v>
      </c>
      <c r="O156" s="4">
        <v>53300</v>
      </c>
      <c r="P156" s="4">
        <v>2011070</v>
      </c>
      <c r="Q156" s="4">
        <v>812300</v>
      </c>
      <c r="R156" s="4">
        <v>1.24</v>
      </c>
      <c r="S156" s="56">
        <v>6.4</v>
      </c>
    </row>
    <row r="157" spans="1:19" x14ac:dyDescent="0.25">
      <c r="A157" s="3" t="s">
        <v>170</v>
      </c>
      <c r="B157" s="4">
        <v>637657</v>
      </c>
      <c r="C157" s="4">
        <v>45.62</v>
      </c>
      <c r="D157" s="4">
        <v>16.97</v>
      </c>
      <c r="E157" s="6">
        <v>223500000</v>
      </c>
      <c r="F157" s="6">
        <v>240300000</v>
      </c>
      <c r="G157" s="6">
        <v>79000000</v>
      </c>
      <c r="H157" s="4">
        <v>2.8</v>
      </c>
      <c r="I157" s="4">
        <v>22100</v>
      </c>
      <c r="J157" s="6">
        <v>344000000</v>
      </c>
      <c r="K157" s="4"/>
      <c r="L157" s="4">
        <v>89000</v>
      </c>
      <c r="M157" s="4">
        <v>3700000</v>
      </c>
      <c r="N157" s="4">
        <v>48.09</v>
      </c>
      <c r="O157" s="4">
        <v>4000</v>
      </c>
      <c r="P157" s="4">
        <v>8591629</v>
      </c>
      <c r="Q157" s="4">
        <v>100000</v>
      </c>
      <c r="R157" s="4">
        <v>6.84</v>
      </c>
      <c r="S157" s="56"/>
    </row>
    <row r="158" spans="1:19" x14ac:dyDescent="0.25">
      <c r="A158" s="3" t="s">
        <v>171</v>
      </c>
      <c r="B158" s="4">
        <v>1219912</v>
      </c>
      <c r="C158" s="4">
        <v>18.48</v>
      </c>
      <c r="D158" s="4">
        <v>21.32</v>
      </c>
      <c r="E158" s="6">
        <v>189400000000</v>
      </c>
      <c r="F158" s="6">
        <v>202600000000</v>
      </c>
      <c r="G158" s="6">
        <v>41970000000</v>
      </c>
      <c r="H158" s="4">
        <v>3.5</v>
      </c>
      <c r="I158" s="4">
        <v>275971</v>
      </c>
      <c r="J158" s="6">
        <v>39420000000</v>
      </c>
      <c r="K158" s="4">
        <v>4.5</v>
      </c>
      <c r="L158" s="4">
        <v>3100000</v>
      </c>
      <c r="M158" s="4">
        <v>16630000</v>
      </c>
      <c r="N158" s="4">
        <v>43.27</v>
      </c>
      <c r="O158" s="4">
        <v>460000</v>
      </c>
      <c r="P158" s="4">
        <v>44344136</v>
      </c>
      <c r="Q158" s="4">
        <v>4844000</v>
      </c>
      <c r="R158" s="4">
        <v>2.2400000000000002</v>
      </c>
      <c r="S158" s="56">
        <v>26.2</v>
      </c>
    </row>
    <row r="159" spans="1:19" x14ac:dyDescent="0.25">
      <c r="A159" s="3" t="s">
        <v>172</v>
      </c>
      <c r="B159" s="4">
        <v>504782</v>
      </c>
      <c r="C159" s="4">
        <v>10.1</v>
      </c>
      <c r="D159" s="4">
        <v>9.6300000000000008</v>
      </c>
      <c r="E159" s="6">
        <v>218400000000</v>
      </c>
      <c r="F159" s="6">
        <v>229000000000</v>
      </c>
      <c r="G159" s="6">
        <v>172500000000</v>
      </c>
      <c r="H159" s="4">
        <v>2.6</v>
      </c>
      <c r="I159" s="4">
        <v>664852</v>
      </c>
      <c r="J159" s="6">
        <v>222000000000</v>
      </c>
      <c r="K159" s="4">
        <v>3.2</v>
      </c>
      <c r="L159" s="4">
        <v>9789000</v>
      </c>
      <c r="M159" s="4">
        <v>19330000</v>
      </c>
      <c r="N159" s="4">
        <v>79.52</v>
      </c>
      <c r="O159" s="4">
        <v>1497000</v>
      </c>
      <c r="P159" s="4">
        <v>40341462</v>
      </c>
      <c r="Q159" s="4">
        <v>17567500</v>
      </c>
      <c r="R159" s="4">
        <v>1.28</v>
      </c>
      <c r="S159" s="56">
        <v>10.4</v>
      </c>
    </row>
    <row r="160" spans="1:19" x14ac:dyDescent="0.25">
      <c r="A160" s="3" t="s">
        <v>173</v>
      </c>
      <c r="B160" s="4">
        <v>65610</v>
      </c>
      <c r="C160" s="4">
        <v>15.63</v>
      </c>
      <c r="D160" s="4">
        <v>6.49</v>
      </c>
      <c r="E160" s="6">
        <v>6228000000</v>
      </c>
      <c r="F160" s="6">
        <v>6697000000</v>
      </c>
      <c r="G160" s="6">
        <v>5306000000</v>
      </c>
      <c r="H160" s="4">
        <v>5.2</v>
      </c>
      <c r="I160" s="4">
        <v>11650</v>
      </c>
      <c r="J160" s="6">
        <v>7265000000</v>
      </c>
      <c r="K160" s="4">
        <v>5.8</v>
      </c>
      <c r="L160" s="4">
        <v>200000</v>
      </c>
      <c r="M160" s="4">
        <v>7260000</v>
      </c>
      <c r="N160" s="4">
        <v>73.17</v>
      </c>
      <c r="O160" s="4">
        <v>75000</v>
      </c>
      <c r="P160" s="4">
        <v>20064776</v>
      </c>
      <c r="Q160" s="4">
        <v>881400</v>
      </c>
      <c r="R160" s="4">
        <v>1.85</v>
      </c>
      <c r="S160" s="56">
        <v>7.8</v>
      </c>
    </row>
    <row r="161" spans="1:19" x14ac:dyDescent="0.25">
      <c r="A161" s="3" t="s">
        <v>174</v>
      </c>
      <c r="B161" s="4">
        <v>2505810</v>
      </c>
      <c r="C161" s="4">
        <v>35.17</v>
      </c>
      <c r="D161" s="4">
        <v>9.16</v>
      </c>
      <c r="E161" s="6">
        <v>2400000000</v>
      </c>
      <c r="F161" s="6">
        <v>2581000000</v>
      </c>
      <c r="G161" s="6">
        <v>3395000000</v>
      </c>
      <c r="H161" s="4">
        <v>6.4</v>
      </c>
      <c r="I161" s="4">
        <v>11900</v>
      </c>
      <c r="J161" s="6">
        <v>3496000000</v>
      </c>
      <c r="K161" s="4">
        <v>9</v>
      </c>
      <c r="L161" s="4">
        <v>300000</v>
      </c>
      <c r="M161" s="4">
        <v>11000000</v>
      </c>
      <c r="N161" s="4">
        <v>58.54</v>
      </c>
      <c r="O161" s="4">
        <v>70000</v>
      </c>
      <c r="P161" s="4">
        <v>40187486</v>
      </c>
      <c r="Q161" s="4">
        <v>900000</v>
      </c>
      <c r="R161" s="4">
        <v>4.8499999999999996</v>
      </c>
      <c r="S161" s="56">
        <v>18.7</v>
      </c>
    </row>
    <row r="162" spans="1:19" x14ac:dyDescent="0.25">
      <c r="A162" s="3" t="s">
        <v>175</v>
      </c>
      <c r="B162" s="4">
        <v>163270</v>
      </c>
      <c r="C162" s="4">
        <v>18.39</v>
      </c>
      <c r="D162" s="4">
        <v>7.16</v>
      </c>
      <c r="E162" s="6">
        <v>1845000000</v>
      </c>
      <c r="F162" s="6">
        <v>1984000000</v>
      </c>
      <c r="G162" s="6">
        <v>495000000</v>
      </c>
      <c r="H162" s="4">
        <v>4.2</v>
      </c>
      <c r="I162" s="4">
        <v>4492</v>
      </c>
      <c r="J162" s="6">
        <v>604000000</v>
      </c>
      <c r="K162" s="4">
        <v>23</v>
      </c>
      <c r="L162" s="4">
        <v>20000</v>
      </c>
      <c r="M162" s="4">
        <v>104000</v>
      </c>
      <c r="N162" s="4">
        <v>68.959999999999994</v>
      </c>
      <c r="O162" s="4">
        <v>14000</v>
      </c>
      <c r="P162" s="4">
        <v>438144</v>
      </c>
      <c r="Q162" s="4">
        <v>79800</v>
      </c>
      <c r="R162" s="4">
        <v>2.34</v>
      </c>
      <c r="S162" s="56">
        <v>17</v>
      </c>
    </row>
    <row r="163" spans="1:19" x14ac:dyDescent="0.25">
      <c r="A163" s="3" t="s">
        <v>176</v>
      </c>
      <c r="B163" s="4">
        <v>17363</v>
      </c>
      <c r="C163" s="4">
        <v>27.72</v>
      </c>
      <c r="D163" s="4">
        <v>25.26</v>
      </c>
      <c r="E163" s="6">
        <v>1173000000</v>
      </c>
      <c r="F163" s="6">
        <v>402000000</v>
      </c>
      <c r="G163" s="6">
        <v>900100000</v>
      </c>
      <c r="H163" s="4">
        <v>2.5</v>
      </c>
      <c r="I163" s="4">
        <v>3107</v>
      </c>
      <c r="J163" s="6">
        <v>1140000000</v>
      </c>
      <c r="K163" s="4">
        <v>5.4</v>
      </c>
      <c r="L163" s="4">
        <v>27000</v>
      </c>
      <c r="M163" s="4">
        <v>383200</v>
      </c>
      <c r="N163" s="4">
        <v>35.65</v>
      </c>
      <c r="O163" s="4">
        <v>3500</v>
      </c>
      <c r="P163" s="4">
        <v>1173900</v>
      </c>
      <c r="Q163" s="4">
        <v>46200</v>
      </c>
      <c r="R163" s="4">
        <v>3.7</v>
      </c>
      <c r="S163" s="56">
        <v>34</v>
      </c>
    </row>
    <row r="164" spans="1:19" x14ac:dyDescent="0.25">
      <c r="A164" s="3" t="s">
        <v>177</v>
      </c>
      <c r="B164" s="4">
        <v>449964</v>
      </c>
      <c r="C164" s="4">
        <v>10.36</v>
      </c>
      <c r="D164" s="4">
        <v>10.36</v>
      </c>
      <c r="E164" s="6">
        <v>138100000000</v>
      </c>
      <c r="F164" s="6">
        <v>142800000000</v>
      </c>
      <c r="G164" s="6">
        <v>121700000000</v>
      </c>
      <c r="H164" s="4">
        <v>3.6</v>
      </c>
      <c r="I164" s="4">
        <v>213237</v>
      </c>
      <c r="J164" s="6">
        <v>97970000000</v>
      </c>
      <c r="K164" s="4">
        <v>0.7</v>
      </c>
      <c r="L164" s="4">
        <v>5125000</v>
      </c>
      <c r="M164" s="4">
        <v>4460000</v>
      </c>
      <c r="N164" s="4">
        <v>80.400000000000006</v>
      </c>
      <c r="O164" s="4">
        <v>328600</v>
      </c>
      <c r="P164" s="4">
        <v>9001774</v>
      </c>
      <c r="Q164" s="4">
        <v>6579200</v>
      </c>
      <c r="R164" s="4">
        <v>1.66</v>
      </c>
      <c r="S164" s="56">
        <v>5.6</v>
      </c>
    </row>
    <row r="165" spans="1:19" x14ac:dyDescent="0.25">
      <c r="A165" s="3" t="s">
        <v>178</v>
      </c>
      <c r="B165" s="4">
        <v>41290</v>
      </c>
      <c r="C165" s="4">
        <v>9.77</v>
      </c>
      <c r="D165" s="4">
        <v>8.48</v>
      </c>
      <c r="E165" s="6">
        <v>54530000000</v>
      </c>
      <c r="F165" s="6">
        <v>63470000000</v>
      </c>
      <c r="G165" s="6">
        <v>130700000000</v>
      </c>
      <c r="H165" s="4">
        <v>1.8</v>
      </c>
      <c r="I165" s="4">
        <v>71212</v>
      </c>
      <c r="J165" s="6">
        <v>121100000000</v>
      </c>
      <c r="K165" s="4">
        <v>0.9</v>
      </c>
      <c r="L165" s="4">
        <v>2556000</v>
      </c>
      <c r="M165" s="4">
        <v>3770000</v>
      </c>
      <c r="N165" s="4">
        <v>80.39</v>
      </c>
      <c r="O165" s="4">
        <v>290400</v>
      </c>
      <c r="P165" s="4">
        <v>7489370</v>
      </c>
      <c r="Q165" s="4">
        <v>5419000</v>
      </c>
      <c r="R165" s="4">
        <v>1.42</v>
      </c>
      <c r="S165" s="56">
        <v>3.4</v>
      </c>
    </row>
    <row r="166" spans="1:19" x14ac:dyDescent="0.25">
      <c r="A166" s="3" t="s">
        <v>179</v>
      </c>
      <c r="B166" s="4">
        <v>185180</v>
      </c>
      <c r="C166" s="4">
        <v>28.29</v>
      </c>
      <c r="D166" s="4">
        <v>4.88</v>
      </c>
      <c r="E166" s="6">
        <v>24320000000</v>
      </c>
      <c r="F166" s="6">
        <v>26150000000</v>
      </c>
      <c r="G166" s="6">
        <v>6086000000</v>
      </c>
      <c r="H166" s="4">
        <v>2.2999999999999998</v>
      </c>
      <c r="I166" s="4">
        <v>45697</v>
      </c>
      <c r="J166" s="6">
        <v>5042000000</v>
      </c>
      <c r="K166" s="4">
        <v>2.1</v>
      </c>
      <c r="L166" s="4">
        <v>220000</v>
      </c>
      <c r="M166" s="4">
        <v>5120000</v>
      </c>
      <c r="N166" s="4">
        <v>70.03</v>
      </c>
      <c r="O166" s="4">
        <v>240000</v>
      </c>
      <c r="P166" s="4">
        <v>18448752</v>
      </c>
      <c r="Q166" s="4">
        <v>2099300</v>
      </c>
      <c r="R166" s="4">
        <v>3.5</v>
      </c>
      <c r="S166" s="56">
        <v>20</v>
      </c>
    </row>
    <row r="167" spans="1:19" x14ac:dyDescent="0.25">
      <c r="A167" s="3" t="s">
        <v>180</v>
      </c>
      <c r="B167" s="4">
        <v>35980</v>
      </c>
      <c r="C167" s="4">
        <v>12.64</v>
      </c>
      <c r="D167" s="4">
        <v>6.38</v>
      </c>
      <c r="E167" s="6">
        <v>147400000000</v>
      </c>
      <c r="F167" s="6">
        <v>158500000000</v>
      </c>
      <c r="G167" s="6">
        <v>170500000000</v>
      </c>
      <c r="H167" s="4">
        <v>6</v>
      </c>
      <c r="I167" s="4">
        <v>37299</v>
      </c>
      <c r="J167" s="6">
        <v>165400000000</v>
      </c>
      <c r="K167" s="4">
        <v>1.7</v>
      </c>
      <c r="L167" s="4">
        <v>13800000</v>
      </c>
      <c r="M167" s="4">
        <v>10220000</v>
      </c>
      <c r="N167" s="4">
        <v>77.260000000000005</v>
      </c>
      <c r="O167" s="4">
        <v>988000</v>
      </c>
      <c r="P167" s="4">
        <v>22894384</v>
      </c>
      <c r="Q167" s="4">
        <v>13355000</v>
      </c>
      <c r="R167" s="4">
        <v>1.57</v>
      </c>
      <c r="S167" s="56">
        <v>4.5</v>
      </c>
    </row>
    <row r="168" spans="1:19" x14ac:dyDescent="0.25">
      <c r="A168" s="3" t="s">
        <v>181</v>
      </c>
      <c r="B168" s="4">
        <v>143100</v>
      </c>
      <c r="C168" s="4">
        <v>32.58</v>
      </c>
      <c r="D168" s="4">
        <v>8.39</v>
      </c>
      <c r="E168" s="6">
        <v>14410000000</v>
      </c>
      <c r="F168" s="6">
        <v>15080000000</v>
      </c>
      <c r="G168" s="6">
        <v>1130000000</v>
      </c>
      <c r="H168" s="4">
        <v>10.5</v>
      </c>
      <c r="I168" s="4">
        <v>27767</v>
      </c>
      <c r="J168" s="6">
        <v>1300000000</v>
      </c>
      <c r="K168" s="4">
        <v>8</v>
      </c>
      <c r="L168" s="4">
        <v>4100</v>
      </c>
      <c r="M168" s="4">
        <v>3187000</v>
      </c>
      <c r="N168" s="4">
        <v>64.56</v>
      </c>
      <c r="O168" s="4">
        <v>20000</v>
      </c>
      <c r="P168" s="4">
        <v>7163506</v>
      </c>
      <c r="Q168" s="4">
        <v>242100</v>
      </c>
      <c r="R168" s="4">
        <v>4.05</v>
      </c>
      <c r="S168" s="56">
        <v>40</v>
      </c>
    </row>
    <row r="169" spans="1:19" x14ac:dyDescent="0.25">
      <c r="A169" s="3" t="s">
        <v>182</v>
      </c>
      <c r="B169" s="4">
        <v>514000</v>
      </c>
      <c r="C169" s="4">
        <v>15.7</v>
      </c>
      <c r="D169" s="4">
        <v>7.02</v>
      </c>
      <c r="E169" s="6">
        <v>106100000000</v>
      </c>
      <c r="F169" s="6">
        <v>118900000000</v>
      </c>
      <c r="G169" s="6">
        <v>87910000000</v>
      </c>
      <c r="H169" s="4">
        <v>6.1</v>
      </c>
      <c r="I169" s="4">
        <v>57403</v>
      </c>
      <c r="J169" s="6">
        <v>80840000000</v>
      </c>
      <c r="K169" s="4">
        <v>2.8</v>
      </c>
      <c r="L169" s="4">
        <v>6971500</v>
      </c>
      <c r="M169" s="4">
        <v>36430000</v>
      </c>
      <c r="N169" s="4">
        <v>71.569999999999993</v>
      </c>
      <c r="O169" s="4">
        <v>785000</v>
      </c>
      <c r="P169" s="4">
        <v>65444371</v>
      </c>
      <c r="Q169" s="4">
        <v>6617400</v>
      </c>
      <c r="R169" s="4">
        <v>1.88</v>
      </c>
      <c r="S169" s="56">
        <v>1.5</v>
      </c>
    </row>
    <row r="170" spans="1:19" x14ac:dyDescent="0.25">
      <c r="A170" s="3" t="s">
        <v>183</v>
      </c>
      <c r="B170" s="4">
        <v>748</v>
      </c>
      <c r="C170" s="4">
        <v>25.18</v>
      </c>
      <c r="D170" s="4">
        <v>5.35</v>
      </c>
      <c r="E170" s="6">
        <v>23060000</v>
      </c>
      <c r="F170" s="6">
        <v>24790000</v>
      </c>
      <c r="G170" s="6">
        <v>27000000</v>
      </c>
      <c r="H170" s="4">
        <v>1.5</v>
      </c>
      <c r="I170" s="4">
        <v>680</v>
      </c>
      <c r="J170" s="6">
        <v>86000000</v>
      </c>
      <c r="K170" s="4">
        <v>10.3</v>
      </c>
      <c r="L170" s="4">
        <v>2900</v>
      </c>
      <c r="M170" s="4">
        <v>33910</v>
      </c>
      <c r="N170" s="4">
        <v>69.53</v>
      </c>
      <c r="O170" s="4">
        <v>1000</v>
      </c>
      <c r="P170" s="4">
        <v>112422</v>
      </c>
      <c r="Q170" s="4">
        <v>11200</v>
      </c>
      <c r="R170" s="4">
        <v>3</v>
      </c>
      <c r="S170" s="56">
        <v>13.3</v>
      </c>
    </row>
    <row r="171" spans="1:19" x14ac:dyDescent="0.25">
      <c r="A171" s="3" t="s">
        <v>184</v>
      </c>
      <c r="B171" s="4">
        <v>5128</v>
      </c>
      <c r="C171" s="4">
        <v>12.81</v>
      </c>
      <c r="D171" s="4">
        <v>9.3699999999999992</v>
      </c>
      <c r="E171" s="6">
        <v>5341000000</v>
      </c>
      <c r="F171" s="6">
        <v>5743000000</v>
      </c>
      <c r="G171" s="6">
        <v>6671000000</v>
      </c>
      <c r="H171" s="4">
        <v>5.7</v>
      </c>
      <c r="I171" s="4">
        <v>8320</v>
      </c>
      <c r="J171" s="6">
        <v>4650000000</v>
      </c>
      <c r="K171" s="4">
        <v>3.3</v>
      </c>
      <c r="L171" s="4">
        <v>138000</v>
      </c>
      <c r="M171" s="4">
        <v>590000</v>
      </c>
      <c r="N171" s="4">
        <v>68.91</v>
      </c>
      <c r="O171" s="4">
        <v>24000</v>
      </c>
      <c r="P171" s="4">
        <v>1088644</v>
      </c>
      <c r="Q171" s="4">
        <v>325100</v>
      </c>
      <c r="R171" s="4">
        <v>1.75</v>
      </c>
      <c r="S171" s="56">
        <v>10.4</v>
      </c>
    </row>
    <row r="172" spans="1:19" x14ac:dyDescent="0.25">
      <c r="A172" s="3" t="s">
        <v>185</v>
      </c>
      <c r="B172" s="4">
        <v>163610</v>
      </c>
      <c r="C172" s="4">
        <v>15.5</v>
      </c>
      <c r="D172" s="4">
        <v>5.09</v>
      </c>
      <c r="E172" s="6">
        <v>10050000000</v>
      </c>
      <c r="F172" s="6">
        <v>10720000000</v>
      </c>
      <c r="G172" s="6">
        <v>9926000000</v>
      </c>
      <c r="H172" s="4">
        <v>5.0999999999999996</v>
      </c>
      <c r="I172" s="4">
        <v>18997</v>
      </c>
      <c r="J172" s="6">
        <v>11520000000</v>
      </c>
      <c r="K172" s="4">
        <v>4.0999999999999996</v>
      </c>
      <c r="L172" s="4">
        <v>630000</v>
      </c>
      <c r="M172" s="4">
        <v>3550000</v>
      </c>
      <c r="N172" s="4">
        <v>74.89</v>
      </c>
      <c r="O172" s="4">
        <v>87000</v>
      </c>
      <c r="P172" s="4">
        <v>10074951</v>
      </c>
      <c r="Q172" s="4">
        <v>1163800</v>
      </c>
      <c r="R172" s="4">
        <v>1.75</v>
      </c>
      <c r="S172" s="56">
        <v>13.8</v>
      </c>
    </row>
    <row r="173" spans="1:19" x14ac:dyDescent="0.25">
      <c r="A173" s="3" t="s">
        <v>186</v>
      </c>
      <c r="B173" s="4">
        <v>780580</v>
      </c>
      <c r="C173" s="4">
        <v>16.829999999999998</v>
      </c>
      <c r="D173" s="4">
        <v>5.96</v>
      </c>
      <c r="E173" s="6">
        <v>117900000000</v>
      </c>
      <c r="F173" s="6">
        <v>139700000000</v>
      </c>
      <c r="G173" s="6">
        <v>69460000000</v>
      </c>
      <c r="H173" s="4">
        <v>8.1999999999999993</v>
      </c>
      <c r="I173" s="4">
        <v>354421</v>
      </c>
      <c r="J173" s="6">
        <v>94500000000</v>
      </c>
      <c r="K173" s="4">
        <v>9.3000000000000007</v>
      </c>
      <c r="L173" s="4">
        <v>5500000</v>
      </c>
      <c r="M173" s="4">
        <v>25300000</v>
      </c>
      <c r="N173" s="4">
        <v>72.36</v>
      </c>
      <c r="O173" s="4">
        <v>619500</v>
      </c>
      <c r="P173" s="4">
        <v>69660559</v>
      </c>
      <c r="Q173" s="4">
        <v>18916700</v>
      </c>
      <c r="R173" s="4">
        <v>1.94</v>
      </c>
      <c r="S173" s="56">
        <v>9.3000000000000007</v>
      </c>
    </row>
    <row r="174" spans="1:19" x14ac:dyDescent="0.25">
      <c r="A174" s="3" t="s">
        <v>187</v>
      </c>
      <c r="B174" s="4">
        <v>488100</v>
      </c>
      <c r="C174" s="4">
        <v>27.68</v>
      </c>
      <c r="D174" s="4">
        <v>8.7799999999999994</v>
      </c>
      <c r="E174" s="6">
        <v>8908000000</v>
      </c>
      <c r="F174" s="6">
        <v>11410000000</v>
      </c>
      <c r="G174" s="6">
        <v>4000000000</v>
      </c>
      <c r="H174" s="4">
        <v>7.5</v>
      </c>
      <c r="I174" s="4">
        <v>24000</v>
      </c>
      <c r="J174" s="6">
        <v>2850000000</v>
      </c>
      <c r="K174" s="4">
        <v>9</v>
      </c>
      <c r="L174" s="4">
        <v>8000</v>
      </c>
      <c r="M174" s="4">
        <v>2320000</v>
      </c>
      <c r="N174" s="4">
        <v>61.39</v>
      </c>
      <c r="O174" s="4">
        <v>63000</v>
      </c>
      <c r="P174" s="4">
        <v>4952081</v>
      </c>
      <c r="Q174" s="4">
        <v>374000</v>
      </c>
      <c r="R174" s="4">
        <v>3.41</v>
      </c>
      <c r="S174" s="56">
        <v>60</v>
      </c>
    </row>
    <row r="175" spans="1:19" x14ac:dyDescent="0.25">
      <c r="A175" s="3" t="s">
        <v>188</v>
      </c>
      <c r="B175" s="4">
        <v>430</v>
      </c>
      <c r="C175" s="4">
        <v>22.23</v>
      </c>
      <c r="D175" s="4">
        <v>4.28</v>
      </c>
      <c r="E175" s="6">
        <v>4650000</v>
      </c>
      <c r="F175" s="6">
        <v>5000000</v>
      </c>
      <c r="G175" s="6">
        <v>169200000</v>
      </c>
      <c r="H175" s="4">
        <v>4.9000000000000004</v>
      </c>
      <c r="I175" s="4">
        <v>121</v>
      </c>
      <c r="J175" s="6">
        <v>175600000</v>
      </c>
      <c r="K175" s="4">
        <v>4</v>
      </c>
      <c r="L175" s="4"/>
      <c r="M175" s="4">
        <v>4848</v>
      </c>
      <c r="N175" s="4">
        <v>74.510000000000005</v>
      </c>
      <c r="O175" s="4">
        <v>0</v>
      </c>
      <c r="P175" s="4">
        <v>20556</v>
      </c>
      <c r="Q175" s="4">
        <v>5700</v>
      </c>
      <c r="R175" s="4">
        <v>3.08</v>
      </c>
      <c r="S175" s="56">
        <v>10</v>
      </c>
    </row>
    <row r="176" spans="1:19" x14ac:dyDescent="0.25">
      <c r="A176" s="3" t="s">
        <v>189</v>
      </c>
      <c r="B176" s="4">
        <v>603700</v>
      </c>
      <c r="C176" s="4">
        <v>10.49</v>
      </c>
      <c r="D176" s="4">
        <v>16.420000000000002</v>
      </c>
      <c r="E176" s="6">
        <v>132000000000</v>
      </c>
      <c r="F176" s="6">
        <v>180000000000</v>
      </c>
      <c r="G176" s="6">
        <v>32910000000</v>
      </c>
      <c r="H176" s="4">
        <v>12</v>
      </c>
      <c r="I176" s="4">
        <v>169679</v>
      </c>
      <c r="J176" s="6">
        <v>31450000000</v>
      </c>
      <c r="K176" s="4">
        <v>12</v>
      </c>
      <c r="L176" s="4">
        <v>3800000</v>
      </c>
      <c r="M176" s="4">
        <v>21110000</v>
      </c>
      <c r="N176" s="4">
        <v>66.849999999999994</v>
      </c>
      <c r="O176" s="4">
        <v>303000</v>
      </c>
      <c r="P176" s="4">
        <v>47425336</v>
      </c>
      <c r="Q176" s="4">
        <v>10833300</v>
      </c>
      <c r="R176" s="4">
        <v>1.4</v>
      </c>
      <c r="S176" s="56">
        <v>3.5</v>
      </c>
    </row>
    <row r="177" spans="1:19" x14ac:dyDescent="0.25">
      <c r="A177" s="3" t="s">
        <v>190</v>
      </c>
      <c r="B177" s="4">
        <v>82880</v>
      </c>
      <c r="C177" s="4">
        <v>18.78</v>
      </c>
      <c r="D177" s="4">
        <v>4.26</v>
      </c>
      <c r="E177" s="6">
        <v>36510000000</v>
      </c>
      <c r="F177" s="6">
        <v>45120000000</v>
      </c>
      <c r="G177" s="6">
        <v>69480000000</v>
      </c>
      <c r="H177" s="4">
        <v>5.7</v>
      </c>
      <c r="I177" s="4">
        <v>1088</v>
      </c>
      <c r="J177" s="6">
        <v>45660000000</v>
      </c>
      <c r="K177" s="4">
        <v>3.2</v>
      </c>
      <c r="L177" s="4">
        <v>1110200</v>
      </c>
      <c r="M177" s="4">
        <v>2360000</v>
      </c>
      <c r="N177" s="4">
        <v>75.239999999999995</v>
      </c>
      <c r="O177" s="4">
        <v>310000</v>
      </c>
      <c r="P177" s="4">
        <v>2563212</v>
      </c>
      <c r="Q177" s="4">
        <v>1135800</v>
      </c>
      <c r="R177" s="4">
        <v>2.94</v>
      </c>
      <c r="S177" s="56">
        <v>2.4</v>
      </c>
    </row>
    <row r="178" spans="1:19" x14ac:dyDescent="0.25">
      <c r="A178" s="3" t="s">
        <v>191</v>
      </c>
      <c r="B178" s="4">
        <v>244820</v>
      </c>
      <c r="C178" s="4">
        <v>10.78</v>
      </c>
      <c r="D178" s="4">
        <v>10.18</v>
      </c>
      <c r="E178" s="6">
        <v>337400000000</v>
      </c>
      <c r="F178" s="6">
        <v>395900000000</v>
      </c>
      <c r="G178" s="6">
        <v>347200000000</v>
      </c>
      <c r="H178" s="4">
        <v>3.2</v>
      </c>
      <c r="I178" s="4">
        <v>392931</v>
      </c>
      <c r="J178" s="6">
        <v>439400000000</v>
      </c>
      <c r="K178" s="4">
        <v>1.4</v>
      </c>
      <c r="L178" s="4">
        <v>25000000</v>
      </c>
      <c r="M178" s="4">
        <v>29780000</v>
      </c>
      <c r="N178" s="4">
        <v>78.38</v>
      </c>
      <c r="O178" s="4">
        <v>1692000</v>
      </c>
      <c r="P178" s="4">
        <v>60441457</v>
      </c>
      <c r="Q178" s="4">
        <v>34898000</v>
      </c>
      <c r="R178" s="4">
        <v>1.66</v>
      </c>
      <c r="S178" s="56">
        <v>4.8</v>
      </c>
    </row>
    <row r="179" spans="1:19" x14ac:dyDescent="0.25">
      <c r="A179" s="3" t="s">
        <v>192</v>
      </c>
      <c r="B179" s="4">
        <v>9631418</v>
      </c>
      <c r="C179" s="4">
        <v>14.14</v>
      </c>
      <c r="D179" s="4">
        <v>8.25</v>
      </c>
      <c r="E179" s="6">
        <v>3660000000000</v>
      </c>
      <c r="F179" s="6">
        <v>3839000000000</v>
      </c>
      <c r="G179" s="6">
        <v>795000000000</v>
      </c>
      <c r="H179" s="4">
        <v>4.4000000000000004</v>
      </c>
      <c r="I179" s="4">
        <v>6393603</v>
      </c>
      <c r="J179" s="6">
        <v>1476000000000</v>
      </c>
      <c r="K179" s="4">
        <v>2.5</v>
      </c>
      <c r="L179" s="4">
        <v>159000000</v>
      </c>
      <c r="M179" s="4">
        <v>147400000</v>
      </c>
      <c r="N179" s="4">
        <v>77.709999999999994</v>
      </c>
      <c r="O179" s="4">
        <v>19650000</v>
      </c>
      <c r="P179" s="4">
        <v>295734134</v>
      </c>
      <c r="Q179" s="4">
        <v>181599900</v>
      </c>
      <c r="R179" s="4">
        <v>2.08</v>
      </c>
      <c r="S179" s="56">
        <v>5.5</v>
      </c>
    </row>
    <row r="180" spans="1:19" x14ac:dyDescent="0.25">
      <c r="A180" s="3" t="s">
        <v>193</v>
      </c>
      <c r="B180" s="4">
        <v>176220</v>
      </c>
      <c r="C180" s="4">
        <v>14.09</v>
      </c>
      <c r="D180" s="4">
        <v>9.06</v>
      </c>
      <c r="E180" s="6">
        <v>5878000000</v>
      </c>
      <c r="F180" s="6">
        <v>8536000000</v>
      </c>
      <c r="G180" s="6">
        <v>2200000000</v>
      </c>
      <c r="H180" s="4">
        <v>10.199999999999999</v>
      </c>
      <c r="I180" s="4">
        <v>8983</v>
      </c>
      <c r="J180" s="6">
        <v>2071000000</v>
      </c>
      <c r="K180" s="4">
        <v>7.6</v>
      </c>
      <c r="L180" s="4">
        <v>400000</v>
      </c>
      <c r="M180" s="4">
        <v>1560000</v>
      </c>
      <c r="N180" s="4">
        <v>76.13</v>
      </c>
      <c r="O180" s="4">
        <v>41500</v>
      </c>
      <c r="P180" s="4">
        <v>3415920</v>
      </c>
      <c r="Q180" s="4">
        <v>946500</v>
      </c>
      <c r="R180" s="4">
        <v>1.91</v>
      </c>
      <c r="S180" s="56">
        <v>13</v>
      </c>
    </row>
    <row r="181" spans="1:19" x14ac:dyDescent="0.25">
      <c r="A181" s="3" t="s">
        <v>194</v>
      </c>
      <c r="B181" s="4">
        <v>447400</v>
      </c>
      <c r="C181" s="4">
        <v>26.22</v>
      </c>
      <c r="D181" s="4">
        <v>7.95</v>
      </c>
      <c r="E181" s="6">
        <v>46660000000</v>
      </c>
      <c r="F181" s="6">
        <v>47700000000</v>
      </c>
      <c r="G181" s="6">
        <v>3700000000</v>
      </c>
      <c r="H181" s="4">
        <v>4.4000000000000004</v>
      </c>
      <c r="I181" s="4">
        <v>81600</v>
      </c>
      <c r="J181" s="6">
        <v>2820000000</v>
      </c>
      <c r="K181" s="4">
        <v>3</v>
      </c>
      <c r="L181" s="4">
        <v>492000</v>
      </c>
      <c r="M181" s="4">
        <v>14640000</v>
      </c>
      <c r="N181" s="4">
        <v>64.19</v>
      </c>
      <c r="O181" s="4">
        <v>142000</v>
      </c>
      <c r="P181" s="4">
        <v>26851195</v>
      </c>
      <c r="Q181" s="4">
        <v>1717100</v>
      </c>
      <c r="R181" s="4">
        <v>2.94</v>
      </c>
      <c r="S181" s="56">
        <v>0.6</v>
      </c>
    </row>
    <row r="182" spans="1:19" x14ac:dyDescent="0.25">
      <c r="A182" s="3" t="s">
        <v>195</v>
      </c>
      <c r="B182" s="4">
        <v>912050</v>
      </c>
      <c r="C182" s="4">
        <v>18.91</v>
      </c>
      <c r="D182" s="4">
        <v>4.9000000000000004</v>
      </c>
      <c r="E182" s="6">
        <v>89300000000</v>
      </c>
      <c r="F182" s="6">
        <v>89700000000</v>
      </c>
      <c r="G182" s="6">
        <v>35840000000</v>
      </c>
      <c r="H182" s="4">
        <v>16.8</v>
      </c>
      <c r="I182" s="4">
        <v>96155</v>
      </c>
      <c r="J182" s="6">
        <v>14980000000</v>
      </c>
      <c r="K182" s="4">
        <v>22.4</v>
      </c>
      <c r="L182" s="4">
        <v>1274400</v>
      </c>
      <c r="M182" s="4">
        <v>12250000</v>
      </c>
      <c r="N182" s="4">
        <v>74.31</v>
      </c>
      <c r="O182" s="4">
        <v>500000</v>
      </c>
      <c r="P182" s="4">
        <v>25375281</v>
      </c>
      <c r="Q182" s="4">
        <v>2841800</v>
      </c>
      <c r="R182" s="4">
        <v>2.2599999999999998</v>
      </c>
      <c r="S182" s="56">
        <v>17.100000000000001</v>
      </c>
    </row>
    <row r="183" spans="1:19" x14ac:dyDescent="0.25">
      <c r="A183" s="3" t="s">
        <v>196</v>
      </c>
      <c r="B183" s="4">
        <v>329560</v>
      </c>
      <c r="C183" s="4">
        <v>17.07</v>
      </c>
      <c r="D183" s="4">
        <v>6.2</v>
      </c>
      <c r="E183" s="6">
        <v>32060000000</v>
      </c>
      <c r="F183" s="6">
        <v>34480000000</v>
      </c>
      <c r="G183" s="6">
        <v>23720000000</v>
      </c>
      <c r="H183" s="4">
        <v>7.7</v>
      </c>
      <c r="I183" s="4">
        <v>93300</v>
      </c>
      <c r="J183" s="6">
        <v>26310000000</v>
      </c>
      <c r="K183" s="4">
        <v>9.5</v>
      </c>
      <c r="L183" s="4">
        <v>3500000</v>
      </c>
      <c r="M183" s="4">
        <v>42980000</v>
      </c>
      <c r="N183" s="4">
        <v>70.61</v>
      </c>
      <c r="O183" s="4">
        <v>185000</v>
      </c>
      <c r="P183" s="4">
        <v>83535576</v>
      </c>
      <c r="Q183" s="4">
        <v>4402000</v>
      </c>
      <c r="R183" s="4">
        <v>1.94</v>
      </c>
      <c r="S183" s="56">
        <v>1.9</v>
      </c>
    </row>
    <row r="184" spans="1:19" x14ac:dyDescent="0.25">
      <c r="A184" s="3" t="s">
        <v>197</v>
      </c>
      <c r="B184" s="4">
        <v>352</v>
      </c>
      <c r="C184" s="4">
        <v>14.2</v>
      </c>
      <c r="D184" s="4">
        <v>6.26</v>
      </c>
      <c r="E184" s="6">
        <v>962600000</v>
      </c>
      <c r="F184" s="6">
        <v>1035000000</v>
      </c>
      <c r="G184" s="6">
        <v>125000</v>
      </c>
      <c r="H184" s="4">
        <v>2</v>
      </c>
      <c r="I184" s="4">
        <v>1257</v>
      </c>
      <c r="J184" s="6"/>
      <c r="K184" s="4">
        <v>2.2000000000000002</v>
      </c>
      <c r="L184" s="4">
        <v>30000</v>
      </c>
      <c r="M184" s="4">
        <v>48900</v>
      </c>
      <c r="N184" s="4">
        <v>78.91</v>
      </c>
      <c r="O184" s="4">
        <v>66000</v>
      </c>
      <c r="P184" s="4">
        <v>108708</v>
      </c>
      <c r="Q184" s="4">
        <v>69400</v>
      </c>
      <c r="R184" s="4">
        <v>2.19</v>
      </c>
      <c r="S184" s="56">
        <v>9.3000000000000007</v>
      </c>
    </row>
    <row r="185" spans="1:19" x14ac:dyDescent="0.25">
      <c r="A185" s="3" t="s">
        <v>198</v>
      </c>
      <c r="B185" s="4">
        <v>527970</v>
      </c>
      <c r="C185" s="4">
        <v>43.07</v>
      </c>
      <c r="D185" s="4">
        <v>8.5299999999999994</v>
      </c>
      <c r="E185" s="6">
        <v>2827000000</v>
      </c>
      <c r="F185" s="6">
        <v>3040000000</v>
      </c>
      <c r="G185" s="6">
        <v>4468000000</v>
      </c>
      <c r="H185" s="4">
        <v>1.9</v>
      </c>
      <c r="I185" s="4">
        <v>67000</v>
      </c>
      <c r="J185" s="6">
        <v>3734000000</v>
      </c>
      <c r="K185" s="4">
        <v>12.2</v>
      </c>
      <c r="L185" s="4">
        <v>100000</v>
      </c>
      <c r="M185" s="4">
        <v>5980000</v>
      </c>
      <c r="N185" s="4">
        <v>61.75</v>
      </c>
      <c r="O185" s="4">
        <v>78000</v>
      </c>
      <c r="P185" s="4">
        <v>20727063</v>
      </c>
      <c r="Q185" s="4">
        <v>542200</v>
      </c>
      <c r="R185" s="4">
        <v>6.67</v>
      </c>
      <c r="S185" s="56">
        <v>35</v>
      </c>
    </row>
    <row r="186" spans="1:19" x14ac:dyDescent="0.25">
      <c r="A186" s="3" t="s">
        <v>199</v>
      </c>
      <c r="B186" s="4">
        <v>752614</v>
      </c>
      <c r="C186" s="4">
        <v>41.38</v>
      </c>
      <c r="D186" s="4">
        <v>20.23</v>
      </c>
      <c r="E186" s="6">
        <v>5345000000</v>
      </c>
      <c r="F186" s="6">
        <v>8167000000</v>
      </c>
      <c r="G186" s="6">
        <v>1548000000</v>
      </c>
      <c r="H186" s="4">
        <v>4.5999999999999996</v>
      </c>
      <c r="I186" s="4">
        <v>91440</v>
      </c>
      <c r="J186" s="6">
        <v>1519000000</v>
      </c>
      <c r="K186" s="4">
        <v>18.3</v>
      </c>
      <c r="L186" s="4">
        <v>68200</v>
      </c>
      <c r="M186" s="4">
        <v>4630000</v>
      </c>
      <c r="N186" s="4">
        <v>39.700000000000003</v>
      </c>
      <c r="O186" s="4">
        <v>11000</v>
      </c>
      <c r="P186" s="4">
        <v>11261795</v>
      </c>
      <c r="Q186" s="4">
        <v>88400</v>
      </c>
      <c r="R186" s="4">
        <v>5.47</v>
      </c>
      <c r="S186" s="56">
        <v>50</v>
      </c>
    </row>
    <row r="187" spans="1:19" x14ac:dyDescent="0.25">
      <c r="A187" s="3" t="s">
        <v>200</v>
      </c>
      <c r="B187" s="4">
        <v>390580</v>
      </c>
      <c r="C187" s="4">
        <v>29.74</v>
      </c>
      <c r="D187" s="4">
        <v>24.66</v>
      </c>
      <c r="E187" s="6">
        <v>11220000000</v>
      </c>
      <c r="F187" s="6">
        <v>8839000000</v>
      </c>
      <c r="G187" s="6">
        <v>1409000000</v>
      </c>
      <c r="H187" s="4">
        <v>-8.1999999999999993</v>
      </c>
      <c r="I187" s="4">
        <v>18338</v>
      </c>
      <c r="J187" s="6">
        <v>1599000000</v>
      </c>
      <c r="K187" s="4">
        <v>133</v>
      </c>
      <c r="L187" s="4">
        <v>500000</v>
      </c>
      <c r="M187" s="4">
        <v>4230000</v>
      </c>
      <c r="N187" s="4">
        <v>36.67</v>
      </c>
      <c r="O187" s="4">
        <v>23000</v>
      </c>
      <c r="P187" s="4">
        <v>12746990</v>
      </c>
      <c r="Q187" s="4">
        <v>300900</v>
      </c>
      <c r="R187" s="4">
        <v>3.54</v>
      </c>
      <c r="S187" s="56">
        <v>70</v>
      </c>
    </row>
  </sheetData>
  <mergeCells count="1">
    <mergeCell ref="A1:S4"/>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2"/>
  <sheetViews>
    <sheetView topLeftCell="I1" zoomScaleNormal="100" workbookViewId="0">
      <selection activeCell="T5" sqref="T5"/>
    </sheetView>
  </sheetViews>
  <sheetFormatPr defaultRowHeight="15" x14ac:dyDescent="0.25"/>
  <cols>
    <col min="1" max="1" width="31.5703125" style="26" customWidth="1"/>
    <col min="2" max="2" width="28.5703125" style="26" customWidth="1"/>
    <col min="3" max="3" width="15.28515625" style="26" customWidth="1"/>
    <col min="4" max="4" width="9.7109375" style="26" customWidth="1"/>
    <col min="5" max="5" width="16.7109375" style="27" customWidth="1"/>
    <col min="6" max="6" width="13.85546875" style="28" customWidth="1"/>
    <col min="7" max="7" width="18" style="26" customWidth="1"/>
    <col min="8" max="8" width="33.42578125" style="26" customWidth="1"/>
    <col min="9" max="9" width="9.42578125" style="29" customWidth="1"/>
    <col min="10" max="10" width="12.42578125" style="27" customWidth="1"/>
    <col min="11" max="11" width="20.140625" style="27" customWidth="1"/>
    <col min="12" max="12" width="18.85546875" style="26" customWidth="1"/>
    <col min="13" max="13" width="18" style="26" customWidth="1"/>
    <col min="14" max="14" width="18.140625" style="26" customWidth="1"/>
    <col min="15" max="15" width="12.42578125" style="26" customWidth="1"/>
    <col min="16" max="16" width="13.42578125" style="26" customWidth="1"/>
    <col min="17" max="17" width="14.42578125" style="26" customWidth="1"/>
    <col min="18" max="18" width="15.42578125" style="26" customWidth="1"/>
    <col min="19" max="19" width="12.85546875" style="26" customWidth="1"/>
    <col min="20" max="20" width="12" style="26" customWidth="1"/>
    <col min="21" max="16384" width="9.140625" style="26"/>
  </cols>
  <sheetData>
    <row r="1" spans="1:20" x14ac:dyDescent="0.25">
      <c r="A1" s="113"/>
      <c r="B1" s="113"/>
      <c r="C1" s="113"/>
      <c r="D1" s="113"/>
      <c r="E1" s="114"/>
      <c r="F1" s="115"/>
      <c r="G1" s="113"/>
      <c r="H1" s="113"/>
      <c r="I1" s="116"/>
      <c r="J1" s="114"/>
      <c r="K1" s="114"/>
    </row>
    <row r="2" spans="1:20" x14ac:dyDescent="0.25">
      <c r="A2" s="113"/>
      <c r="B2" s="113"/>
      <c r="C2" s="113"/>
      <c r="D2" s="113"/>
      <c r="E2" s="114"/>
      <c r="F2" s="115"/>
      <c r="G2" s="113"/>
      <c r="H2" s="113"/>
      <c r="I2" s="116"/>
      <c r="J2" s="114"/>
      <c r="K2" s="114"/>
    </row>
    <row r="3" spans="1:20" x14ac:dyDescent="0.25">
      <c r="A3" s="113"/>
      <c r="B3" s="113"/>
      <c r="C3" s="113"/>
      <c r="D3" s="113"/>
      <c r="E3" s="114"/>
      <c r="F3" s="115"/>
      <c r="G3" s="113"/>
      <c r="H3" s="113"/>
      <c r="I3" s="116"/>
      <c r="J3" s="114"/>
      <c r="K3" s="114"/>
    </row>
    <row r="4" spans="1:20" x14ac:dyDescent="0.25">
      <c r="A4" s="113"/>
      <c r="B4" s="113"/>
      <c r="C4" s="113"/>
      <c r="D4" s="113"/>
      <c r="E4" s="114"/>
      <c r="F4" s="115"/>
      <c r="G4" s="113"/>
      <c r="H4" s="113"/>
      <c r="I4" s="116"/>
      <c r="J4" s="114"/>
      <c r="K4" s="114"/>
    </row>
    <row r="5" spans="1:20" x14ac:dyDescent="0.25">
      <c r="A5" s="26" t="s">
        <v>0</v>
      </c>
      <c r="B5" s="26" t="s">
        <v>215</v>
      </c>
      <c r="C5" s="30" t="s">
        <v>15</v>
      </c>
      <c r="D5" s="30" t="s">
        <v>216</v>
      </c>
      <c r="E5" s="31" t="s">
        <v>217</v>
      </c>
      <c r="F5" s="32" t="s">
        <v>218</v>
      </c>
      <c r="G5" s="30" t="s">
        <v>219</v>
      </c>
      <c r="H5" s="30" t="s">
        <v>220</v>
      </c>
      <c r="I5" s="33" t="s">
        <v>221</v>
      </c>
      <c r="J5" s="31" t="s">
        <v>222</v>
      </c>
      <c r="K5" s="31" t="s">
        <v>223</v>
      </c>
      <c r="L5" s="30" t="s">
        <v>224</v>
      </c>
      <c r="M5" s="30" t="s">
        <v>225</v>
      </c>
      <c r="N5" s="30" t="s">
        <v>226</v>
      </c>
      <c r="O5" s="30" t="s">
        <v>227</v>
      </c>
      <c r="P5" s="30" t="s">
        <v>228</v>
      </c>
      <c r="Q5" s="30" t="s">
        <v>229</v>
      </c>
      <c r="R5" s="30" t="s">
        <v>230</v>
      </c>
      <c r="S5" s="30" t="s">
        <v>231</v>
      </c>
      <c r="T5" s="30" t="s">
        <v>232</v>
      </c>
    </row>
    <row r="6" spans="1:20" x14ac:dyDescent="0.25">
      <c r="A6" s="26" t="s">
        <v>233</v>
      </c>
      <c r="B6" s="34" t="s">
        <v>234</v>
      </c>
      <c r="C6" s="30">
        <v>31056997</v>
      </c>
      <c r="D6" s="30">
        <v>647500</v>
      </c>
      <c r="E6" s="31">
        <v>47.96</v>
      </c>
      <c r="F6" s="32">
        <v>0</v>
      </c>
      <c r="G6" s="30">
        <v>23.06</v>
      </c>
      <c r="H6" s="30">
        <v>163.07</v>
      </c>
      <c r="I6" s="33">
        <v>700</v>
      </c>
      <c r="J6" s="31">
        <v>36</v>
      </c>
      <c r="K6" s="31">
        <v>3.22</v>
      </c>
      <c r="L6" s="30">
        <v>12.13</v>
      </c>
      <c r="M6" s="30">
        <v>0.22</v>
      </c>
      <c r="N6" s="30">
        <v>87.65</v>
      </c>
      <c r="O6" s="30">
        <v>1</v>
      </c>
      <c r="P6" s="30">
        <v>46.6</v>
      </c>
      <c r="Q6" s="30">
        <v>20.34</v>
      </c>
      <c r="R6" s="30">
        <v>0.38</v>
      </c>
      <c r="S6" s="30">
        <v>0.24</v>
      </c>
      <c r="T6" s="30">
        <v>0.38</v>
      </c>
    </row>
    <row r="7" spans="1:20" x14ac:dyDescent="0.25">
      <c r="A7" s="26" t="s">
        <v>235</v>
      </c>
      <c r="B7" s="34" t="s">
        <v>236</v>
      </c>
      <c r="C7" s="30">
        <v>3581655</v>
      </c>
      <c r="D7" s="30">
        <v>28748</v>
      </c>
      <c r="E7" s="31">
        <v>124.59</v>
      </c>
      <c r="F7" s="32">
        <v>1.26</v>
      </c>
      <c r="G7" s="30">
        <v>-4.93</v>
      </c>
      <c r="H7" s="30">
        <v>21.52</v>
      </c>
      <c r="I7" s="33">
        <v>4500</v>
      </c>
      <c r="J7" s="31">
        <v>86.5</v>
      </c>
      <c r="K7" s="31">
        <v>71.2</v>
      </c>
      <c r="L7" s="30">
        <v>21.09</v>
      </c>
      <c r="M7" s="30">
        <v>4.42</v>
      </c>
      <c r="N7" s="30">
        <v>74.489999999999995</v>
      </c>
      <c r="O7" s="30">
        <v>3</v>
      </c>
      <c r="P7" s="30">
        <v>15.11</v>
      </c>
      <c r="Q7" s="30">
        <v>5.22</v>
      </c>
      <c r="R7" s="30">
        <v>0.23200000000000001</v>
      </c>
      <c r="S7" s="30">
        <v>0.188</v>
      </c>
      <c r="T7" s="30">
        <v>0.57899999999999996</v>
      </c>
    </row>
    <row r="8" spans="1:20" x14ac:dyDescent="0.25">
      <c r="A8" s="26" t="s">
        <v>237</v>
      </c>
      <c r="B8" s="34" t="s">
        <v>238</v>
      </c>
      <c r="C8" s="30">
        <v>32930091</v>
      </c>
      <c r="D8" s="30">
        <v>2381740</v>
      </c>
      <c r="E8" s="31">
        <v>13.83</v>
      </c>
      <c r="F8" s="32">
        <v>0.04</v>
      </c>
      <c r="G8" s="30">
        <v>-0.39</v>
      </c>
      <c r="H8" s="30">
        <v>31</v>
      </c>
      <c r="I8" s="33">
        <v>6000</v>
      </c>
      <c r="J8" s="31">
        <v>70</v>
      </c>
      <c r="K8" s="31">
        <v>78.099999999999994</v>
      </c>
      <c r="L8" s="30">
        <v>3.22</v>
      </c>
      <c r="M8" s="30">
        <v>0.25</v>
      </c>
      <c r="N8" s="30">
        <v>96.53</v>
      </c>
      <c r="O8" s="30">
        <v>1</v>
      </c>
      <c r="P8" s="30">
        <v>17.14</v>
      </c>
      <c r="Q8" s="30">
        <v>4.6100000000000003</v>
      </c>
      <c r="R8" s="30">
        <v>0.10100000000000001</v>
      </c>
      <c r="S8" s="30">
        <v>0.6</v>
      </c>
      <c r="T8" s="30">
        <v>0.29799999999999999</v>
      </c>
    </row>
    <row r="9" spans="1:20" x14ac:dyDescent="0.25">
      <c r="A9" s="26" t="s">
        <v>239</v>
      </c>
      <c r="B9" s="34" t="s">
        <v>240</v>
      </c>
      <c r="C9" s="30">
        <v>57794</v>
      </c>
      <c r="D9" s="30">
        <v>199</v>
      </c>
      <c r="E9" s="31">
        <v>290.42</v>
      </c>
      <c r="F9" s="32">
        <v>58.29</v>
      </c>
      <c r="G9" s="30">
        <v>-20.71</v>
      </c>
      <c r="H9" s="30">
        <v>9.27</v>
      </c>
      <c r="I9" s="33">
        <v>8000</v>
      </c>
      <c r="J9" s="31">
        <v>97</v>
      </c>
      <c r="K9" s="31">
        <v>259.54000000000002</v>
      </c>
      <c r="L9" s="30">
        <v>10</v>
      </c>
      <c r="M9" s="30">
        <v>15</v>
      </c>
      <c r="N9" s="30">
        <v>75</v>
      </c>
      <c r="O9" s="30">
        <v>2</v>
      </c>
      <c r="P9" s="30">
        <v>22.46</v>
      </c>
      <c r="Q9" s="30">
        <v>3.27</v>
      </c>
      <c r="R9" s="30"/>
      <c r="S9" s="30"/>
      <c r="T9" s="30"/>
    </row>
    <row r="10" spans="1:20" x14ac:dyDescent="0.25">
      <c r="A10" s="26" t="s">
        <v>241</v>
      </c>
      <c r="B10" s="34" t="s">
        <v>242</v>
      </c>
      <c r="C10" s="30">
        <v>71201</v>
      </c>
      <c r="D10" s="30">
        <v>468</v>
      </c>
      <c r="E10" s="31">
        <v>152.13999999999999</v>
      </c>
      <c r="F10" s="32">
        <v>0</v>
      </c>
      <c r="G10" s="30">
        <v>6.6</v>
      </c>
      <c r="H10" s="30">
        <v>4.05</v>
      </c>
      <c r="I10" s="33">
        <v>19000</v>
      </c>
      <c r="J10" s="31">
        <v>100</v>
      </c>
      <c r="K10" s="31">
        <v>497.18</v>
      </c>
      <c r="L10" s="30">
        <v>2.2200000000000002</v>
      </c>
      <c r="M10" s="30">
        <v>0</v>
      </c>
      <c r="N10" s="30">
        <v>97.78</v>
      </c>
      <c r="O10" s="30">
        <v>3</v>
      </c>
      <c r="P10" s="30">
        <v>8.7100000000000009</v>
      </c>
      <c r="Q10" s="30">
        <v>6.25</v>
      </c>
      <c r="R10" s="30"/>
      <c r="S10" s="30"/>
      <c r="T10" s="30"/>
    </row>
    <row r="11" spans="1:20" x14ac:dyDescent="0.25">
      <c r="A11" s="26" t="s">
        <v>243</v>
      </c>
      <c r="B11" s="34" t="s">
        <v>244</v>
      </c>
      <c r="C11" s="30">
        <v>12127071</v>
      </c>
      <c r="D11" s="30">
        <v>1246700</v>
      </c>
      <c r="E11" s="31">
        <v>9.73</v>
      </c>
      <c r="F11" s="32">
        <v>0.13</v>
      </c>
      <c r="G11" s="30">
        <v>0</v>
      </c>
      <c r="H11" s="30">
        <v>191.19</v>
      </c>
      <c r="I11" s="33">
        <v>1900</v>
      </c>
      <c r="J11" s="31">
        <v>42</v>
      </c>
      <c r="K11" s="31">
        <v>7.78</v>
      </c>
      <c r="L11" s="30">
        <v>2.41</v>
      </c>
      <c r="M11" s="30">
        <v>0.24</v>
      </c>
      <c r="N11" s="30">
        <v>97.35</v>
      </c>
      <c r="O11" s="30"/>
      <c r="P11" s="30">
        <v>45.11</v>
      </c>
      <c r="Q11" s="30">
        <v>24.2</v>
      </c>
      <c r="R11" s="30">
        <v>9.6000000000000002E-2</v>
      </c>
      <c r="S11" s="30">
        <v>0.65800000000000003</v>
      </c>
      <c r="T11" s="30">
        <v>0.246</v>
      </c>
    </row>
    <row r="12" spans="1:20" x14ac:dyDescent="0.25">
      <c r="A12" s="26" t="s">
        <v>245</v>
      </c>
      <c r="B12" s="34" t="s">
        <v>246</v>
      </c>
      <c r="C12" s="30">
        <v>13477</v>
      </c>
      <c r="D12" s="30">
        <v>102</v>
      </c>
      <c r="E12" s="31">
        <v>132.13</v>
      </c>
      <c r="F12" s="32">
        <v>59.8</v>
      </c>
      <c r="G12" s="30">
        <v>10.76</v>
      </c>
      <c r="H12" s="30">
        <v>21.03</v>
      </c>
      <c r="I12" s="33">
        <v>8600</v>
      </c>
      <c r="J12" s="31">
        <v>95</v>
      </c>
      <c r="K12" s="31">
        <v>460.04</v>
      </c>
      <c r="L12" s="30">
        <v>0</v>
      </c>
      <c r="M12" s="30">
        <v>0</v>
      </c>
      <c r="N12" s="30">
        <v>100</v>
      </c>
      <c r="O12" s="30">
        <v>2</v>
      </c>
      <c r="P12" s="30">
        <v>14.17</v>
      </c>
      <c r="Q12" s="30">
        <v>5.34</v>
      </c>
      <c r="R12" s="30">
        <v>0.04</v>
      </c>
      <c r="S12" s="30">
        <v>0.18</v>
      </c>
      <c r="T12" s="30">
        <v>0.78</v>
      </c>
    </row>
    <row r="13" spans="1:20" x14ac:dyDescent="0.25">
      <c r="A13" t="s">
        <v>247</v>
      </c>
      <c r="B13" s="34" t="s">
        <v>246</v>
      </c>
      <c r="C13" s="30">
        <v>69108</v>
      </c>
      <c r="D13" s="30">
        <v>443</v>
      </c>
      <c r="E13" s="31">
        <v>156</v>
      </c>
      <c r="F13" s="32">
        <v>34.54</v>
      </c>
      <c r="G13" s="30">
        <v>-6.15</v>
      </c>
      <c r="H13" s="30">
        <v>19.46</v>
      </c>
      <c r="I13" s="33">
        <v>11000</v>
      </c>
      <c r="J13" s="31">
        <v>89</v>
      </c>
      <c r="K13" s="31">
        <v>549.86</v>
      </c>
      <c r="L13" s="30">
        <v>18.18</v>
      </c>
      <c r="M13" s="30">
        <v>4.55</v>
      </c>
      <c r="N13" s="30">
        <v>77.27</v>
      </c>
      <c r="O13" s="30">
        <v>2</v>
      </c>
      <c r="P13" s="30">
        <v>16.93</v>
      </c>
      <c r="Q13" s="30">
        <v>5.37</v>
      </c>
      <c r="R13" s="30">
        <v>3.7999999999999999E-2</v>
      </c>
      <c r="S13" s="30">
        <v>0.22</v>
      </c>
      <c r="T13" s="30">
        <v>0.74299999999999999</v>
      </c>
    </row>
    <row r="14" spans="1:20" x14ac:dyDescent="0.25">
      <c r="A14" s="26" t="s">
        <v>248</v>
      </c>
      <c r="B14" s="34" t="s">
        <v>246</v>
      </c>
      <c r="C14" s="30">
        <v>39921833</v>
      </c>
      <c r="D14" s="30">
        <v>2766890</v>
      </c>
      <c r="E14" s="31">
        <v>14.43</v>
      </c>
      <c r="F14" s="32">
        <v>0.18</v>
      </c>
      <c r="G14" s="30">
        <v>0.61</v>
      </c>
      <c r="H14" s="30">
        <v>15.18</v>
      </c>
      <c r="I14" s="33">
        <v>11200</v>
      </c>
      <c r="J14" s="31">
        <v>97.1</v>
      </c>
      <c r="K14" s="31">
        <v>220.43</v>
      </c>
      <c r="L14" s="30">
        <v>12.31</v>
      </c>
      <c r="M14" s="30">
        <v>0.48</v>
      </c>
      <c r="N14" s="30">
        <v>87.21</v>
      </c>
      <c r="O14" s="30">
        <v>3</v>
      </c>
      <c r="P14" s="30">
        <v>16.73</v>
      </c>
      <c r="Q14" s="30">
        <v>7.55</v>
      </c>
      <c r="R14" s="30">
        <v>9.5000000000000001E-2</v>
      </c>
      <c r="S14" s="30">
        <v>0.35799999999999998</v>
      </c>
      <c r="T14" s="30">
        <v>0.54700000000000004</v>
      </c>
    </row>
    <row r="15" spans="1:20" x14ac:dyDescent="0.25">
      <c r="A15" s="26" t="s">
        <v>249</v>
      </c>
      <c r="B15" s="34" t="s">
        <v>250</v>
      </c>
      <c r="C15" s="30">
        <v>2976372</v>
      </c>
      <c r="D15" s="30">
        <v>29800</v>
      </c>
      <c r="E15" s="31">
        <v>99.88</v>
      </c>
      <c r="F15" s="32">
        <v>0</v>
      </c>
      <c r="G15" s="30">
        <v>-6.47</v>
      </c>
      <c r="H15" s="30">
        <v>23.28</v>
      </c>
      <c r="I15" s="33">
        <v>3500</v>
      </c>
      <c r="J15" s="31">
        <v>98.6</v>
      </c>
      <c r="K15" s="31">
        <v>195.71</v>
      </c>
      <c r="L15" s="30">
        <v>17.55</v>
      </c>
      <c r="M15" s="30">
        <v>2.2999999999999998</v>
      </c>
      <c r="N15" s="30">
        <v>80.150000000000006</v>
      </c>
      <c r="O15" s="30">
        <v>4</v>
      </c>
      <c r="P15" s="30">
        <v>12.07</v>
      </c>
      <c r="Q15" s="30">
        <v>8.23</v>
      </c>
      <c r="R15" s="30">
        <v>0.23899999999999999</v>
      </c>
      <c r="S15" s="30">
        <v>0.34300000000000003</v>
      </c>
      <c r="T15" s="30">
        <v>0.41799999999999998</v>
      </c>
    </row>
    <row r="16" spans="1:20" x14ac:dyDescent="0.25">
      <c r="A16" s="26" t="s">
        <v>251</v>
      </c>
      <c r="B16" s="34" t="s">
        <v>246</v>
      </c>
      <c r="C16" s="30">
        <v>71891</v>
      </c>
      <c r="D16" s="30">
        <v>193</v>
      </c>
      <c r="E16" s="31">
        <v>372.49</v>
      </c>
      <c r="F16" s="32">
        <v>35.49</v>
      </c>
      <c r="G16" s="30">
        <v>0</v>
      </c>
      <c r="H16" s="30">
        <v>5.89</v>
      </c>
      <c r="I16" s="33">
        <v>28000</v>
      </c>
      <c r="J16" s="31">
        <v>97</v>
      </c>
      <c r="K16" s="31">
        <v>516.05999999999995</v>
      </c>
      <c r="L16" s="30">
        <v>10.53</v>
      </c>
      <c r="M16" s="30">
        <v>0</v>
      </c>
      <c r="N16" s="30">
        <v>89.47</v>
      </c>
      <c r="O16" s="30">
        <v>2</v>
      </c>
      <c r="P16" s="30">
        <v>11.03</v>
      </c>
      <c r="Q16" s="30">
        <v>6.68</v>
      </c>
      <c r="R16" s="30">
        <v>4.0000000000000001E-3</v>
      </c>
      <c r="S16" s="30">
        <v>0.33300000000000002</v>
      </c>
      <c r="T16" s="30">
        <v>0.66300000000000003</v>
      </c>
    </row>
    <row r="17" spans="1:20" x14ac:dyDescent="0.25">
      <c r="A17" s="26" t="s">
        <v>252</v>
      </c>
      <c r="B17" s="34" t="s">
        <v>240</v>
      </c>
      <c r="C17" s="30">
        <v>20264082</v>
      </c>
      <c r="D17" s="30">
        <v>7686850</v>
      </c>
      <c r="E17" s="31">
        <v>2.64</v>
      </c>
      <c r="F17" s="32">
        <v>0.34</v>
      </c>
      <c r="G17" s="30">
        <v>3.98</v>
      </c>
      <c r="H17" s="30">
        <v>4.6900000000000004</v>
      </c>
      <c r="I17" s="33">
        <v>29000</v>
      </c>
      <c r="J17" s="31">
        <v>100</v>
      </c>
      <c r="K17" s="31">
        <v>565.53</v>
      </c>
      <c r="L17" s="30">
        <v>6.55</v>
      </c>
      <c r="M17" s="30">
        <v>0.04</v>
      </c>
      <c r="N17" s="30">
        <v>93.41</v>
      </c>
      <c r="O17" s="30">
        <v>1</v>
      </c>
      <c r="P17" s="30">
        <v>12.14</v>
      </c>
      <c r="Q17" s="30">
        <v>7.51</v>
      </c>
      <c r="R17" s="30">
        <v>3.7999999999999999E-2</v>
      </c>
      <c r="S17" s="30">
        <v>0.26200000000000001</v>
      </c>
      <c r="T17" s="30">
        <v>0.7</v>
      </c>
    </row>
    <row r="18" spans="1:20" x14ac:dyDescent="0.25">
      <c r="A18" s="26" t="s">
        <v>253</v>
      </c>
      <c r="B18" s="34" t="s">
        <v>242</v>
      </c>
      <c r="C18" s="30">
        <v>8192880</v>
      </c>
      <c r="D18" s="30">
        <v>83870</v>
      </c>
      <c r="E18" s="31">
        <v>97.69</v>
      </c>
      <c r="F18" s="32">
        <v>0</v>
      </c>
      <c r="G18" s="30">
        <v>2</v>
      </c>
      <c r="H18" s="30">
        <v>4.66</v>
      </c>
      <c r="I18" s="33">
        <v>30000</v>
      </c>
      <c r="J18" s="31">
        <v>98</v>
      </c>
      <c r="K18" s="31">
        <v>452.22</v>
      </c>
      <c r="L18" s="30">
        <v>16.91</v>
      </c>
      <c r="M18" s="30">
        <v>0.86</v>
      </c>
      <c r="N18" s="30">
        <v>82.23</v>
      </c>
      <c r="O18" s="30">
        <v>3</v>
      </c>
      <c r="P18" s="30">
        <v>8.74</v>
      </c>
      <c r="Q18" s="30">
        <v>9.76</v>
      </c>
      <c r="R18" s="30">
        <v>1.7999999999999999E-2</v>
      </c>
      <c r="S18" s="30">
        <v>0.30399999999999999</v>
      </c>
      <c r="T18" s="30">
        <v>0.67800000000000005</v>
      </c>
    </row>
    <row r="19" spans="1:20" x14ac:dyDescent="0.25">
      <c r="A19" s="26" t="s">
        <v>254</v>
      </c>
      <c r="B19" s="34" t="s">
        <v>250</v>
      </c>
      <c r="C19" s="30">
        <v>7961619</v>
      </c>
      <c r="D19" s="30">
        <v>86600</v>
      </c>
      <c r="E19" s="31">
        <v>91.94</v>
      </c>
      <c r="F19" s="32">
        <v>0</v>
      </c>
      <c r="G19" s="30">
        <v>-4.9000000000000004</v>
      </c>
      <c r="H19" s="30">
        <v>81.739999999999995</v>
      </c>
      <c r="I19" s="33">
        <v>3400</v>
      </c>
      <c r="J19" s="31">
        <v>97</v>
      </c>
      <c r="K19" s="31">
        <v>137.08000000000001</v>
      </c>
      <c r="L19" s="30">
        <v>19.63</v>
      </c>
      <c r="M19" s="30">
        <v>2.71</v>
      </c>
      <c r="N19" s="30">
        <v>77.66</v>
      </c>
      <c r="O19" s="30">
        <v>1</v>
      </c>
      <c r="P19" s="30">
        <v>20.74</v>
      </c>
      <c r="Q19" s="30">
        <v>9.75</v>
      </c>
      <c r="R19" s="30">
        <v>0.14099999999999999</v>
      </c>
      <c r="S19" s="30">
        <v>0.45700000000000002</v>
      </c>
      <c r="T19" s="30">
        <v>0.40200000000000002</v>
      </c>
    </row>
    <row r="20" spans="1:20" x14ac:dyDescent="0.25">
      <c r="A20" s="26" t="s">
        <v>255</v>
      </c>
      <c r="B20" s="34" t="s">
        <v>246</v>
      </c>
      <c r="C20" s="30">
        <v>303770</v>
      </c>
      <c r="D20" s="30">
        <v>13940</v>
      </c>
      <c r="E20" s="31">
        <v>21.79</v>
      </c>
      <c r="F20" s="32">
        <v>25.41</v>
      </c>
      <c r="G20" s="30">
        <v>-2.2000000000000002</v>
      </c>
      <c r="H20" s="30">
        <v>25.21</v>
      </c>
      <c r="I20" s="33">
        <v>16700</v>
      </c>
      <c r="J20" s="31">
        <v>95.6</v>
      </c>
      <c r="K20" s="31">
        <v>460.55</v>
      </c>
      <c r="L20" s="30">
        <v>0.8</v>
      </c>
      <c r="M20" s="30">
        <v>0.4</v>
      </c>
      <c r="N20" s="30">
        <v>98.8</v>
      </c>
      <c r="O20" s="30">
        <v>2</v>
      </c>
      <c r="P20" s="30">
        <v>17.57</v>
      </c>
      <c r="Q20" s="30">
        <v>9.0500000000000007</v>
      </c>
      <c r="R20" s="30">
        <v>0.03</v>
      </c>
      <c r="S20" s="30">
        <v>7.0000000000000007E-2</v>
      </c>
      <c r="T20" s="30">
        <v>0.9</v>
      </c>
    </row>
    <row r="21" spans="1:20" x14ac:dyDescent="0.25">
      <c r="A21" s="26" t="s">
        <v>256</v>
      </c>
      <c r="B21" s="34" t="s">
        <v>257</v>
      </c>
      <c r="C21" s="30">
        <v>698585</v>
      </c>
      <c r="D21" s="30">
        <v>665</v>
      </c>
      <c r="E21" s="31">
        <v>1050.5</v>
      </c>
      <c r="F21" s="32">
        <v>24.21</v>
      </c>
      <c r="G21" s="30">
        <v>1.05</v>
      </c>
      <c r="H21" s="30">
        <v>17.27</v>
      </c>
      <c r="I21" s="33">
        <v>16900</v>
      </c>
      <c r="J21" s="31">
        <v>89.1</v>
      </c>
      <c r="K21" s="31">
        <v>281.27999999999997</v>
      </c>
      <c r="L21" s="30">
        <v>2.82</v>
      </c>
      <c r="M21" s="30">
        <v>5.63</v>
      </c>
      <c r="N21" s="30">
        <v>91.55</v>
      </c>
      <c r="O21" s="30">
        <v>1</v>
      </c>
      <c r="P21" s="30">
        <v>17.8</v>
      </c>
      <c r="Q21" s="30">
        <v>4.1399999999999997</v>
      </c>
      <c r="R21" s="30">
        <v>5.0000000000000001E-3</v>
      </c>
      <c r="S21" s="30">
        <v>0.38700000000000001</v>
      </c>
      <c r="T21" s="30">
        <v>0.60799999999999998</v>
      </c>
    </row>
    <row r="22" spans="1:20" x14ac:dyDescent="0.25">
      <c r="A22" s="26" t="s">
        <v>258</v>
      </c>
      <c r="B22" s="34" t="s">
        <v>234</v>
      </c>
      <c r="C22" s="30">
        <v>147365352</v>
      </c>
      <c r="D22" s="30">
        <v>144000</v>
      </c>
      <c r="E22" s="31">
        <v>1023.37</v>
      </c>
      <c r="F22" s="32">
        <v>0.4</v>
      </c>
      <c r="G22" s="30">
        <v>-0.71</v>
      </c>
      <c r="H22" s="30">
        <v>62.6</v>
      </c>
      <c r="I22" s="33">
        <v>1900</v>
      </c>
      <c r="J22" s="31">
        <v>43.1</v>
      </c>
      <c r="K22" s="31">
        <v>7.26</v>
      </c>
      <c r="L22" s="30">
        <v>62.11</v>
      </c>
      <c r="M22" s="30">
        <v>3.07</v>
      </c>
      <c r="N22" s="30">
        <v>34.82</v>
      </c>
      <c r="O22" s="30">
        <v>2</v>
      </c>
      <c r="P22" s="30">
        <v>29.8</v>
      </c>
      <c r="Q22" s="30">
        <v>8.27</v>
      </c>
      <c r="R22" s="30">
        <v>0.19900000000000001</v>
      </c>
      <c r="S22" s="30">
        <v>0.19800000000000001</v>
      </c>
      <c r="T22" s="30">
        <v>0.60299999999999998</v>
      </c>
    </row>
    <row r="23" spans="1:20" x14ac:dyDescent="0.25">
      <c r="A23" s="26" t="s">
        <v>259</v>
      </c>
      <c r="B23" s="34" t="s">
        <v>246</v>
      </c>
      <c r="C23" s="30">
        <v>279912</v>
      </c>
      <c r="D23" s="30">
        <v>431</v>
      </c>
      <c r="E23" s="31">
        <v>649.45000000000005</v>
      </c>
      <c r="F23" s="32">
        <v>22.51</v>
      </c>
      <c r="G23" s="30">
        <v>-0.31</v>
      </c>
      <c r="H23" s="30">
        <v>12.5</v>
      </c>
      <c r="I23" s="33">
        <v>15700</v>
      </c>
      <c r="J23" s="31">
        <v>97.4</v>
      </c>
      <c r="K23" s="31">
        <v>481.94</v>
      </c>
      <c r="L23" s="30">
        <v>37.21</v>
      </c>
      <c r="M23" s="30">
        <v>2.33</v>
      </c>
      <c r="N23" s="30">
        <v>60.46</v>
      </c>
      <c r="O23" s="30">
        <v>2</v>
      </c>
      <c r="P23" s="30">
        <v>12.71</v>
      </c>
      <c r="Q23" s="30">
        <v>8.67</v>
      </c>
      <c r="R23" s="30">
        <v>0.06</v>
      </c>
      <c r="S23" s="30">
        <v>0.16</v>
      </c>
      <c r="T23" s="30">
        <v>0.78</v>
      </c>
    </row>
    <row r="24" spans="1:20" x14ac:dyDescent="0.25">
      <c r="A24" s="26" t="s">
        <v>260</v>
      </c>
      <c r="B24" s="34" t="s">
        <v>250</v>
      </c>
      <c r="C24" s="30">
        <v>10293011</v>
      </c>
      <c r="D24" s="30">
        <v>207600</v>
      </c>
      <c r="E24" s="31">
        <v>49.58</v>
      </c>
      <c r="F24" s="32">
        <v>0</v>
      </c>
      <c r="G24" s="30">
        <v>2.54</v>
      </c>
      <c r="H24" s="30">
        <v>13.37</v>
      </c>
      <c r="I24" s="33">
        <v>6100</v>
      </c>
      <c r="J24" s="31">
        <v>99.6</v>
      </c>
      <c r="K24" s="31">
        <v>319.08</v>
      </c>
      <c r="L24" s="30">
        <v>29.55</v>
      </c>
      <c r="M24" s="30">
        <v>0.6</v>
      </c>
      <c r="N24" s="30">
        <v>69.849999999999994</v>
      </c>
      <c r="O24" s="30">
        <v>4</v>
      </c>
      <c r="P24" s="30">
        <v>11.16</v>
      </c>
      <c r="Q24" s="30">
        <v>14.02</v>
      </c>
      <c r="R24" s="30">
        <v>9.2999999999999999E-2</v>
      </c>
      <c r="S24" s="30">
        <v>0.316</v>
      </c>
      <c r="T24" s="30">
        <v>0.59099999999999997</v>
      </c>
    </row>
    <row r="25" spans="1:20" x14ac:dyDescent="0.25">
      <c r="A25" s="26" t="s">
        <v>261</v>
      </c>
      <c r="B25" s="34" t="s">
        <v>242</v>
      </c>
      <c r="C25" s="30">
        <v>10379067</v>
      </c>
      <c r="D25" s="30">
        <v>30528</v>
      </c>
      <c r="E25" s="31">
        <v>339.99</v>
      </c>
      <c r="F25" s="32">
        <v>0.22</v>
      </c>
      <c r="G25" s="30">
        <v>1.23</v>
      </c>
      <c r="H25" s="30">
        <v>4.68</v>
      </c>
      <c r="I25" s="33">
        <v>29100</v>
      </c>
      <c r="J25" s="31">
        <v>98</v>
      </c>
      <c r="K25" s="31">
        <v>462.57</v>
      </c>
      <c r="L25" s="30">
        <v>23.28</v>
      </c>
      <c r="M25" s="30">
        <v>0.4</v>
      </c>
      <c r="N25" s="30">
        <v>76.319999999999993</v>
      </c>
      <c r="O25" s="30">
        <v>3</v>
      </c>
      <c r="P25" s="30">
        <v>10.38</v>
      </c>
      <c r="Q25" s="30">
        <v>10.27</v>
      </c>
      <c r="R25" s="30">
        <v>0.01</v>
      </c>
      <c r="S25" s="30">
        <v>0.24</v>
      </c>
      <c r="T25" s="30">
        <v>0.749</v>
      </c>
    </row>
    <row r="26" spans="1:20" x14ac:dyDescent="0.25">
      <c r="A26" s="26" t="s">
        <v>262</v>
      </c>
      <c r="B26" s="34" t="s">
        <v>246</v>
      </c>
      <c r="C26" s="30">
        <v>287730</v>
      </c>
      <c r="D26" s="30">
        <v>22966</v>
      </c>
      <c r="E26" s="31">
        <v>12.53</v>
      </c>
      <c r="F26" s="32">
        <v>1.68</v>
      </c>
      <c r="G26" s="30">
        <v>0</v>
      </c>
      <c r="H26" s="30">
        <v>25.69</v>
      </c>
      <c r="I26" s="33">
        <v>4900</v>
      </c>
      <c r="J26" s="31">
        <v>94.1</v>
      </c>
      <c r="K26" s="31">
        <v>115.73</v>
      </c>
      <c r="L26" s="30">
        <v>2.85</v>
      </c>
      <c r="M26" s="30">
        <v>1.71</v>
      </c>
      <c r="N26" s="30">
        <v>95.44</v>
      </c>
      <c r="O26" s="30">
        <v>2</v>
      </c>
      <c r="P26" s="30">
        <v>28.84</v>
      </c>
      <c r="Q26" s="30">
        <v>5.72</v>
      </c>
      <c r="R26" s="30">
        <v>0.14199999999999999</v>
      </c>
      <c r="S26" s="30">
        <v>0.152</v>
      </c>
      <c r="T26" s="30">
        <v>0.61199999999999999</v>
      </c>
    </row>
    <row r="27" spans="1:20" x14ac:dyDescent="0.25">
      <c r="A27" s="26" t="s">
        <v>263</v>
      </c>
      <c r="B27" s="34" t="s">
        <v>244</v>
      </c>
      <c r="C27" s="30">
        <v>7862944</v>
      </c>
      <c r="D27" s="30">
        <v>112620</v>
      </c>
      <c r="E27" s="31">
        <v>69.819999999999993</v>
      </c>
      <c r="F27" s="32">
        <v>0.11</v>
      </c>
      <c r="G27" s="30">
        <v>0</v>
      </c>
      <c r="H27" s="30">
        <v>85</v>
      </c>
      <c r="I27" s="33">
        <v>1100</v>
      </c>
      <c r="J27" s="31">
        <v>40.9</v>
      </c>
      <c r="K27" s="31">
        <v>9.6999999999999993</v>
      </c>
      <c r="L27" s="30">
        <v>18.079999999999998</v>
      </c>
      <c r="M27" s="30">
        <v>2.4</v>
      </c>
      <c r="N27" s="30">
        <v>79.52</v>
      </c>
      <c r="O27" s="30">
        <v>2</v>
      </c>
      <c r="P27" s="30">
        <v>38.85</v>
      </c>
      <c r="Q27" s="30">
        <v>12.22</v>
      </c>
      <c r="R27" s="30">
        <v>0.316</v>
      </c>
      <c r="S27" s="30">
        <v>0.13800000000000001</v>
      </c>
      <c r="T27" s="30">
        <v>0.54600000000000004</v>
      </c>
    </row>
    <row r="28" spans="1:20" x14ac:dyDescent="0.25">
      <c r="A28" s="26" t="s">
        <v>264</v>
      </c>
      <c r="B28" s="34" t="s">
        <v>265</v>
      </c>
      <c r="C28" s="30">
        <v>65773</v>
      </c>
      <c r="D28" s="30">
        <v>53</v>
      </c>
      <c r="E28" s="31">
        <v>1241</v>
      </c>
      <c r="F28" s="32">
        <v>194.34</v>
      </c>
      <c r="G28" s="30">
        <v>2.4900000000000002</v>
      </c>
      <c r="H28" s="30">
        <v>8.5299999999999994</v>
      </c>
      <c r="I28" s="33">
        <v>36000</v>
      </c>
      <c r="J28" s="31">
        <v>98</v>
      </c>
      <c r="K28" s="31">
        <v>851.41</v>
      </c>
      <c r="L28" s="30">
        <v>20</v>
      </c>
      <c r="M28" s="30">
        <v>0</v>
      </c>
      <c r="N28" s="30">
        <v>80</v>
      </c>
      <c r="O28" s="30">
        <v>2</v>
      </c>
      <c r="P28" s="30">
        <v>11.4</v>
      </c>
      <c r="Q28" s="30">
        <v>7.74</v>
      </c>
      <c r="R28" s="30">
        <v>0.01</v>
      </c>
      <c r="S28" s="30">
        <v>0.1</v>
      </c>
      <c r="T28" s="30">
        <v>0.89</v>
      </c>
    </row>
    <row r="29" spans="1:20" x14ac:dyDescent="0.25">
      <c r="A29" s="26" t="s">
        <v>266</v>
      </c>
      <c r="B29" s="34" t="s">
        <v>234</v>
      </c>
      <c r="C29" s="30">
        <v>2279723</v>
      </c>
      <c r="D29" s="30">
        <v>47000</v>
      </c>
      <c r="E29" s="31">
        <v>48.5</v>
      </c>
      <c r="F29" s="32">
        <v>0</v>
      </c>
      <c r="G29" s="30">
        <v>0</v>
      </c>
      <c r="H29" s="30">
        <v>100.44</v>
      </c>
      <c r="I29" s="33">
        <v>1300</v>
      </c>
      <c r="J29" s="31">
        <v>42.2</v>
      </c>
      <c r="K29" s="31">
        <v>14.34</v>
      </c>
      <c r="L29" s="30">
        <v>3.09</v>
      </c>
      <c r="M29" s="30">
        <v>0.43</v>
      </c>
      <c r="N29" s="30">
        <v>96.48</v>
      </c>
      <c r="O29" s="30">
        <v>2</v>
      </c>
      <c r="P29" s="30">
        <v>33.65</v>
      </c>
      <c r="Q29" s="30">
        <v>12.7</v>
      </c>
      <c r="R29" s="30">
        <v>0.25800000000000001</v>
      </c>
      <c r="S29" s="30">
        <v>0.379</v>
      </c>
      <c r="T29" s="30">
        <v>0.36299999999999999</v>
      </c>
    </row>
    <row r="30" spans="1:20" x14ac:dyDescent="0.25">
      <c r="A30" s="26" t="s">
        <v>267</v>
      </c>
      <c r="B30" s="34" t="s">
        <v>246</v>
      </c>
      <c r="C30" s="30">
        <v>8989046</v>
      </c>
      <c r="D30" s="30">
        <v>1098580</v>
      </c>
      <c r="E30" s="31">
        <v>8.18</v>
      </c>
      <c r="F30" s="32">
        <v>0</v>
      </c>
      <c r="G30" s="30">
        <v>-1.32</v>
      </c>
      <c r="H30" s="30">
        <v>53.11</v>
      </c>
      <c r="I30" s="33">
        <v>2400</v>
      </c>
      <c r="J30" s="31">
        <v>87.2</v>
      </c>
      <c r="K30" s="31">
        <v>71.900000000000006</v>
      </c>
      <c r="L30" s="30">
        <v>2.67</v>
      </c>
      <c r="M30" s="30">
        <v>0.19</v>
      </c>
      <c r="N30" s="30">
        <v>97.14</v>
      </c>
      <c r="O30" s="30">
        <v>1.5</v>
      </c>
      <c r="P30" s="30">
        <v>23.3</v>
      </c>
      <c r="Q30" s="30">
        <v>7.53</v>
      </c>
      <c r="R30" s="30">
        <v>0.128</v>
      </c>
      <c r="S30" s="30">
        <v>0.35199999999999998</v>
      </c>
      <c r="T30" s="30">
        <v>0.52</v>
      </c>
    </row>
    <row r="31" spans="1:20" x14ac:dyDescent="0.25">
      <c r="A31" t="s">
        <v>268</v>
      </c>
      <c r="B31" s="34" t="s">
        <v>236</v>
      </c>
      <c r="C31" s="30">
        <v>4498976</v>
      </c>
      <c r="D31" s="30">
        <v>51129</v>
      </c>
      <c r="E31" s="31">
        <v>87.99</v>
      </c>
      <c r="F31" s="32">
        <v>0.04</v>
      </c>
      <c r="G31" s="30">
        <v>0.31</v>
      </c>
      <c r="H31" s="30">
        <v>21.05</v>
      </c>
      <c r="I31" s="33">
        <v>6100</v>
      </c>
      <c r="J31" s="31"/>
      <c r="K31" s="31">
        <v>215.36</v>
      </c>
      <c r="L31" s="30">
        <v>13.6</v>
      </c>
      <c r="M31" s="30">
        <v>2.96</v>
      </c>
      <c r="N31" s="30">
        <v>83.44</v>
      </c>
      <c r="O31" s="30">
        <v>4</v>
      </c>
      <c r="P31" s="30">
        <v>8.77</v>
      </c>
      <c r="Q31" s="30">
        <v>8.27</v>
      </c>
      <c r="R31" s="30">
        <v>0.14199999999999999</v>
      </c>
      <c r="S31" s="30">
        <v>0.308</v>
      </c>
      <c r="T31" s="30">
        <v>0.55000000000000004</v>
      </c>
    </row>
    <row r="32" spans="1:20" x14ac:dyDescent="0.25">
      <c r="A32" s="26" t="s">
        <v>269</v>
      </c>
      <c r="B32" s="34" t="s">
        <v>244</v>
      </c>
      <c r="C32" s="30">
        <v>1639833</v>
      </c>
      <c r="D32" s="30">
        <v>600370</v>
      </c>
      <c r="E32" s="31">
        <v>2.73</v>
      </c>
      <c r="F32" s="32">
        <v>0</v>
      </c>
      <c r="G32" s="30">
        <v>0</v>
      </c>
      <c r="H32" s="30">
        <v>54.58</v>
      </c>
      <c r="I32" s="33">
        <v>9000</v>
      </c>
      <c r="J32" s="31">
        <v>79.8</v>
      </c>
      <c r="K32" s="31">
        <v>80.5</v>
      </c>
      <c r="L32" s="30">
        <v>0.65</v>
      </c>
      <c r="M32" s="30">
        <v>0.01</v>
      </c>
      <c r="N32" s="30">
        <v>99.34</v>
      </c>
      <c r="O32" s="30">
        <v>1</v>
      </c>
      <c r="P32" s="30">
        <v>23.08</v>
      </c>
      <c r="Q32" s="30">
        <v>29.5</v>
      </c>
      <c r="R32" s="30">
        <v>2.4E-2</v>
      </c>
      <c r="S32" s="30">
        <v>0.46899999999999997</v>
      </c>
      <c r="T32" s="30">
        <v>0.50700000000000001</v>
      </c>
    </row>
    <row r="33" spans="1:20" x14ac:dyDescent="0.25">
      <c r="A33" s="26" t="s">
        <v>270</v>
      </c>
      <c r="B33" s="34" t="s">
        <v>246</v>
      </c>
      <c r="C33" s="30">
        <v>188078227</v>
      </c>
      <c r="D33" s="30">
        <v>8511965</v>
      </c>
      <c r="E33" s="31">
        <v>22.1</v>
      </c>
      <c r="F33" s="32">
        <v>0.09</v>
      </c>
      <c r="G33" s="30">
        <v>-0.03</v>
      </c>
      <c r="H33" s="30">
        <v>29.61</v>
      </c>
      <c r="I33" s="33">
        <v>7600</v>
      </c>
      <c r="J33" s="31">
        <v>86.4</v>
      </c>
      <c r="K33" s="31">
        <v>225.34</v>
      </c>
      <c r="L33" s="30">
        <v>6.96</v>
      </c>
      <c r="M33" s="30">
        <v>0.9</v>
      </c>
      <c r="N33" s="30">
        <v>92.15</v>
      </c>
      <c r="O33" s="30">
        <v>2</v>
      </c>
      <c r="P33" s="30">
        <v>16.559999999999999</v>
      </c>
      <c r="Q33" s="30">
        <v>6.17</v>
      </c>
      <c r="R33" s="30">
        <v>8.4000000000000005E-2</v>
      </c>
      <c r="S33" s="30">
        <v>0.4</v>
      </c>
      <c r="T33" s="30">
        <v>0.51600000000000001</v>
      </c>
    </row>
    <row r="34" spans="1:20" x14ac:dyDescent="0.25">
      <c r="A34" t="s">
        <v>271</v>
      </c>
      <c r="B34" s="34" t="s">
        <v>246</v>
      </c>
      <c r="C34" s="30">
        <v>23098</v>
      </c>
      <c r="D34" s="30">
        <v>153</v>
      </c>
      <c r="E34" s="31">
        <v>150.97</v>
      </c>
      <c r="F34" s="32">
        <v>52.29</v>
      </c>
      <c r="G34" s="30">
        <v>10.01</v>
      </c>
      <c r="H34" s="30">
        <v>18.05</v>
      </c>
      <c r="I34" s="33">
        <v>16000</v>
      </c>
      <c r="J34" s="31">
        <v>97.8</v>
      </c>
      <c r="K34" s="31">
        <v>506.54</v>
      </c>
      <c r="L34" s="30">
        <v>20</v>
      </c>
      <c r="M34" s="30">
        <v>6.67</v>
      </c>
      <c r="N34" s="30">
        <v>73.33</v>
      </c>
      <c r="O34" s="30">
        <v>2</v>
      </c>
      <c r="P34" s="30">
        <v>14.89</v>
      </c>
      <c r="Q34" s="30">
        <v>4.42</v>
      </c>
      <c r="R34" s="30">
        <v>1.7999999999999999E-2</v>
      </c>
      <c r="S34" s="30">
        <v>6.2E-2</v>
      </c>
      <c r="T34" s="30">
        <v>0.92</v>
      </c>
    </row>
    <row r="35" spans="1:20" x14ac:dyDescent="0.25">
      <c r="A35" s="26" t="s">
        <v>272</v>
      </c>
      <c r="B35" s="34" t="s">
        <v>234</v>
      </c>
      <c r="C35" s="30">
        <v>379444</v>
      </c>
      <c r="D35" s="30">
        <v>5770</v>
      </c>
      <c r="E35" s="31">
        <v>65.760000000000005</v>
      </c>
      <c r="F35" s="32">
        <v>2.79</v>
      </c>
      <c r="G35" s="30">
        <v>3.59</v>
      </c>
      <c r="H35" s="30">
        <v>12.61</v>
      </c>
      <c r="I35" s="33">
        <v>18600</v>
      </c>
      <c r="J35" s="31">
        <v>93.9</v>
      </c>
      <c r="K35" s="31">
        <v>237.19</v>
      </c>
      <c r="L35" s="30">
        <v>0.56999999999999995</v>
      </c>
      <c r="M35" s="30">
        <v>0.76</v>
      </c>
      <c r="N35" s="30">
        <v>98.67</v>
      </c>
      <c r="O35" s="30">
        <v>2</v>
      </c>
      <c r="P35" s="30">
        <v>18.79</v>
      </c>
      <c r="Q35" s="30">
        <v>3.45</v>
      </c>
      <c r="R35" s="30">
        <v>3.5999999999999997E-2</v>
      </c>
      <c r="S35" s="30">
        <v>0.56100000000000005</v>
      </c>
      <c r="T35" s="30">
        <v>0.40300000000000002</v>
      </c>
    </row>
    <row r="36" spans="1:20" x14ac:dyDescent="0.25">
      <c r="A36" s="26" t="s">
        <v>273</v>
      </c>
      <c r="B36" s="34" t="s">
        <v>236</v>
      </c>
      <c r="C36" s="30">
        <v>7385367</v>
      </c>
      <c r="D36" s="30">
        <v>110910</v>
      </c>
      <c r="E36" s="31">
        <v>66.59</v>
      </c>
      <c r="F36" s="32">
        <v>0.32</v>
      </c>
      <c r="G36" s="30">
        <v>-4.58</v>
      </c>
      <c r="H36" s="30">
        <v>20.55</v>
      </c>
      <c r="I36" s="33">
        <v>7600</v>
      </c>
      <c r="J36" s="31">
        <v>98.6</v>
      </c>
      <c r="K36" s="31">
        <v>336.27</v>
      </c>
      <c r="L36" s="30">
        <v>40.020000000000003</v>
      </c>
      <c r="M36" s="30">
        <v>1.92</v>
      </c>
      <c r="N36" s="30">
        <v>58.06</v>
      </c>
      <c r="O36" s="30">
        <v>3</v>
      </c>
      <c r="P36" s="30">
        <v>9.65</v>
      </c>
      <c r="Q36" s="30">
        <v>14.27</v>
      </c>
      <c r="R36" s="30">
        <v>9.2999999999999999E-2</v>
      </c>
      <c r="S36" s="30">
        <v>0.30399999999999999</v>
      </c>
      <c r="T36" s="30">
        <v>0.60299999999999998</v>
      </c>
    </row>
    <row r="37" spans="1:20" x14ac:dyDescent="0.25">
      <c r="A37" s="26" t="s">
        <v>274</v>
      </c>
      <c r="B37" s="34" t="s">
        <v>244</v>
      </c>
      <c r="C37" s="30">
        <v>13902972</v>
      </c>
      <c r="D37" s="30">
        <v>274200</v>
      </c>
      <c r="E37" s="31">
        <v>50.7</v>
      </c>
      <c r="F37" s="32">
        <v>0</v>
      </c>
      <c r="G37" s="30">
        <v>0</v>
      </c>
      <c r="H37" s="30">
        <v>97.57</v>
      </c>
      <c r="I37" s="33">
        <v>1100</v>
      </c>
      <c r="J37" s="31">
        <v>26.6</v>
      </c>
      <c r="K37" s="31">
        <v>7.01</v>
      </c>
      <c r="L37" s="30">
        <v>14.43</v>
      </c>
      <c r="M37" s="30">
        <v>0.19</v>
      </c>
      <c r="N37" s="30">
        <v>85.38</v>
      </c>
      <c r="O37" s="30">
        <v>2</v>
      </c>
      <c r="P37" s="30">
        <v>45.62</v>
      </c>
      <c r="Q37" s="30">
        <v>15.6</v>
      </c>
      <c r="R37" s="30">
        <v>0.32200000000000001</v>
      </c>
      <c r="S37" s="30">
        <v>0.19600000000000001</v>
      </c>
      <c r="T37" s="30">
        <v>0.48199999999999998</v>
      </c>
    </row>
    <row r="38" spans="1:20" x14ac:dyDescent="0.25">
      <c r="A38" s="26" t="s">
        <v>275</v>
      </c>
      <c r="B38" s="34" t="s">
        <v>234</v>
      </c>
      <c r="C38" s="30">
        <v>47382633</v>
      </c>
      <c r="D38" s="30">
        <v>678500</v>
      </c>
      <c r="E38" s="31">
        <v>69.83</v>
      </c>
      <c r="F38" s="32">
        <v>0.28000000000000003</v>
      </c>
      <c r="G38" s="30">
        <v>-1.8</v>
      </c>
      <c r="H38" s="30">
        <v>67.239999999999995</v>
      </c>
      <c r="I38" s="33">
        <v>1800</v>
      </c>
      <c r="J38" s="31">
        <v>85.3</v>
      </c>
      <c r="K38" s="31">
        <v>10.050000000000001</v>
      </c>
      <c r="L38" s="30">
        <v>15.19</v>
      </c>
      <c r="M38" s="30">
        <v>0.97</v>
      </c>
      <c r="N38" s="30">
        <v>83.84</v>
      </c>
      <c r="O38" s="30">
        <v>2</v>
      </c>
      <c r="P38" s="30">
        <v>17.91</v>
      </c>
      <c r="Q38" s="30">
        <v>9.83</v>
      </c>
      <c r="R38" s="30">
        <v>0.56399999999999995</v>
      </c>
      <c r="S38" s="30">
        <v>8.2000000000000003E-2</v>
      </c>
      <c r="T38" s="30">
        <v>0.35299999999999998</v>
      </c>
    </row>
    <row r="39" spans="1:20" x14ac:dyDescent="0.25">
      <c r="A39" s="26" t="s">
        <v>276</v>
      </c>
      <c r="B39" s="34" t="s">
        <v>244</v>
      </c>
      <c r="C39" s="30">
        <v>8090068</v>
      </c>
      <c r="D39" s="30">
        <v>27830</v>
      </c>
      <c r="E39" s="31">
        <v>290.7</v>
      </c>
      <c r="F39" s="32">
        <v>0</v>
      </c>
      <c r="G39" s="30">
        <v>-0.06</v>
      </c>
      <c r="H39" s="30">
        <v>69.290000000000006</v>
      </c>
      <c r="I39" s="33">
        <v>600</v>
      </c>
      <c r="J39" s="31">
        <v>51.6</v>
      </c>
      <c r="K39" s="31">
        <v>3.42</v>
      </c>
      <c r="L39" s="30">
        <v>35.049999999999997</v>
      </c>
      <c r="M39" s="30">
        <v>14.02</v>
      </c>
      <c r="N39" s="30">
        <v>50.93</v>
      </c>
      <c r="O39" s="30">
        <v>2</v>
      </c>
      <c r="P39" s="30">
        <v>42.22</v>
      </c>
      <c r="Q39" s="30">
        <v>13.46</v>
      </c>
      <c r="R39" s="30">
        <v>0.46300000000000002</v>
      </c>
      <c r="S39" s="30">
        <v>0.20300000000000001</v>
      </c>
      <c r="T39" s="30">
        <v>0.33400000000000002</v>
      </c>
    </row>
    <row r="40" spans="1:20" x14ac:dyDescent="0.25">
      <c r="A40" s="26" t="s">
        <v>277</v>
      </c>
      <c r="B40" s="34" t="s">
        <v>234</v>
      </c>
      <c r="C40" s="30">
        <v>13881427</v>
      </c>
      <c r="D40" s="30">
        <v>181040</v>
      </c>
      <c r="E40" s="31">
        <v>76.680000000000007</v>
      </c>
      <c r="F40" s="32">
        <v>0.24</v>
      </c>
      <c r="G40" s="30">
        <v>0</v>
      </c>
      <c r="H40" s="30">
        <v>71.48</v>
      </c>
      <c r="I40" s="33">
        <v>1900</v>
      </c>
      <c r="J40" s="31">
        <v>69.400000000000006</v>
      </c>
      <c r="K40" s="31">
        <v>2.62</v>
      </c>
      <c r="L40" s="30">
        <v>20.96</v>
      </c>
      <c r="M40" s="30">
        <v>0.61</v>
      </c>
      <c r="N40" s="30">
        <v>78.430000000000007</v>
      </c>
      <c r="O40" s="30">
        <v>2</v>
      </c>
      <c r="P40" s="30">
        <v>26.9</v>
      </c>
      <c r="Q40" s="30">
        <v>9.06</v>
      </c>
      <c r="R40" s="30">
        <v>0.35</v>
      </c>
      <c r="S40" s="30">
        <v>0.3</v>
      </c>
      <c r="T40" s="30">
        <v>0.35</v>
      </c>
    </row>
    <row r="41" spans="1:20" x14ac:dyDescent="0.25">
      <c r="A41" s="26" t="s">
        <v>278</v>
      </c>
      <c r="B41" s="34" t="s">
        <v>244</v>
      </c>
      <c r="C41" s="30">
        <v>17340702</v>
      </c>
      <c r="D41" s="30">
        <v>475440</v>
      </c>
      <c r="E41" s="31">
        <v>36.47</v>
      </c>
      <c r="F41" s="32">
        <v>0.08</v>
      </c>
      <c r="G41" s="30">
        <v>0</v>
      </c>
      <c r="H41" s="30">
        <v>68.260000000000005</v>
      </c>
      <c r="I41" s="33">
        <v>1800</v>
      </c>
      <c r="J41" s="31">
        <v>79</v>
      </c>
      <c r="K41" s="31">
        <v>5.73</v>
      </c>
      <c r="L41" s="30">
        <v>12.81</v>
      </c>
      <c r="M41" s="30">
        <v>2.58</v>
      </c>
      <c r="N41" s="30">
        <v>84.61</v>
      </c>
      <c r="O41" s="30">
        <v>1.5</v>
      </c>
      <c r="P41" s="30">
        <v>33.89</v>
      </c>
      <c r="Q41" s="30">
        <v>13.47</v>
      </c>
      <c r="R41" s="30">
        <v>0.44800000000000001</v>
      </c>
      <c r="S41" s="30">
        <v>0.17</v>
      </c>
      <c r="T41" s="30">
        <v>0.38200000000000001</v>
      </c>
    </row>
    <row r="42" spans="1:20" x14ac:dyDescent="0.25">
      <c r="A42" s="26" t="s">
        <v>279</v>
      </c>
      <c r="B42" s="34" t="s">
        <v>265</v>
      </c>
      <c r="C42" s="30">
        <v>33098932</v>
      </c>
      <c r="D42" s="30">
        <v>9984670</v>
      </c>
      <c r="E42" s="31">
        <v>3.31</v>
      </c>
      <c r="F42" s="32">
        <v>2.02</v>
      </c>
      <c r="G42" s="30">
        <v>5.96</v>
      </c>
      <c r="H42" s="30">
        <v>4.75</v>
      </c>
      <c r="I42" s="33">
        <v>29800</v>
      </c>
      <c r="J42" s="31">
        <v>97</v>
      </c>
      <c r="K42" s="31">
        <v>552.16</v>
      </c>
      <c r="L42" s="30">
        <v>4.96</v>
      </c>
      <c r="M42" s="30">
        <v>0.02</v>
      </c>
      <c r="N42" s="30">
        <v>95.02</v>
      </c>
      <c r="O42" s="30"/>
      <c r="P42" s="30">
        <v>10.78</v>
      </c>
      <c r="Q42" s="30">
        <v>7.8</v>
      </c>
      <c r="R42" s="30">
        <v>2.1999999999999999E-2</v>
      </c>
      <c r="S42" s="30">
        <v>0.29399999999999998</v>
      </c>
      <c r="T42" s="30">
        <v>0.68400000000000005</v>
      </c>
    </row>
    <row r="43" spans="1:20" x14ac:dyDescent="0.25">
      <c r="A43" s="26" t="s">
        <v>280</v>
      </c>
      <c r="B43" s="34" t="s">
        <v>244</v>
      </c>
      <c r="C43" s="30">
        <v>420979</v>
      </c>
      <c r="D43" s="30">
        <v>4033</v>
      </c>
      <c r="E43" s="31">
        <v>104.38</v>
      </c>
      <c r="F43" s="32">
        <v>23.93</v>
      </c>
      <c r="G43" s="30">
        <v>-12.07</v>
      </c>
      <c r="H43" s="30">
        <v>47.77</v>
      </c>
      <c r="I43" s="33">
        <v>1400</v>
      </c>
      <c r="J43" s="31">
        <v>76.599999999999994</v>
      </c>
      <c r="K43" s="31">
        <v>169.6</v>
      </c>
      <c r="L43" s="30">
        <v>9.68</v>
      </c>
      <c r="M43" s="30">
        <v>0.5</v>
      </c>
      <c r="N43" s="30">
        <v>89.82</v>
      </c>
      <c r="O43" s="30">
        <v>3</v>
      </c>
      <c r="P43" s="30">
        <v>24.87</v>
      </c>
      <c r="Q43" s="30">
        <v>6.55</v>
      </c>
      <c r="R43" s="30">
        <v>0.121</v>
      </c>
      <c r="S43" s="30">
        <v>0.219</v>
      </c>
      <c r="T43" s="30">
        <v>0.66</v>
      </c>
    </row>
    <row r="44" spans="1:20" x14ac:dyDescent="0.25">
      <c r="A44" s="26" t="s">
        <v>281</v>
      </c>
      <c r="B44" s="34" t="s">
        <v>246</v>
      </c>
      <c r="C44" s="30">
        <v>45436</v>
      </c>
      <c r="D44" s="30">
        <v>262</v>
      </c>
      <c r="E44" s="31">
        <v>173.42</v>
      </c>
      <c r="F44" s="32">
        <v>61.07</v>
      </c>
      <c r="G44" s="30">
        <v>18.75</v>
      </c>
      <c r="H44" s="30">
        <v>8.19</v>
      </c>
      <c r="I44" s="33">
        <v>35000</v>
      </c>
      <c r="J44" s="31">
        <v>98</v>
      </c>
      <c r="K44" s="31">
        <v>836.34</v>
      </c>
      <c r="L44" s="30">
        <v>3.85</v>
      </c>
      <c r="M44" s="30">
        <v>0</v>
      </c>
      <c r="N44" s="30">
        <v>96.15</v>
      </c>
      <c r="O44" s="30">
        <v>2</v>
      </c>
      <c r="P44" s="30">
        <v>12.74</v>
      </c>
      <c r="Q44" s="30">
        <v>4.8899999999999997</v>
      </c>
      <c r="R44" s="30">
        <v>1.4E-2</v>
      </c>
      <c r="S44" s="30">
        <v>3.2000000000000001E-2</v>
      </c>
      <c r="T44" s="30">
        <v>0.95399999999999996</v>
      </c>
    </row>
    <row r="45" spans="1:20" x14ac:dyDescent="0.25">
      <c r="A45" t="s">
        <v>282</v>
      </c>
      <c r="B45" s="34" t="s">
        <v>244</v>
      </c>
      <c r="C45" s="30">
        <v>4303356</v>
      </c>
      <c r="D45" s="30">
        <v>622984</v>
      </c>
      <c r="E45" s="31">
        <v>6.91</v>
      </c>
      <c r="F45" s="32">
        <v>0</v>
      </c>
      <c r="G45" s="30">
        <v>0</v>
      </c>
      <c r="H45" s="30">
        <v>91</v>
      </c>
      <c r="I45" s="33">
        <v>1100</v>
      </c>
      <c r="J45" s="31">
        <v>51</v>
      </c>
      <c r="K45" s="31">
        <v>2.3199999999999998</v>
      </c>
      <c r="L45" s="30">
        <v>3.1</v>
      </c>
      <c r="M45" s="30">
        <v>0.14000000000000001</v>
      </c>
      <c r="N45" s="30">
        <v>96.76</v>
      </c>
      <c r="O45" s="30">
        <v>2</v>
      </c>
      <c r="P45" s="30">
        <v>33.909999999999997</v>
      </c>
      <c r="Q45" s="30">
        <v>18.649999999999999</v>
      </c>
      <c r="R45" s="30">
        <v>0.55000000000000004</v>
      </c>
      <c r="S45" s="30">
        <v>0.2</v>
      </c>
      <c r="T45" s="30">
        <v>0.25</v>
      </c>
    </row>
    <row r="46" spans="1:20" x14ac:dyDescent="0.25">
      <c r="A46" s="26" t="s">
        <v>283</v>
      </c>
      <c r="B46" s="34" t="s">
        <v>244</v>
      </c>
      <c r="C46" s="30">
        <v>9944201</v>
      </c>
      <c r="D46" s="30">
        <v>1284000</v>
      </c>
      <c r="E46" s="31">
        <v>7.74</v>
      </c>
      <c r="F46" s="32">
        <v>0</v>
      </c>
      <c r="G46" s="30">
        <v>-0.11</v>
      </c>
      <c r="H46" s="30">
        <v>93.82</v>
      </c>
      <c r="I46" s="33">
        <v>1200</v>
      </c>
      <c r="J46" s="31">
        <v>47.5</v>
      </c>
      <c r="K46" s="31">
        <v>1.31</v>
      </c>
      <c r="L46" s="30">
        <v>2.86</v>
      </c>
      <c r="M46" s="30">
        <v>0.02</v>
      </c>
      <c r="N46" s="30">
        <v>97.12</v>
      </c>
      <c r="O46" s="30">
        <v>2</v>
      </c>
      <c r="P46" s="30">
        <v>45.73</v>
      </c>
      <c r="Q46" s="30">
        <v>16.38</v>
      </c>
      <c r="R46" s="30">
        <v>0.33500000000000002</v>
      </c>
      <c r="S46" s="30">
        <v>0.25900000000000001</v>
      </c>
      <c r="T46" s="30">
        <v>0.40600000000000003</v>
      </c>
    </row>
    <row r="47" spans="1:20" x14ac:dyDescent="0.25">
      <c r="A47" s="26" t="s">
        <v>284</v>
      </c>
      <c r="B47" s="34" t="s">
        <v>246</v>
      </c>
      <c r="C47" s="30">
        <v>16134219</v>
      </c>
      <c r="D47" s="30">
        <v>756950</v>
      </c>
      <c r="E47" s="31">
        <v>21.31</v>
      </c>
      <c r="F47" s="32">
        <v>0.85</v>
      </c>
      <c r="G47" s="30">
        <v>0</v>
      </c>
      <c r="H47" s="30">
        <v>8.8000000000000007</v>
      </c>
      <c r="I47" s="33">
        <v>9900</v>
      </c>
      <c r="J47" s="31">
        <v>96.2</v>
      </c>
      <c r="K47" s="31">
        <v>212.96</v>
      </c>
      <c r="L47" s="30">
        <v>2.65</v>
      </c>
      <c r="M47" s="30">
        <v>0.42</v>
      </c>
      <c r="N47" s="30">
        <v>96.93</v>
      </c>
      <c r="O47" s="30">
        <v>3</v>
      </c>
      <c r="P47" s="30">
        <v>15.23</v>
      </c>
      <c r="Q47" s="30">
        <v>5.81</v>
      </c>
      <c r="R47" s="30">
        <v>0.06</v>
      </c>
      <c r="S47" s="30">
        <v>0.49299999999999999</v>
      </c>
      <c r="T47" s="30">
        <v>0.44700000000000001</v>
      </c>
    </row>
    <row r="48" spans="1:20" x14ac:dyDescent="0.25">
      <c r="A48" s="26" t="s">
        <v>285</v>
      </c>
      <c r="B48" s="34" t="s">
        <v>234</v>
      </c>
      <c r="C48" s="30">
        <v>1313973713</v>
      </c>
      <c r="D48" s="30">
        <v>9596960</v>
      </c>
      <c r="E48" s="31">
        <v>136.91999999999999</v>
      </c>
      <c r="F48" s="32">
        <v>0.15</v>
      </c>
      <c r="G48" s="30">
        <v>-0.4</v>
      </c>
      <c r="H48" s="30">
        <v>24.18</v>
      </c>
      <c r="I48" s="33">
        <v>5000</v>
      </c>
      <c r="J48" s="31">
        <v>90.9</v>
      </c>
      <c r="K48" s="31">
        <v>266.7</v>
      </c>
      <c r="L48" s="30">
        <v>15.4</v>
      </c>
      <c r="M48" s="30">
        <v>1.25</v>
      </c>
      <c r="N48" s="30">
        <v>83.35</v>
      </c>
      <c r="O48" s="30">
        <v>1.5</v>
      </c>
      <c r="P48" s="30">
        <v>13.25</v>
      </c>
      <c r="Q48" s="30">
        <v>6.97</v>
      </c>
      <c r="R48" s="30">
        <v>0.125</v>
      </c>
      <c r="S48" s="30">
        <v>0.47299999999999998</v>
      </c>
      <c r="T48" s="30">
        <v>0.40300000000000002</v>
      </c>
    </row>
    <row r="49" spans="1:20" x14ac:dyDescent="0.25">
      <c r="A49" s="26" t="s">
        <v>286</v>
      </c>
      <c r="B49" s="34" t="s">
        <v>246</v>
      </c>
      <c r="C49" s="30">
        <v>43593035</v>
      </c>
      <c r="D49" s="30">
        <v>1138910</v>
      </c>
      <c r="E49" s="31">
        <v>38.28</v>
      </c>
      <c r="F49" s="32">
        <v>0.28000000000000003</v>
      </c>
      <c r="G49" s="30">
        <v>-0.31</v>
      </c>
      <c r="H49" s="30">
        <v>20.97</v>
      </c>
      <c r="I49" s="33">
        <v>6300</v>
      </c>
      <c r="J49" s="31">
        <v>92.5</v>
      </c>
      <c r="K49" s="31">
        <v>176.15</v>
      </c>
      <c r="L49" s="30">
        <v>2.42</v>
      </c>
      <c r="M49" s="30">
        <v>1.67</v>
      </c>
      <c r="N49" s="30">
        <v>95.91</v>
      </c>
      <c r="O49" s="30">
        <v>2</v>
      </c>
      <c r="P49" s="30">
        <v>20.48</v>
      </c>
      <c r="Q49" s="30">
        <v>5.58</v>
      </c>
      <c r="R49" s="30">
        <v>0.125</v>
      </c>
      <c r="S49" s="30">
        <v>0.34200000000000003</v>
      </c>
      <c r="T49" s="30">
        <v>0.53300000000000003</v>
      </c>
    </row>
    <row r="50" spans="1:20" x14ac:dyDescent="0.25">
      <c r="A50" s="26" t="s">
        <v>287</v>
      </c>
      <c r="B50" s="34" t="s">
        <v>244</v>
      </c>
      <c r="C50" s="30">
        <v>690948</v>
      </c>
      <c r="D50" s="30">
        <v>2170</v>
      </c>
      <c r="E50" s="31">
        <v>318.41000000000003</v>
      </c>
      <c r="F50" s="32">
        <v>15.67</v>
      </c>
      <c r="G50" s="30">
        <v>0</v>
      </c>
      <c r="H50" s="30">
        <v>74.930000000000007</v>
      </c>
      <c r="I50" s="33">
        <v>700</v>
      </c>
      <c r="J50" s="31">
        <v>56.5</v>
      </c>
      <c r="K50" s="31">
        <v>24.46</v>
      </c>
      <c r="L50" s="30">
        <v>35.869999999999997</v>
      </c>
      <c r="M50" s="30">
        <v>23.32</v>
      </c>
      <c r="N50" s="30">
        <v>40.81</v>
      </c>
      <c r="O50" s="30">
        <v>2</v>
      </c>
      <c r="P50" s="30">
        <v>36.93</v>
      </c>
      <c r="Q50" s="30">
        <v>8.1999999999999993</v>
      </c>
      <c r="R50" s="30">
        <v>0.4</v>
      </c>
      <c r="S50" s="30">
        <v>0.04</v>
      </c>
      <c r="T50" s="30">
        <v>0.56000000000000005</v>
      </c>
    </row>
    <row r="51" spans="1:20" x14ac:dyDescent="0.25">
      <c r="A51" t="s">
        <v>288</v>
      </c>
      <c r="B51" s="34" t="s">
        <v>244</v>
      </c>
      <c r="C51" s="30">
        <v>62660551</v>
      </c>
      <c r="D51" s="30">
        <v>2345410</v>
      </c>
      <c r="E51" s="31">
        <v>26.72</v>
      </c>
      <c r="F51" s="32">
        <v>0</v>
      </c>
      <c r="G51" s="30">
        <v>0</v>
      </c>
      <c r="H51" s="30">
        <v>94.69</v>
      </c>
      <c r="I51" s="33">
        <v>700</v>
      </c>
      <c r="J51" s="31">
        <v>65.5</v>
      </c>
      <c r="K51" s="31">
        <v>0.17</v>
      </c>
      <c r="L51" s="30">
        <v>2.96</v>
      </c>
      <c r="M51" s="30">
        <v>0.52</v>
      </c>
      <c r="N51" s="30">
        <v>96.52</v>
      </c>
      <c r="O51" s="30">
        <v>2</v>
      </c>
      <c r="P51" s="30">
        <v>43.69</v>
      </c>
      <c r="Q51" s="30">
        <v>13.27</v>
      </c>
      <c r="R51" s="30">
        <v>0.55000000000000004</v>
      </c>
      <c r="S51" s="30">
        <v>0.11</v>
      </c>
      <c r="T51" s="30">
        <v>0.34</v>
      </c>
    </row>
    <row r="52" spans="1:20" x14ac:dyDescent="0.25">
      <c r="A52" t="s">
        <v>289</v>
      </c>
      <c r="B52" s="34" t="s">
        <v>244</v>
      </c>
      <c r="C52" s="30">
        <v>3702314</v>
      </c>
      <c r="D52" s="30">
        <v>342000</v>
      </c>
      <c r="E52" s="31">
        <v>10.83</v>
      </c>
      <c r="F52" s="32">
        <v>0.05</v>
      </c>
      <c r="G52" s="30">
        <v>-0.17</v>
      </c>
      <c r="H52" s="30">
        <v>93.86</v>
      </c>
      <c r="I52" s="33">
        <v>700</v>
      </c>
      <c r="J52" s="31">
        <v>83.8</v>
      </c>
      <c r="K52" s="31">
        <v>3.73</v>
      </c>
      <c r="L52" s="30">
        <v>0.51</v>
      </c>
      <c r="M52" s="30">
        <v>0.13</v>
      </c>
      <c r="N52" s="30">
        <v>99.36</v>
      </c>
      <c r="O52" s="30">
        <v>2</v>
      </c>
      <c r="P52" s="30">
        <v>42.57</v>
      </c>
      <c r="Q52" s="30">
        <v>12.93</v>
      </c>
      <c r="R52" s="30">
        <v>6.2E-2</v>
      </c>
      <c r="S52" s="30">
        <v>0.56999999999999995</v>
      </c>
      <c r="T52" s="30">
        <v>0.36899999999999999</v>
      </c>
    </row>
    <row r="53" spans="1:20" x14ac:dyDescent="0.25">
      <c r="A53" s="26" t="s">
        <v>290</v>
      </c>
      <c r="B53" s="34" t="s">
        <v>240</v>
      </c>
      <c r="C53" s="30">
        <v>21388</v>
      </c>
      <c r="D53" s="30">
        <v>240</v>
      </c>
      <c r="E53" s="31">
        <v>89.12</v>
      </c>
      <c r="F53" s="32">
        <v>50</v>
      </c>
      <c r="G53" s="30"/>
      <c r="H53" s="30"/>
      <c r="I53" s="33">
        <v>5000</v>
      </c>
      <c r="J53" s="31">
        <v>95</v>
      </c>
      <c r="K53" s="31">
        <v>289.88</v>
      </c>
      <c r="L53" s="30">
        <v>17.39</v>
      </c>
      <c r="M53" s="30">
        <v>13.04</v>
      </c>
      <c r="N53" s="30">
        <v>69.569999999999993</v>
      </c>
      <c r="O53" s="30">
        <v>2</v>
      </c>
      <c r="P53" s="30">
        <v>21</v>
      </c>
      <c r="Q53" s="30"/>
      <c r="R53" s="30">
        <v>0.151</v>
      </c>
      <c r="S53" s="30">
        <v>9.6000000000000002E-2</v>
      </c>
      <c r="T53" s="30">
        <v>0.753</v>
      </c>
    </row>
    <row r="54" spans="1:20" x14ac:dyDescent="0.25">
      <c r="A54" s="26" t="s">
        <v>291</v>
      </c>
      <c r="B54" s="34" t="s">
        <v>246</v>
      </c>
      <c r="C54" s="30">
        <v>4075261</v>
      </c>
      <c r="D54" s="30">
        <v>51100</v>
      </c>
      <c r="E54" s="31">
        <v>79.75</v>
      </c>
      <c r="F54" s="32">
        <v>2.52</v>
      </c>
      <c r="G54" s="30">
        <v>0.51</v>
      </c>
      <c r="H54" s="30">
        <v>9.9499999999999993</v>
      </c>
      <c r="I54" s="33">
        <v>9100</v>
      </c>
      <c r="J54" s="31">
        <v>96</v>
      </c>
      <c r="K54" s="31">
        <v>340.71</v>
      </c>
      <c r="L54" s="30">
        <v>4.41</v>
      </c>
      <c r="M54" s="30">
        <v>5.88</v>
      </c>
      <c r="N54" s="30">
        <v>89.71</v>
      </c>
      <c r="O54" s="30">
        <v>2</v>
      </c>
      <c r="P54" s="30">
        <v>18.32</v>
      </c>
      <c r="Q54" s="30">
        <v>4.3600000000000003</v>
      </c>
      <c r="R54" s="30">
        <v>8.7999999999999995E-2</v>
      </c>
      <c r="S54" s="30">
        <v>0.29899999999999999</v>
      </c>
      <c r="T54" s="30">
        <v>0.61399999999999999</v>
      </c>
    </row>
    <row r="55" spans="1:20" x14ac:dyDescent="0.25">
      <c r="A55" s="26" t="s">
        <v>292</v>
      </c>
      <c r="B55" s="34" t="s">
        <v>244</v>
      </c>
      <c r="C55" s="30">
        <v>17654843</v>
      </c>
      <c r="D55" s="30">
        <v>322460</v>
      </c>
      <c r="E55" s="31">
        <v>54.75</v>
      </c>
      <c r="F55" s="32">
        <v>0.16</v>
      </c>
      <c r="G55" s="30">
        <v>-7.0000000000000007E-2</v>
      </c>
      <c r="H55" s="30">
        <v>90.83</v>
      </c>
      <c r="I55" s="33">
        <v>1400</v>
      </c>
      <c r="J55" s="31">
        <v>50.9</v>
      </c>
      <c r="K55" s="31">
        <v>14.61</v>
      </c>
      <c r="L55" s="30">
        <v>9.75</v>
      </c>
      <c r="M55" s="30">
        <v>13.84</v>
      </c>
      <c r="N55" s="30">
        <v>76.41</v>
      </c>
      <c r="O55" s="30">
        <v>2</v>
      </c>
      <c r="P55" s="30">
        <v>35.11</v>
      </c>
      <c r="Q55" s="30">
        <v>14.84</v>
      </c>
      <c r="R55" s="30">
        <v>0.27900000000000003</v>
      </c>
      <c r="S55" s="30">
        <v>0.17100000000000001</v>
      </c>
      <c r="T55" s="30">
        <v>0.55000000000000004</v>
      </c>
    </row>
    <row r="56" spans="1:20" x14ac:dyDescent="0.25">
      <c r="A56" s="26" t="s">
        <v>293</v>
      </c>
      <c r="B56" s="34" t="s">
        <v>236</v>
      </c>
      <c r="C56" s="30">
        <v>4494749</v>
      </c>
      <c r="D56" s="30">
        <v>56542</v>
      </c>
      <c r="E56" s="31">
        <v>79.489999999999995</v>
      </c>
      <c r="F56" s="32">
        <v>10.32</v>
      </c>
      <c r="G56" s="30">
        <v>1.58</v>
      </c>
      <c r="H56" s="30">
        <v>6.84</v>
      </c>
      <c r="I56" s="33">
        <v>10600</v>
      </c>
      <c r="J56" s="31">
        <v>98.5</v>
      </c>
      <c r="K56" s="31">
        <v>420.38</v>
      </c>
      <c r="L56" s="30">
        <v>26.09</v>
      </c>
      <c r="M56" s="30">
        <v>2.27</v>
      </c>
      <c r="N56" s="30">
        <v>71.650000000000006</v>
      </c>
      <c r="O56" s="30"/>
      <c r="P56" s="30">
        <v>9.61</v>
      </c>
      <c r="Q56" s="30">
        <v>11.48</v>
      </c>
      <c r="R56" s="30">
        <v>7.0000000000000007E-2</v>
      </c>
      <c r="S56" s="30">
        <v>0.308</v>
      </c>
      <c r="T56" s="30">
        <v>0.622</v>
      </c>
    </row>
    <row r="57" spans="1:20" x14ac:dyDescent="0.25">
      <c r="A57" s="26" t="s">
        <v>294</v>
      </c>
      <c r="B57" s="34" t="s">
        <v>246</v>
      </c>
      <c r="C57" s="30">
        <v>11382820</v>
      </c>
      <c r="D57" s="30">
        <v>110860</v>
      </c>
      <c r="E57" s="31">
        <v>102.68</v>
      </c>
      <c r="F57" s="32">
        <v>3.37</v>
      </c>
      <c r="G57" s="30">
        <v>-1.58</v>
      </c>
      <c r="H57" s="30">
        <v>6.33</v>
      </c>
      <c r="I57" s="33">
        <v>2900</v>
      </c>
      <c r="J57" s="31">
        <v>97</v>
      </c>
      <c r="K57" s="31">
        <v>74.67</v>
      </c>
      <c r="L57" s="30">
        <v>33.049999999999997</v>
      </c>
      <c r="M57" s="30">
        <v>7.6</v>
      </c>
      <c r="N57" s="30">
        <v>59.35</v>
      </c>
      <c r="O57" s="30">
        <v>2</v>
      </c>
      <c r="P57" s="30">
        <v>11.89</v>
      </c>
      <c r="Q57" s="30">
        <v>7.22</v>
      </c>
      <c r="R57" s="30">
        <v>5.5E-2</v>
      </c>
      <c r="S57" s="30">
        <v>0.26100000000000001</v>
      </c>
      <c r="T57" s="30">
        <v>0.68400000000000005</v>
      </c>
    </row>
    <row r="58" spans="1:20" x14ac:dyDescent="0.25">
      <c r="A58" s="26" t="s">
        <v>295</v>
      </c>
      <c r="B58" s="34" t="s">
        <v>257</v>
      </c>
      <c r="C58" s="30">
        <v>784301</v>
      </c>
      <c r="D58" s="30">
        <v>9250</v>
      </c>
      <c r="E58" s="31">
        <v>84.79</v>
      </c>
      <c r="F58" s="32">
        <v>7.01</v>
      </c>
      <c r="G58" s="30">
        <v>0.43</v>
      </c>
      <c r="H58" s="30">
        <v>7.18</v>
      </c>
      <c r="I58" s="33">
        <v>19200</v>
      </c>
      <c r="J58" s="31">
        <v>97.6</v>
      </c>
      <c r="K58" s="31"/>
      <c r="L58" s="30">
        <v>7.79</v>
      </c>
      <c r="M58" s="30">
        <v>4.4400000000000004</v>
      </c>
      <c r="N58" s="30">
        <v>87.77</v>
      </c>
      <c r="O58" s="30">
        <v>3</v>
      </c>
      <c r="P58" s="30">
        <v>12.56</v>
      </c>
      <c r="Q58" s="30">
        <v>7.68</v>
      </c>
      <c r="R58" s="30">
        <v>3.6999999999999998E-2</v>
      </c>
      <c r="S58" s="30">
        <v>0.19800000000000001</v>
      </c>
      <c r="T58" s="30">
        <v>0.76500000000000001</v>
      </c>
    </row>
    <row r="59" spans="1:20" x14ac:dyDescent="0.25">
      <c r="A59" s="26" t="s">
        <v>296</v>
      </c>
      <c r="B59" s="34" t="s">
        <v>236</v>
      </c>
      <c r="C59" s="30">
        <v>10235455</v>
      </c>
      <c r="D59" s="30">
        <v>78866</v>
      </c>
      <c r="E59" s="31">
        <v>129.78</v>
      </c>
      <c r="F59" s="32">
        <v>0</v>
      </c>
      <c r="G59" s="30">
        <v>0.97</v>
      </c>
      <c r="H59" s="30">
        <v>3.93</v>
      </c>
      <c r="I59" s="33">
        <v>15700</v>
      </c>
      <c r="J59" s="31">
        <v>99.9</v>
      </c>
      <c r="K59" s="31">
        <v>314.33</v>
      </c>
      <c r="L59" s="30">
        <v>39.799999999999997</v>
      </c>
      <c r="M59" s="30">
        <v>3.05</v>
      </c>
      <c r="N59" s="30">
        <v>57.15</v>
      </c>
      <c r="O59" s="30">
        <v>3</v>
      </c>
      <c r="P59" s="30">
        <v>9.02</v>
      </c>
      <c r="Q59" s="30">
        <v>10.59</v>
      </c>
      <c r="R59" s="30">
        <v>3.4000000000000002E-2</v>
      </c>
      <c r="S59" s="30">
        <v>0.39300000000000002</v>
      </c>
      <c r="T59" s="30">
        <v>0.57299999999999995</v>
      </c>
    </row>
    <row r="60" spans="1:20" x14ac:dyDescent="0.25">
      <c r="A60" s="26" t="s">
        <v>297</v>
      </c>
      <c r="B60" s="34" t="s">
        <v>242</v>
      </c>
      <c r="C60" s="30">
        <v>5450661</v>
      </c>
      <c r="D60" s="30">
        <v>43094</v>
      </c>
      <c r="E60" s="31">
        <v>126.48</v>
      </c>
      <c r="F60" s="32">
        <v>16.97</v>
      </c>
      <c r="G60" s="30">
        <v>2.48</v>
      </c>
      <c r="H60" s="30">
        <v>4.5599999999999996</v>
      </c>
      <c r="I60" s="33">
        <v>31100</v>
      </c>
      <c r="J60" s="31">
        <v>100</v>
      </c>
      <c r="K60" s="31">
        <v>614.6</v>
      </c>
      <c r="L60" s="30">
        <v>54.02</v>
      </c>
      <c r="M60" s="30">
        <v>0.19</v>
      </c>
      <c r="N60" s="30">
        <v>45.79</v>
      </c>
      <c r="O60" s="30">
        <v>3</v>
      </c>
      <c r="P60" s="30">
        <v>11.13</v>
      </c>
      <c r="Q60" s="30">
        <v>10.36</v>
      </c>
      <c r="R60" s="30">
        <v>1.7999999999999999E-2</v>
      </c>
      <c r="S60" s="30">
        <v>0.246</v>
      </c>
      <c r="T60" s="30">
        <v>0.73499999999999999</v>
      </c>
    </row>
    <row r="61" spans="1:20" x14ac:dyDescent="0.25">
      <c r="A61" s="26" t="s">
        <v>298</v>
      </c>
      <c r="B61" s="34" t="s">
        <v>244</v>
      </c>
      <c r="C61" s="30">
        <v>486530</v>
      </c>
      <c r="D61" s="30">
        <v>23000</v>
      </c>
      <c r="E61" s="31">
        <v>21.15</v>
      </c>
      <c r="F61" s="32">
        <v>1.37</v>
      </c>
      <c r="G61" s="30">
        <v>0</v>
      </c>
      <c r="H61" s="30">
        <v>104.13</v>
      </c>
      <c r="I61" s="33">
        <v>1300</v>
      </c>
      <c r="J61" s="31">
        <v>67.900000000000006</v>
      </c>
      <c r="K61" s="31">
        <v>22.81</v>
      </c>
      <c r="L61" s="30">
        <v>0.04</v>
      </c>
      <c r="M61" s="30">
        <v>0</v>
      </c>
      <c r="N61" s="30">
        <v>99.96</v>
      </c>
      <c r="O61" s="30">
        <v>1</v>
      </c>
      <c r="P61" s="30">
        <v>39.53</v>
      </c>
      <c r="Q61" s="30">
        <v>19.309999999999999</v>
      </c>
      <c r="R61" s="30">
        <v>0.17899999999999999</v>
      </c>
      <c r="S61" s="30">
        <v>0.22500000000000001</v>
      </c>
      <c r="T61" s="30">
        <v>0.59599999999999997</v>
      </c>
    </row>
    <row r="62" spans="1:20" x14ac:dyDescent="0.25">
      <c r="A62" s="26" t="s">
        <v>299</v>
      </c>
      <c r="B62" s="34" t="s">
        <v>246</v>
      </c>
      <c r="C62" s="30">
        <v>68910</v>
      </c>
      <c r="D62" s="30">
        <v>754</v>
      </c>
      <c r="E62" s="31">
        <v>91.39</v>
      </c>
      <c r="F62" s="32">
        <v>19.63</v>
      </c>
      <c r="G62" s="30">
        <v>-13.87</v>
      </c>
      <c r="H62" s="30">
        <v>14.15</v>
      </c>
      <c r="I62" s="33">
        <v>5400</v>
      </c>
      <c r="J62" s="31">
        <v>94</v>
      </c>
      <c r="K62" s="31">
        <v>304.75</v>
      </c>
      <c r="L62" s="30">
        <v>6.67</v>
      </c>
      <c r="M62" s="30">
        <v>20</v>
      </c>
      <c r="N62" s="30">
        <v>73.33</v>
      </c>
      <c r="O62" s="30">
        <v>2</v>
      </c>
      <c r="P62" s="30">
        <v>15.27</v>
      </c>
      <c r="Q62" s="30">
        <v>6.73</v>
      </c>
      <c r="R62" s="30">
        <v>0.17699999999999999</v>
      </c>
      <c r="S62" s="30">
        <v>0.32800000000000001</v>
      </c>
      <c r="T62" s="30">
        <v>0.495</v>
      </c>
    </row>
    <row r="63" spans="1:20" x14ac:dyDescent="0.25">
      <c r="A63" t="s">
        <v>300</v>
      </c>
      <c r="B63" s="34" t="s">
        <v>246</v>
      </c>
      <c r="C63" s="30">
        <v>9183984</v>
      </c>
      <c r="D63" s="30">
        <v>48730</v>
      </c>
      <c r="E63" s="31">
        <v>188.47</v>
      </c>
      <c r="F63" s="32">
        <v>2.64</v>
      </c>
      <c r="G63" s="30">
        <v>-3.22</v>
      </c>
      <c r="H63" s="30">
        <v>32.380000000000003</v>
      </c>
      <c r="I63" s="33">
        <v>6000</v>
      </c>
      <c r="J63" s="31">
        <v>84.7</v>
      </c>
      <c r="K63" s="31">
        <v>97.4</v>
      </c>
      <c r="L63" s="30">
        <v>22.65</v>
      </c>
      <c r="M63" s="30">
        <v>10.33</v>
      </c>
      <c r="N63" s="30">
        <v>67.02</v>
      </c>
      <c r="O63" s="30">
        <v>2</v>
      </c>
      <c r="P63" s="30">
        <v>23.22</v>
      </c>
      <c r="Q63" s="30">
        <v>5.73</v>
      </c>
      <c r="R63" s="30">
        <v>0.112</v>
      </c>
      <c r="S63" s="30">
        <v>0.30599999999999999</v>
      </c>
      <c r="T63" s="30">
        <v>0.58199999999999996</v>
      </c>
    </row>
    <row r="64" spans="1:20" x14ac:dyDescent="0.25">
      <c r="A64" s="26" t="s">
        <v>301</v>
      </c>
      <c r="B64" s="34" t="s">
        <v>234</v>
      </c>
      <c r="C64" s="30">
        <v>1062777</v>
      </c>
      <c r="D64" s="30">
        <v>15007</v>
      </c>
      <c r="E64" s="31">
        <v>70.819999999999993</v>
      </c>
      <c r="F64" s="32">
        <v>4.7</v>
      </c>
      <c r="G64" s="30">
        <v>0</v>
      </c>
      <c r="H64" s="30">
        <v>47.41</v>
      </c>
      <c r="I64" s="33">
        <v>500</v>
      </c>
      <c r="J64" s="31">
        <v>58.6</v>
      </c>
      <c r="K64" s="31"/>
      <c r="L64" s="30">
        <v>4.71</v>
      </c>
      <c r="M64" s="30">
        <v>0.67</v>
      </c>
      <c r="N64" s="30">
        <v>94.62</v>
      </c>
      <c r="O64" s="30">
        <v>2</v>
      </c>
      <c r="P64" s="30">
        <v>26.99</v>
      </c>
      <c r="Q64" s="30">
        <v>6.24</v>
      </c>
      <c r="R64" s="30">
        <v>8.5000000000000006E-2</v>
      </c>
      <c r="S64" s="30">
        <v>0.23100000000000001</v>
      </c>
      <c r="T64" s="30">
        <v>0.68400000000000005</v>
      </c>
    </row>
    <row r="65" spans="1:20" x14ac:dyDescent="0.25">
      <c r="A65" s="26" t="s">
        <v>302</v>
      </c>
      <c r="B65" s="34" t="s">
        <v>246</v>
      </c>
      <c r="C65" s="30">
        <v>13547510</v>
      </c>
      <c r="D65" s="30">
        <v>283560</v>
      </c>
      <c r="E65" s="31">
        <v>47.78</v>
      </c>
      <c r="F65" s="32">
        <v>0.79</v>
      </c>
      <c r="G65" s="30">
        <v>-8.58</v>
      </c>
      <c r="H65" s="30">
        <v>23.66</v>
      </c>
      <c r="I65" s="33">
        <v>3300</v>
      </c>
      <c r="J65" s="31">
        <v>92.5</v>
      </c>
      <c r="K65" s="31">
        <v>125.6</v>
      </c>
      <c r="L65" s="30">
        <v>5.85</v>
      </c>
      <c r="M65" s="30">
        <v>4.93</v>
      </c>
      <c r="N65" s="30">
        <v>89.22</v>
      </c>
      <c r="O65" s="30">
        <v>2</v>
      </c>
      <c r="P65" s="30">
        <v>22.29</v>
      </c>
      <c r="Q65" s="30">
        <v>4.2300000000000004</v>
      </c>
      <c r="R65" s="30">
        <v>7.0000000000000007E-2</v>
      </c>
      <c r="S65" s="30">
        <v>0.312</v>
      </c>
      <c r="T65" s="30">
        <v>0.61799999999999999</v>
      </c>
    </row>
    <row r="66" spans="1:20" x14ac:dyDescent="0.25">
      <c r="A66" s="26" t="s">
        <v>303</v>
      </c>
      <c r="B66" s="34" t="s">
        <v>238</v>
      </c>
      <c r="C66" s="30">
        <v>78887007</v>
      </c>
      <c r="D66" s="30">
        <v>1001450</v>
      </c>
      <c r="E66" s="31">
        <v>78.77</v>
      </c>
      <c r="F66" s="32">
        <v>0.24</v>
      </c>
      <c r="G66" s="30">
        <v>-0.22</v>
      </c>
      <c r="H66" s="30">
        <v>32.590000000000003</v>
      </c>
      <c r="I66" s="33">
        <v>4000</v>
      </c>
      <c r="J66" s="31">
        <v>57.7</v>
      </c>
      <c r="K66" s="31">
        <v>131.78</v>
      </c>
      <c r="L66" s="30">
        <v>2.87</v>
      </c>
      <c r="M66" s="30">
        <v>0.48</v>
      </c>
      <c r="N66" s="30">
        <v>96.65</v>
      </c>
      <c r="O66" s="30">
        <v>1</v>
      </c>
      <c r="P66" s="30">
        <v>22.94</v>
      </c>
      <c r="Q66" s="30">
        <v>5.23</v>
      </c>
      <c r="R66" s="30">
        <v>0.14899999999999999</v>
      </c>
      <c r="S66" s="30">
        <v>0.35699999999999998</v>
      </c>
      <c r="T66" s="30">
        <v>0.49299999999999999</v>
      </c>
    </row>
    <row r="67" spans="1:20" x14ac:dyDescent="0.25">
      <c r="A67" s="26" t="s">
        <v>304</v>
      </c>
      <c r="B67" s="34" t="s">
        <v>246</v>
      </c>
      <c r="C67" s="30">
        <v>6822378</v>
      </c>
      <c r="D67" s="30">
        <v>21040</v>
      </c>
      <c r="E67" s="31">
        <v>324.26</v>
      </c>
      <c r="F67" s="32">
        <v>1.46</v>
      </c>
      <c r="G67" s="30">
        <v>-3.74</v>
      </c>
      <c r="H67" s="30">
        <v>25.1</v>
      </c>
      <c r="I67" s="33">
        <v>4800</v>
      </c>
      <c r="J67" s="31">
        <v>80.2</v>
      </c>
      <c r="K67" s="31">
        <v>142.4</v>
      </c>
      <c r="L67" s="30">
        <v>31.85</v>
      </c>
      <c r="M67" s="30">
        <v>12.07</v>
      </c>
      <c r="N67" s="30">
        <v>56.08</v>
      </c>
      <c r="O67" s="30">
        <v>2</v>
      </c>
      <c r="P67" s="30">
        <v>26.61</v>
      </c>
      <c r="Q67" s="30">
        <v>5.78</v>
      </c>
      <c r="R67" s="30">
        <v>9.9000000000000005E-2</v>
      </c>
      <c r="S67" s="30">
        <v>0.30199999999999999</v>
      </c>
      <c r="T67" s="30">
        <v>0.59899999999999998</v>
      </c>
    </row>
    <row r="68" spans="1:20" x14ac:dyDescent="0.25">
      <c r="A68" s="26" t="s">
        <v>305</v>
      </c>
      <c r="B68" s="34" t="s">
        <v>244</v>
      </c>
      <c r="C68" s="30">
        <v>540109</v>
      </c>
      <c r="D68" s="30">
        <v>28051</v>
      </c>
      <c r="E68" s="31">
        <v>19.25</v>
      </c>
      <c r="F68" s="32">
        <v>1.06</v>
      </c>
      <c r="G68" s="30">
        <v>0</v>
      </c>
      <c r="H68" s="30">
        <v>85.13</v>
      </c>
      <c r="I68" s="33">
        <v>2700</v>
      </c>
      <c r="J68" s="31">
        <v>85.7</v>
      </c>
      <c r="K68" s="31">
        <v>18.510000000000002</v>
      </c>
      <c r="L68" s="30">
        <v>4.63</v>
      </c>
      <c r="M68" s="30">
        <v>3.57</v>
      </c>
      <c r="N68" s="30">
        <v>91.8</v>
      </c>
      <c r="O68" s="30">
        <v>2</v>
      </c>
      <c r="P68" s="30">
        <v>35.590000000000003</v>
      </c>
      <c r="Q68" s="30">
        <v>15.06</v>
      </c>
      <c r="R68" s="30">
        <v>0.03</v>
      </c>
      <c r="S68" s="30">
        <v>0.90600000000000003</v>
      </c>
      <c r="T68" s="30">
        <v>6.2E-2</v>
      </c>
    </row>
    <row r="69" spans="1:20" x14ac:dyDescent="0.25">
      <c r="A69" s="26" t="s">
        <v>306</v>
      </c>
      <c r="B69" s="34" t="s">
        <v>244</v>
      </c>
      <c r="C69" s="30">
        <v>4786994</v>
      </c>
      <c r="D69" s="30">
        <v>121320</v>
      </c>
      <c r="E69" s="31">
        <v>39.46</v>
      </c>
      <c r="F69" s="32">
        <v>1.84</v>
      </c>
      <c r="G69" s="30">
        <v>0</v>
      </c>
      <c r="H69" s="30">
        <v>74.87</v>
      </c>
      <c r="I69" s="33">
        <v>700</v>
      </c>
      <c r="J69" s="31">
        <v>58.6</v>
      </c>
      <c r="K69" s="31">
        <v>7.88</v>
      </c>
      <c r="L69" s="30">
        <v>4.95</v>
      </c>
      <c r="M69" s="30">
        <v>0.03</v>
      </c>
      <c r="N69" s="30">
        <v>95.02</v>
      </c>
      <c r="O69" s="30">
        <v>1.5</v>
      </c>
      <c r="P69" s="30">
        <v>34.33</v>
      </c>
      <c r="Q69" s="30">
        <v>9.6</v>
      </c>
      <c r="R69" s="30">
        <v>0.10199999999999999</v>
      </c>
      <c r="S69" s="30">
        <v>0.254</v>
      </c>
      <c r="T69" s="30">
        <v>0.64300000000000002</v>
      </c>
    </row>
    <row r="70" spans="1:20" x14ac:dyDescent="0.25">
      <c r="A70" s="26" t="s">
        <v>307</v>
      </c>
      <c r="B70" s="34" t="s">
        <v>308</v>
      </c>
      <c r="C70" s="30">
        <v>1324333</v>
      </c>
      <c r="D70" s="30">
        <v>45226</v>
      </c>
      <c r="E70" s="31">
        <v>29.28</v>
      </c>
      <c r="F70" s="32">
        <v>8.39</v>
      </c>
      <c r="G70" s="30">
        <v>-3.16</v>
      </c>
      <c r="H70" s="30">
        <v>7.87</v>
      </c>
      <c r="I70" s="33">
        <v>12300</v>
      </c>
      <c r="J70" s="31">
        <v>99.8</v>
      </c>
      <c r="K70" s="31">
        <v>333.75</v>
      </c>
      <c r="L70" s="30">
        <v>16.04</v>
      </c>
      <c r="M70" s="30">
        <v>0.45</v>
      </c>
      <c r="N70" s="30">
        <v>83.51</v>
      </c>
      <c r="O70" s="30">
        <v>3</v>
      </c>
      <c r="P70" s="30">
        <v>10.039999999999999</v>
      </c>
      <c r="Q70" s="30">
        <v>13.25</v>
      </c>
      <c r="R70" s="30">
        <v>0.04</v>
      </c>
      <c r="S70" s="30">
        <v>0.29399999999999998</v>
      </c>
      <c r="T70" s="30">
        <v>0.66600000000000004</v>
      </c>
    </row>
    <row r="71" spans="1:20" x14ac:dyDescent="0.25">
      <c r="A71" s="26" t="s">
        <v>309</v>
      </c>
      <c r="B71" s="34" t="s">
        <v>244</v>
      </c>
      <c r="C71" s="30">
        <v>74777981</v>
      </c>
      <c r="D71" s="30">
        <v>1127127</v>
      </c>
      <c r="E71" s="31">
        <v>66.34</v>
      </c>
      <c r="F71" s="32">
        <v>0</v>
      </c>
      <c r="G71" s="30">
        <v>0</v>
      </c>
      <c r="H71" s="30">
        <v>95.32</v>
      </c>
      <c r="I71" s="33">
        <v>700</v>
      </c>
      <c r="J71" s="31">
        <v>42.7</v>
      </c>
      <c r="K71" s="31">
        <v>8.16</v>
      </c>
      <c r="L71" s="30">
        <v>10.71</v>
      </c>
      <c r="M71" s="30">
        <v>0.75</v>
      </c>
      <c r="N71" s="30">
        <v>88.54</v>
      </c>
      <c r="O71" s="30">
        <v>2</v>
      </c>
      <c r="P71" s="30">
        <v>37.979999999999997</v>
      </c>
      <c r="Q71" s="30">
        <v>14.86</v>
      </c>
      <c r="R71" s="30">
        <v>0.47499999999999998</v>
      </c>
      <c r="S71" s="30">
        <v>9.9000000000000005E-2</v>
      </c>
      <c r="T71" s="30">
        <v>0.42599999999999999</v>
      </c>
    </row>
    <row r="72" spans="1:20" x14ac:dyDescent="0.25">
      <c r="A72" s="26" t="s">
        <v>310</v>
      </c>
      <c r="B72" s="34" t="s">
        <v>242</v>
      </c>
      <c r="C72" s="30">
        <v>47246</v>
      </c>
      <c r="D72" s="30">
        <v>1399</v>
      </c>
      <c r="E72" s="31">
        <v>33.770000000000003</v>
      </c>
      <c r="F72" s="32">
        <v>79.84</v>
      </c>
      <c r="G72" s="30">
        <v>1.41</v>
      </c>
      <c r="H72" s="30">
        <v>6.24</v>
      </c>
      <c r="I72" s="33">
        <v>22000</v>
      </c>
      <c r="J72" s="31"/>
      <c r="K72" s="31">
        <v>503.75</v>
      </c>
      <c r="L72" s="30">
        <v>2.14</v>
      </c>
      <c r="M72" s="30">
        <v>0</v>
      </c>
      <c r="N72" s="30">
        <v>97.86</v>
      </c>
      <c r="O72" s="30"/>
      <c r="P72" s="30">
        <v>14.05</v>
      </c>
      <c r="Q72" s="30">
        <v>8.6999999999999993</v>
      </c>
      <c r="R72" s="30">
        <v>0.27</v>
      </c>
      <c r="S72" s="30">
        <v>0.11</v>
      </c>
      <c r="T72" s="30">
        <v>0.62</v>
      </c>
    </row>
    <row r="73" spans="1:20" x14ac:dyDescent="0.25">
      <c r="A73" s="26" t="s">
        <v>311</v>
      </c>
      <c r="B73" s="34" t="s">
        <v>240</v>
      </c>
      <c r="C73" s="30">
        <v>905949</v>
      </c>
      <c r="D73" s="30">
        <v>18270</v>
      </c>
      <c r="E73" s="31">
        <v>49.59</v>
      </c>
      <c r="F73" s="32">
        <v>6.18</v>
      </c>
      <c r="G73" s="30">
        <v>-3.14</v>
      </c>
      <c r="H73" s="30">
        <v>12.62</v>
      </c>
      <c r="I73" s="33">
        <v>5800</v>
      </c>
      <c r="J73" s="31">
        <v>93.7</v>
      </c>
      <c r="K73" s="31">
        <v>112.59</v>
      </c>
      <c r="L73" s="30">
        <v>10.95</v>
      </c>
      <c r="M73" s="30">
        <v>4.6500000000000004</v>
      </c>
      <c r="N73" s="30">
        <v>84.4</v>
      </c>
      <c r="O73" s="30">
        <v>2</v>
      </c>
      <c r="P73" s="30">
        <v>22.55</v>
      </c>
      <c r="Q73" s="30">
        <v>5.65</v>
      </c>
      <c r="R73" s="30">
        <v>8.8999999999999996E-2</v>
      </c>
      <c r="S73" s="30">
        <v>0.13500000000000001</v>
      </c>
      <c r="T73" s="30">
        <v>0.77600000000000002</v>
      </c>
    </row>
    <row r="74" spans="1:20" x14ac:dyDescent="0.25">
      <c r="A74" s="26" t="s">
        <v>312</v>
      </c>
      <c r="B74" s="34" t="s">
        <v>242</v>
      </c>
      <c r="C74" s="30">
        <v>5231372</v>
      </c>
      <c r="D74" s="30">
        <v>338145</v>
      </c>
      <c r="E74" s="31">
        <v>15.47</v>
      </c>
      <c r="F74" s="32">
        <v>0.37</v>
      </c>
      <c r="G74" s="30">
        <v>0.95</v>
      </c>
      <c r="H74" s="30">
        <v>3.57</v>
      </c>
      <c r="I74" s="33">
        <v>27400</v>
      </c>
      <c r="J74" s="31">
        <v>100</v>
      </c>
      <c r="K74" s="31">
        <v>405.25</v>
      </c>
      <c r="L74" s="30">
        <v>7.19</v>
      </c>
      <c r="M74" s="30">
        <v>0.03</v>
      </c>
      <c r="N74" s="30">
        <v>92.78</v>
      </c>
      <c r="O74" s="30">
        <v>3</v>
      </c>
      <c r="P74" s="30">
        <v>10.45</v>
      </c>
      <c r="Q74" s="30">
        <v>9.86</v>
      </c>
      <c r="R74" s="30">
        <v>2.8000000000000001E-2</v>
      </c>
      <c r="S74" s="30">
        <v>0.29499999999999998</v>
      </c>
      <c r="T74" s="30">
        <v>0.67600000000000005</v>
      </c>
    </row>
    <row r="75" spans="1:20" x14ac:dyDescent="0.25">
      <c r="A75" s="26" t="s">
        <v>313</v>
      </c>
      <c r="B75" s="34" t="s">
        <v>242</v>
      </c>
      <c r="C75" s="30">
        <v>60876136</v>
      </c>
      <c r="D75" s="30">
        <v>547030</v>
      </c>
      <c r="E75" s="31">
        <v>111.28</v>
      </c>
      <c r="F75" s="32">
        <v>0.63</v>
      </c>
      <c r="G75" s="30">
        <v>0.66</v>
      </c>
      <c r="H75" s="30">
        <v>4.26</v>
      </c>
      <c r="I75" s="33">
        <v>27600</v>
      </c>
      <c r="J75" s="31">
        <v>99</v>
      </c>
      <c r="K75" s="31">
        <v>586.44000000000005</v>
      </c>
      <c r="L75" s="30">
        <v>33.53</v>
      </c>
      <c r="M75" s="30">
        <v>2.0699999999999998</v>
      </c>
      <c r="N75" s="30">
        <v>64.400000000000006</v>
      </c>
      <c r="O75" s="30">
        <v>4</v>
      </c>
      <c r="P75" s="30">
        <v>11.99</v>
      </c>
      <c r="Q75" s="30">
        <v>9.14</v>
      </c>
      <c r="R75" s="30">
        <v>2.1999999999999999E-2</v>
      </c>
      <c r="S75" s="30">
        <v>0.214</v>
      </c>
      <c r="T75" s="30">
        <v>0.76400000000000001</v>
      </c>
    </row>
    <row r="76" spans="1:20" x14ac:dyDescent="0.25">
      <c r="A76" s="26" t="s">
        <v>314</v>
      </c>
      <c r="B76" s="34" t="s">
        <v>246</v>
      </c>
      <c r="C76" s="30">
        <v>199509</v>
      </c>
      <c r="D76" s="30">
        <v>91000</v>
      </c>
      <c r="E76" s="31">
        <v>2.19</v>
      </c>
      <c r="F76" s="32">
        <v>0.42</v>
      </c>
      <c r="G76" s="30">
        <v>6.27</v>
      </c>
      <c r="H76" s="30">
        <v>12.07</v>
      </c>
      <c r="I76" s="33">
        <v>8300</v>
      </c>
      <c r="J76" s="31">
        <v>83</v>
      </c>
      <c r="K76" s="31">
        <v>255.63</v>
      </c>
      <c r="L76" s="30">
        <v>0.14000000000000001</v>
      </c>
      <c r="M76" s="30">
        <v>0.05</v>
      </c>
      <c r="N76" s="30">
        <v>99.81</v>
      </c>
      <c r="O76" s="30">
        <v>2</v>
      </c>
      <c r="P76" s="30">
        <v>20.46</v>
      </c>
      <c r="Q76" s="30">
        <v>4.88</v>
      </c>
      <c r="R76" s="30">
        <v>6.6000000000000003E-2</v>
      </c>
      <c r="S76" s="30">
        <v>0.156</v>
      </c>
      <c r="T76" s="30">
        <v>0.77800000000000002</v>
      </c>
    </row>
    <row r="77" spans="1:20" x14ac:dyDescent="0.25">
      <c r="A77" s="26" t="s">
        <v>315</v>
      </c>
      <c r="B77" s="34" t="s">
        <v>240</v>
      </c>
      <c r="C77" s="30">
        <v>274578</v>
      </c>
      <c r="D77" s="30">
        <v>4167</v>
      </c>
      <c r="E77" s="31">
        <v>65.89</v>
      </c>
      <c r="F77" s="32">
        <v>60.6</v>
      </c>
      <c r="G77" s="30">
        <v>2.94</v>
      </c>
      <c r="H77" s="30">
        <v>8.44</v>
      </c>
      <c r="I77" s="33">
        <v>17500</v>
      </c>
      <c r="J77" s="31">
        <v>98</v>
      </c>
      <c r="K77" s="31">
        <v>194.48</v>
      </c>
      <c r="L77" s="30">
        <v>0.82</v>
      </c>
      <c r="M77" s="30">
        <v>5.46</v>
      </c>
      <c r="N77" s="30">
        <v>93.72</v>
      </c>
      <c r="O77" s="30">
        <v>2</v>
      </c>
      <c r="P77" s="30">
        <v>16.68</v>
      </c>
      <c r="Q77" s="30">
        <v>4.6900000000000004</v>
      </c>
      <c r="R77" s="30">
        <v>3.1E-2</v>
      </c>
      <c r="S77" s="30">
        <v>0.19</v>
      </c>
      <c r="T77" s="30">
        <v>0.76900000000000002</v>
      </c>
    </row>
    <row r="78" spans="1:20" x14ac:dyDescent="0.25">
      <c r="A78" s="26" t="s">
        <v>316</v>
      </c>
      <c r="B78" s="34" t="s">
        <v>244</v>
      </c>
      <c r="C78" s="30">
        <v>1424906</v>
      </c>
      <c r="D78" s="30">
        <v>267667</v>
      </c>
      <c r="E78" s="31">
        <v>5.32</v>
      </c>
      <c r="F78" s="32">
        <v>0.33</v>
      </c>
      <c r="G78" s="30">
        <v>0</v>
      </c>
      <c r="H78" s="30">
        <v>53.64</v>
      </c>
      <c r="I78" s="33">
        <v>5500</v>
      </c>
      <c r="J78" s="31">
        <v>63.2</v>
      </c>
      <c r="K78" s="31">
        <v>27.44</v>
      </c>
      <c r="L78" s="30">
        <v>1.26</v>
      </c>
      <c r="M78" s="30">
        <v>0.66</v>
      </c>
      <c r="N78" s="30">
        <v>98.08</v>
      </c>
      <c r="O78" s="30">
        <v>2</v>
      </c>
      <c r="P78" s="30">
        <v>36.159999999999997</v>
      </c>
      <c r="Q78" s="30">
        <v>12.25</v>
      </c>
      <c r="R78" s="30">
        <v>6.0999999999999999E-2</v>
      </c>
      <c r="S78" s="30">
        <v>0.59199999999999997</v>
      </c>
      <c r="T78" s="30">
        <v>0.34799999999999998</v>
      </c>
    </row>
    <row r="79" spans="1:20" x14ac:dyDescent="0.25">
      <c r="A79" s="26" t="s">
        <v>317</v>
      </c>
      <c r="B79" s="34" t="s">
        <v>244</v>
      </c>
      <c r="C79" s="30">
        <v>1641564</v>
      </c>
      <c r="D79" s="30">
        <v>11300</v>
      </c>
      <c r="E79" s="31">
        <v>145.27000000000001</v>
      </c>
      <c r="F79" s="32">
        <v>0.71</v>
      </c>
      <c r="G79" s="30">
        <v>1.57</v>
      </c>
      <c r="H79" s="30">
        <v>72.02</v>
      </c>
      <c r="I79" s="33">
        <v>1700</v>
      </c>
      <c r="J79" s="31">
        <v>40.1</v>
      </c>
      <c r="K79" s="31">
        <v>26.8</v>
      </c>
      <c r="L79" s="30">
        <v>25</v>
      </c>
      <c r="M79" s="30">
        <v>0.5</v>
      </c>
      <c r="N79" s="30">
        <v>74.5</v>
      </c>
      <c r="O79" s="30">
        <v>2</v>
      </c>
      <c r="P79" s="30">
        <v>39.369999999999997</v>
      </c>
      <c r="Q79" s="30">
        <v>12.25</v>
      </c>
      <c r="R79" s="30">
        <v>0.308</v>
      </c>
      <c r="S79" s="30">
        <v>0.14199999999999999</v>
      </c>
      <c r="T79" s="30">
        <v>0.54900000000000004</v>
      </c>
    </row>
    <row r="80" spans="1:20" x14ac:dyDescent="0.25">
      <c r="A80" s="26" t="s">
        <v>318</v>
      </c>
      <c r="B80" s="34" t="s">
        <v>257</v>
      </c>
      <c r="C80" s="30">
        <v>1428757</v>
      </c>
      <c r="D80" s="30">
        <v>360</v>
      </c>
      <c r="E80" s="31">
        <v>3968.77</v>
      </c>
      <c r="F80" s="32">
        <v>11.11</v>
      </c>
      <c r="G80" s="30">
        <v>1.6</v>
      </c>
      <c r="H80" s="30">
        <v>22.93</v>
      </c>
      <c r="I80" s="33">
        <v>600</v>
      </c>
      <c r="J80" s="31"/>
      <c r="K80" s="31">
        <v>244.27</v>
      </c>
      <c r="L80" s="30">
        <v>28.95</v>
      </c>
      <c r="M80" s="30">
        <v>21.05</v>
      </c>
      <c r="N80" s="30">
        <v>50</v>
      </c>
      <c r="O80" s="30">
        <v>3</v>
      </c>
      <c r="P80" s="30">
        <v>39.450000000000003</v>
      </c>
      <c r="Q80" s="30">
        <v>3.8</v>
      </c>
      <c r="R80" s="30">
        <v>0.03</v>
      </c>
      <c r="S80" s="30">
        <v>0.28299999999999997</v>
      </c>
      <c r="T80" s="30">
        <v>0.68700000000000006</v>
      </c>
    </row>
    <row r="81" spans="1:20" x14ac:dyDescent="0.25">
      <c r="A81" s="26" t="s">
        <v>319</v>
      </c>
      <c r="B81" s="34" t="s">
        <v>250</v>
      </c>
      <c r="C81" s="30">
        <v>4661473</v>
      </c>
      <c r="D81" s="30">
        <v>69700</v>
      </c>
      <c r="E81" s="31">
        <v>66.88</v>
      </c>
      <c r="F81" s="32">
        <v>0.44</v>
      </c>
      <c r="G81" s="30">
        <v>-4.7</v>
      </c>
      <c r="H81" s="30">
        <v>18.59</v>
      </c>
      <c r="I81" s="33">
        <v>2500</v>
      </c>
      <c r="J81" s="31">
        <v>99</v>
      </c>
      <c r="K81" s="31">
        <v>146.56</v>
      </c>
      <c r="L81" s="30">
        <v>11.44</v>
      </c>
      <c r="M81" s="30">
        <v>3.86</v>
      </c>
      <c r="N81" s="30">
        <v>84.7</v>
      </c>
      <c r="O81" s="30">
        <v>3</v>
      </c>
      <c r="P81" s="30">
        <v>10.41</v>
      </c>
      <c r="Q81" s="30">
        <v>9.23</v>
      </c>
      <c r="R81" s="30">
        <v>0.17199999999999999</v>
      </c>
      <c r="S81" s="30">
        <v>0.27500000000000002</v>
      </c>
      <c r="T81" s="30">
        <v>0.55300000000000005</v>
      </c>
    </row>
    <row r="82" spans="1:20" x14ac:dyDescent="0.25">
      <c r="A82" s="26" t="s">
        <v>320</v>
      </c>
      <c r="B82" s="34" t="s">
        <v>242</v>
      </c>
      <c r="C82" s="30">
        <v>82422299</v>
      </c>
      <c r="D82" s="30">
        <v>357021</v>
      </c>
      <c r="E82" s="31">
        <v>230.86</v>
      </c>
      <c r="F82" s="32">
        <v>0.67</v>
      </c>
      <c r="G82" s="30">
        <v>2.1800000000000002</v>
      </c>
      <c r="H82" s="30">
        <v>4.16</v>
      </c>
      <c r="I82" s="33">
        <v>27600</v>
      </c>
      <c r="J82" s="31">
        <v>99</v>
      </c>
      <c r="K82" s="31">
        <v>667.85</v>
      </c>
      <c r="L82" s="30">
        <v>33.85</v>
      </c>
      <c r="M82" s="30">
        <v>0.59</v>
      </c>
      <c r="N82" s="30">
        <v>65.56</v>
      </c>
      <c r="O82" s="30">
        <v>3</v>
      </c>
      <c r="P82" s="30">
        <v>8.25</v>
      </c>
      <c r="Q82" s="30">
        <v>10.62</v>
      </c>
      <c r="R82" s="30">
        <v>8.9999999999999993E-3</v>
      </c>
      <c r="S82" s="30">
        <v>0.29599999999999999</v>
      </c>
      <c r="T82" s="30">
        <v>0.69499999999999995</v>
      </c>
    </row>
    <row r="83" spans="1:20" x14ac:dyDescent="0.25">
      <c r="A83" s="26" t="s">
        <v>321</v>
      </c>
      <c r="B83" s="34" t="s">
        <v>244</v>
      </c>
      <c r="C83" s="30">
        <v>22409572</v>
      </c>
      <c r="D83" s="30">
        <v>239460</v>
      </c>
      <c r="E83" s="31">
        <v>93.58</v>
      </c>
      <c r="F83" s="32">
        <v>0.23</v>
      </c>
      <c r="G83" s="30">
        <v>-0.64</v>
      </c>
      <c r="H83" s="30">
        <v>51.43</v>
      </c>
      <c r="I83" s="33">
        <v>2200</v>
      </c>
      <c r="J83" s="31">
        <v>74.8</v>
      </c>
      <c r="K83" s="31">
        <v>14.35</v>
      </c>
      <c r="L83" s="30">
        <v>16.260000000000002</v>
      </c>
      <c r="M83" s="30">
        <v>9.67</v>
      </c>
      <c r="N83" s="30">
        <v>74.069999999999993</v>
      </c>
      <c r="O83" s="30">
        <v>2</v>
      </c>
      <c r="P83" s="30">
        <v>30.52</v>
      </c>
      <c r="Q83" s="30">
        <v>9.7200000000000006</v>
      </c>
      <c r="R83" s="30">
        <v>0.36599999999999999</v>
      </c>
      <c r="S83" s="30">
        <v>0.246</v>
      </c>
      <c r="T83" s="30">
        <v>0.38700000000000001</v>
      </c>
    </row>
    <row r="84" spans="1:20" x14ac:dyDescent="0.25">
      <c r="A84" s="26" t="s">
        <v>322</v>
      </c>
      <c r="B84" s="34" t="s">
        <v>242</v>
      </c>
      <c r="C84" s="30">
        <v>27928</v>
      </c>
      <c r="D84" s="30">
        <v>7</v>
      </c>
      <c r="E84" s="31">
        <v>3989.71</v>
      </c>
      <c r="F84" s="32">
        <v>171.43</v>
      </c>
      <c r="G84" s="30">
        <v>0</v>
      </c>
      <c r="H84" s="30">
        <v>5.13</v>
      </c>
      <c r="I84" s="33">
        <v>17500</v>
      </c>
      <c r="J84" s="31"/>
      <c r="K84" s="31">
        <v>877.69</v>
      </c>
      <c r="L84" s="30">
        <v>0</v>
      </c>
      <c r="M84" s="30">
        <v>0</v>
      </c>
      <c r="N84" s="30">
        <v>100</v>
      </c>
      <c r="O84" s="30"/>
      <c r="P84" s="30">
        <v>10.74</v>
      </c>
      <c r="Q84" s="30">
        <v>9.31</v>
      </c>
      <c r="R84" s="30"/>
      <c r="S84" s="30"/>
      <c r="T84" s="30"/>
    </row>
    <row r="85" spans="1:20" x14ac:dyDescent="0.25">
      <c r="A85" s="26" t="s">
        <v>323</v>
      </c>
      <c r="B85" s="34" t="s">
        <v>242</v>
      </c>
      <c r="C85" s="30">
        <v>10688058</v>
      </c>
      <c r="D85" s="30">
        <v>131940</v>
      </c>
      <c r="E85" s="31">
        <v>81.010000000000005</v>
      </c>
      <c r="F85" s="32">
        <v>10.37</v>
      </c>
      <c r="G85" s="30">
        <v>2.35</v>
      </c>
      <c r="H85" s="30">
        <v>5.53</v>
      </c>
      <c r="I85" s="33">
        <v>20000</v>
      </c>
      <c r="J85" s="31">
        <v>97.5</v>
      </c>
      <c r="K85" s="31">
        <v>589.72</v>
      </c>
      <c r="L85" s="30">
        <v>21.1</v>
      </c>
      <c r="M85" s="30">
        <v>8.7799999999999994</v>
      </c>
      <c r="N85" s="30">
        <v>70.12</v>
      </c>
      <c r="O85" s="30">
        <v>3</v>
      </c>
      <c r="P85" s="30">
        <v>9.68</v>
      </c>
      <c r="Q85" s="30">
        <v>10.24</v>
      </c>
      <c r="R85" s="30">
        <v>5.3999999999999999E-2</v>
      </c>
      <c r="S85" s="30">
        <v>0.21299999999999999</v>
      </c>
      <c r="T85" s="30">
        <v>0.73299999999999998</v>
      </c>
    </row>
    <row r="86" spans="1:20" x14ac:dyDescent="0.25">
      <c r="A86" s="26" t="s">
        <v>324</v>
      </c>
      <c r="B86" s="34" t="s">
        <v>265</v>
      </c>
      <c r="C86" s="30">
        <v>56361</v>
      </c>
      <c r="D86" s="30">
        <v>2166086</v>
      </c>
      <c r="E86" s="31">
        <v>0.03</v>
      </c>
      <c r="F86" s="32">
        <v>2.04</v>
      </c>
      <c r="G86" s="30">
        <v>-8.3699999999999992</v>
      </c>
      <c r="H86" s="30">
        <v>15.82</v>
      </c>
      <c r="I86" s="33">
        <v>20000</v>
      </c>
      <c r="J86" s="31"/>
      <c r="K86" s="31">
        <v>448.89</v>
      </c>
      <c r="L86" s="30">
        <v>0</v>
      </c>
      <c r="M86" s="30">
        <v>0</v>
      </c>
      <c r="N86" s="30">
        <v>100</v>
      </c>
      <c r="O86" s="30">
        <v>1</v>
      </c>
      <c r="P86" s="30">
        <v>15.93</v>
      </c>
      <c r="Q86" s="30">
        <v>7.84</v>
      </c>
      <c r="R86" s="30"/>
      <c r="S86" s="30"/>
      <c r="T86" s="30"/>
    </row>
    <row r="87" spans="1:20" x14ac:dyDescent="0.25">
      <c r="A87" s="26" t="s">
        <v>325</v>
      </c>
      <c r="B87" s="34" t="s">
        <v>246</v>
      </c>
      <c r="C87" s="30">
        <v>89703</v>
      </c>
      <c r="D87" s="30">
        <v>344</v>
      </c>
      <c r="E87" s="31">
        <v>260.76</v>
      </c>
      <c r="F87" s="32">
        <v>35.17</v>
      </c>
      <c r="G87" s="30">
        <v>-13.92</v>
      </c>
      <c r="H87" s="30">
        <v>14.62</v>
      </c>
      <c r="I87" s="33">
        <v>5000</v>
      </c>
      <c r="J87" s="31">
        <v>98</v>
      </c>
      <c r="K87" s="31">
        <v>364.54</v>
      </c>
      <c r="L87" s="30">
        <v>5.88</v>
      </c>
      <c r="M87" s="30">
        <v>29.41</v>
      </c>
      <c r="N87" s="30">
        <v>64.709999999999994</v>
      </c>
      <c r="O87" s="30">
        <v>2</v>
      </c>
      <c r="P87" s="30">
        <v>22.08</v>
      </c>
      <c r="Q87" s="30">
        <v>6.88</v>
      </c>
      <c r="R87" s="30">
        <v>5.3999999999999999E-2</v>
      </c>
      <c r="S87" s="30">
        <v>0.18</v>
      </c>
      <c r="T87" s="30">
        <v>0.76600000000000001</v>
      </c>
    </row>
    <row r="88" spans="1:20" x14ac:dyDescent="0.25">
      <c r="A88" s="26" t="s">
        <v>326</v>
      </c>
      <c r="B88" s="34" t="s">
        <v>246</v>
      </c>
      <c r="C88" s="30">
        <v>452776</v>
      </c>
      <c r="D88" s="30">
        <v>1780</v>
      </c>
      <c r="E88" s="31">
        <v>254.37</v>
      </c>
      <c r="F88" s="32">
        <v>17.190000000000001</v>
      </c>
      <c r="G88" s="30">
        <v>-0.15</v>
      </c>
      <c r="H88" s="30">
        <v>8.6</v>
      </c>
      <c r="I88" s="33">
        <v>8000</v>
      </c>
      <c r="J88" s="31">
        <v>90</v>
      </c>
      <c r="K88" s="31">
        <v>463.81</v>
      </c>
      <c r="L88" s="30">
        <v>11.24</v>
      </c>
      <c r="M88" s="30">
        <v>3.55</v>
      </c>
      <c r="N88" s="30">
        <v>85.21</v>
      </c>
      <c r="O88" s="30">
        <v>2</v>
      </c>
      <c r="P88" s="30">
        <v>15.05</v>
      </c>
      <c r="Q88" s="30">
        <v>6.09</v>
      </c>
      <c r="R88" s="30">
        <v>0.15</v>
      </c>
      <c r="S88" s="30">
        <v>0.17</v>
      </c>
      <c r="T88" s="30">
        <v>0.68</v>
      </c>
    </row>
    <row r="89" spans="1:20" x14ac:dyDescent="0.25">
      <c r="A89" s="26" t="s">
        <v>327</v>
      </c>
      <c r="B89" s="34" t="s">
        <v>240</v>
      </c>
      <c r="C89" s="30">
        <v>171019</v>
      </c>
      <c r="D89" s="30">
        <v>541</v>
      </c>
      <c r="E89" s="31">
        <v>316.12</v>
      </c>
      <c r="F89" s="32">
        <v>23.2</v>
      </c>
      <c r="G89" s="30">
        <v>0</v>
      </c>
      <c r="H89" s="30">
        <v>6.94</v>
      </c>
      <c r="I89" s="33">
        <v>21000</v>
      </c>
      <c r="J89" s="31">
        <v>99</v>
      </c>
      <c r="K89" s="31">
        <v>491.96</v>
      </c>
      <c r="L89" s="30">
        <v>9.09</v>
      </c>
      <c r="M89" s="30">
        <v>16.36</v>
      </c>
      <c r="N89" s="30">
        <v>74.55</v>
      </c>
      <c r="O89" s="30">
        <v>2</v>
      </c>
      <c r="P89" s="30">
        <v>18.79</v>
      </c>
      <c r="Q89" s="30">
        <v>4.4800000000000004</v>
      </c>
      <c r="R89" s="30"/>
      <c r="S89" s="30"/>
      <c r="T89" s="30"/>
    </row>
    <row r="90" spans="1:20" x14ac:dyDescent="0.25">
      <c r="A90" s="26" t="s">
        <v>328</v>
      </c>
      <c r="B90" s="34" t="s">
        <v>246</v>
      </c>
      <c r="C90" s="30">
        <v>12293545</v>
      </c>
      <c r="D90" s="30">
        <v>108890</v>
      </c>
      <c r="E90" s="31">
        <v>112.9</v>
      </c>
      <c r="F90" s="32">
        <v>0.37</v>
      </c>
      <c r="G90" s="30">
        <v>-1.67</v>
      </c>
      <c r="H90" s="30">
        <v>35.93</v>
      </c>
      <c r="I90" s="33">
        <v>4100</v>
      </c>
      <c r="J90" s="31">
        <v>70.599999999999994</v>
      </c>
      <c r="K90" s="31">
        <v>92.09</v>
      </c>
      <c r="L90" s="30">
        <v>12.54</v>
      </c>
      <c r="M90" s="30">
        <v>5.03</v>
      </c>
      <c r="N90" s="30">
        <v>82.43</v>
      </c>
      <c r="O90" s="30">
        <v>2</v>
      </c>
      <c r="P90" s="30">
        <v>29.88</v>
      </c>
      <c r="Q90" s="30">
        <v>5.2</v>
      </c>
      <c r="R90" s="30">
        <v>0.22700000000000001</v>
      </c>
      <c r="S90" s="30">
        <v>0.188</v>
      </c>
      <c r="T90" s="30">
        <v>0.58499999999999996</v>
      </c>
    </row>
    <row r="91" spans="1:20" x14ac:dyDescent="0.25">
      <c r="A91" s="26" t="s">
        <v>329</v>
      </c>
      <c r="B91" s="34" t="s">
        <v>242</v>
      </c>
      <c r="C91" s="30">
        <v>65409</v>
      </c>
      <c r="D91" s="30">
        <v>78</v>
      </c>
      <c r="E91" s="31">
        <v>838.58</v>
      </c>
      <c r="F91" s="32">
        <v>64.099999999999994</v>
      </c>
      <c r="G91" s="30">
        <v>3.84</v>
      </c>
      <c r="H91" s="30">
        <v>4.71</v>
      </c>
      <c r="I91" s="33">
        <v>20000</v>
      </c>
      <c r="J91" s="31"/>
      <c r="K91" s="31">
        <v>842.39</v>
      </c>
      <c r="L91" s="30"/>
      <c r="M91" s="30"/>
      <c r="N91" s="30"/>
      <c r="O91" s="30">
        <v>3</v>
      </c>
      <c r="P91" s="30">
        <v>8.81</v>
      </c>
      <c r="Q91" s="30">
        <v>10.01</v>
      </c>
      <c r="R91" s="30">
        <v>0.03</v>
      </c>
      <c r="S91" s="30">
        <v>0.1</v>
      </c>
      <c r="T91" s="30">
        <v>0.87</v>
      </c>
    </row>
    <row r="92" spans="1:20" x14ac:dyDescent="0.25">
      <c r="A92" s="26" t="s">
        <v>330</v>
      </c>
      <c r="B92" s="34" t="s">
        <v>244</v>
      </c>
      <c r="C92" s="30">
        <v>9690222</v>
      </c>
      <c r="D92" s="30">
        <v>245857</v>
      </c>
      <c r="E92" s="31">
        <v>39.409999999999997</v>
      </c>
      <c r="F92" s="32">
        <v>0.13</v>
      </c>
      <c r="G92" s="30">
        <v>-3.06</v>
      </c>
      <c r="H92" s="30">
        <v>90.37</v>
      </c>
      <c r="I92" s="33">
        <v>2100</v>
      </c>
      <c r="J92" s="31">
        <v>35.9</v>
      </c>
      <c r="K92" s="31">
        <v>2.7</v>
      </c>
      <c r="L92" s="30">
        <v>3.63</v>
      </c>
      <c r="M92" s="30">
        <v>2.58</v>
      </c>
      <c r="N92" s="30">
        <v>93.79</v>
      </c>
      <c r="O92" s="30">
        <v>2</v>
      </c>
      <c r="P92" s="30">
        <v>41.76</v>
      </c>
      <c r="Q92" s="30">
        <v>15.48</v>
      </c>
      <c r="R92" s="30">
        <v>0.23699999999999999</v>
      </c>
      <c r="S92" s="30">
        <v>0.36199999999999999</v>
      </c>
      <c r="T92" s="30">
        <v>0.40100000000000002</v>
      </c>
    </row>
    <row r="93" spans="1:20" x14ac:dyDescent="0.25">
      <c r="A93" s="26" t="s">
        <v>331</v>
      </c>
      <c r="B93" s="34" t="s">
        <v>244</v>
      </c>
      <c r="C93" s="30">
        <v>1442029</v>
      </c>
      <c r="D93" s="30">
        <v>36120</v>
      </c>
      <c r="E93" s="31">
        <v>39.92</v>
      </c>
      <c r="F93" s="32">
        <v>0.97</v>
      </c>
      <c r="G93" s="30">
        <v>-1.57</v>
      </c>
      <c r="H93" s="30">
        <v>107.17</v>
      </c>
      <c r="I93" s="33">
        <v>800</v>
      </c>
      <c r="J93" s="31">
        <v>42.4</v>
      </c>
      <c r="K93" s="31">
        <v>7.35</v>
      </c>
      <c r="L93" s="30">
        <v>10.67</v>
      </c>
      <c r="M93" s="30">
        <v>8.82</v>
      </c>
      <c r="N93" s="30">
        <v>80.510000000000005</v>
      </c>
      <c r="O93" s="30">
        <v>2</v>
      </c>
      <c r="P93" s="30">
        <v>37.22</v>
      </c>
      <c r="Q93" s="30">
        <v>16.53</v>
      </c>
      <c r="R93" s="30">
        <v>0.62</v>
      </c>
      <c r="S93" s="30">
        <v>0.12</v>
      </c>
      <c r="T93" s="30">
        <v>0.26</v>
      </c>
    </row>
    <row r="94" spans="1:20" x14ac:dyDescent="0.25">
      <c r="A94" s="26" t="s">
        <v>332</v>
      </c>
      <c r="B94" s="34" t="s">
        <v>246</v>
      </c>
      <c r="C94" s="30">
        <v>767245</v>
      </c>
      <c r="D94" s="30">
        <v>214970</v>
      </c>
      <c r="E94" s="31">
        <v>3.57</v>
      </c>
      <c r="F94" s="32">
        <v>0.21</v>
      </c>
      <c r="G94" s="30">
        <v>-2.0699999999999998</v>
      </c>
      <c r="H94" s="30">
        <v>33.26</v>
      </c>
      <c r="I94" s="33">
        <v>4000</v>
      </c>
      <c r="J94" s="31">
        <v>98.8</v>
      </c>
      <c r="K94" s="31">
        <v>143.5</v>
      </c>
      <c r="L94" s="30">
        <v>2.44</v>
      </c>
      <c r="M94" s="30">
        <v>0.15</v>
      </c>
      <c r="N94" s="30">
        <v>97.41</v>
      </c>
      <c r="O94" s="30">
        <v>2</v>
      </c>
      <c r="P94" s="30">
        <v>18.28</v>
      </c>
      <c r="Q94" s="30">
        <v>8.2799999999999994</v>
      </c>
      <c r="R94" s="30">
        <v>0.37</v>
      </c>
      <c r="S94" s="30">
        <v>0.20300000000000001</v>
      </c>
      <c r="T94" s="30">
        <v>0.42699999999999999</v>
      </c>
    </row>
    <row r="95" spans="1:20" x14ac:dyDescent="0.25">
      <c r="A95" s="26" t="s">
        <v>333</v>
      </c>
      <c r="B95" s="34" t="s">
        <v>246</v>
      </c>
      <c r="C95" s="30">
        <v>8308504</v>
      </c>
      <c r="D95" s="30">
        <v>27750</v>
      </c>
      <c r="E95" s="31">
        <v>299.41000000000003</v>
      </c>
      <c r="F95" s="32">
        <v>6.38</v>
      </c>
      <c r="G95" s="30">
        <v>-3.4</v>
      </c>
      <c r="H95" s="30">
        <v>73.45</v>
      </c>
      <c r="I95" s="33">
        <v>1600</v>
      </c>
      <c r="J95" s="31">
        <v>52.9</v>
      </c>
      <c r="K95" s="31">
        <v>16.850000000000001</v>
      </c>
      <c r="L95" s="30">
        <v>28.3</v>
      </c>
      <c r="M95" s="30">
        <v>11.61</v>
      </c>
      <c r="N95" s="30">
        <v>60.09</v>
      </c>
      <c r="O95" s="30">
        <v>2</v>
      </c>
      <c r="P95" s="30">
        <v>36.44</v>
      </c>
      <c r="Q95" s="30">
        <v>12.17</v>
      </c>
      <c r="R95" s="30">
        <v>0.28000000000000003</v>
      </c>
      <c r="S95" s="30">
        <v>0.2</v>
      </c>
      <c r="T95" s="30">
        <v>0.52</v>
      </c>
    </row>
    <row r="96" spans="1:20" x14ac:dyDescent="0.25">
      <c r="A96" s="26" t="s">
        <v>334</v>
      </c>
      <c r="B96" s="34" t="s">
        <v>246</v>
      </c>
      <c r="C96" s="30">
        <v>7326496</v>
      </c>
      <c r="D96" s="30">
        <v>112090</v>
      </c>
      <c r="E96" s="31">
        <v>65.36</v>
      </c>
      <c r="F96" s="32">
        <v>0.73</v>
      </c>
      <c r="G96" s="30">
        <v>-1.99</v>
      </c>
      <c r="H96" s="30">
        <v>29.32</v>
      </c>
      <c r="I96" s="33">
        <v>2600</v>
      </c>
      <c r="J96" s="31">
        <v>76.2</v>
      </c>
      <c r="K96" s="31">
        <v>67.48</v>
      </c>
      <c r="L96" s="30">
        <v>9.5500000000000007</v>
      </c>
      <c r="M96" s="30">
        <v>3.22</v>
      </c>
      <c r="N96" s="30">
        <v>87.23</v>
      </c>
      <c r="O96" s="30">
        <v>2</v>
      </c>
      <c r="P96" s="30">
        <v>28.24</v>
      </c>
      <c r="Q96" s="30">
        <v>5.28</v>
      </c>
      <c r="R96" s="30">
        <v>0.13900000000000001</v>
      </c>
      <c r="S96" s="30">
        <v>0.312</v>
      </c>
      <c r="T96" s="30">
        <v>0.54900000000000004</v>
      </c>
    </row>
    <row r="97" spans="1:20" x14ac:dyDescent="0.25">
      <c r="A97" s="26" t="s">
        <v>335</v>
      </c>
      <c r="B97" s="34" t="s">
        <v>234</v>
      </c>
      <c r="C97" s="30">
        <v>6940432</v>
      </c>
      <c r="D97" s="30">
        <v>1092</v>
      </c>
      <c r="E97" s="31">
        <v>6355.71</v>
      </c>
      <c r="F97" s="32">
        <v>67.12</v>
      </c>
      <c r="G97" s="30">
        <v>5.24</v>
      </c>
      <c r="H97" s="30">
        <v>2.97</v>
      </c>
      <c r="I97" s="33">
        <v>28800</v>
      </c>
      <c r="J97" s="31">
        <v>93.5</v>
      </c>
      <c r="K97" s="31">
        <v>546.74</v>
      </c>
      <c r="L97" s="30">
        <v>5.05</v>
      </c>
      <c r="M97" s="30">
        <v>1.01</v>
      </c>
      <c r="N97" s="30">
        <v>93.94</v>
      </c>
      <c r="O97" s="30">
        <v>2</v>
      </c>
      <c r="P97" s="30">
        <v>7.29</v>
      </c>
      <c r="Q97" s="30">
        <v>6.29</v>
      </c>
      <c r="R97" s="30">
        <v>1E-3</v>
      </c>
      <c r="S97" s="30">
        <v>9.1999999999999998E-2</v>
      </c>
      <c r="T97" s="30">
        <v>0.90600000000000003</v>
      </c>
    </row>
    <row r="98" spans="1:20" x14ac:dyDescent="0.25">
      <c r="A98" s="26" t="s">
        <v>336</v>
      </c>
      <c r="B98" s="34" t="s">
        <v>236</v>
      </c>
      <c r="C98" s="30">
        <v>9981334</v>
      </c>
      <c r="D98" s="30">
        <v>93030</v>
      </c>
      <c r="E98" s="31">
        <v>107.29</v>
      </c>
      <c r="F98" s="32">
        <v>0</v>
      </c>
      <c r="G98" s="30">
        <v>0.86</v>
      </c>
      <c r="H98" s="30">
        <v>8.57</v>
      </c>
      <c r="I98" s="33">
        <v>13900</v>
      </c>
      <c r="J98" s="31">
        <v>99.4</v>
      </c>
      <c r="K98" s="31">
        <v>336.23</v>
      </c>
      <c r="L98" s="30">
        <v>50.09</v>
      </c>
      <c r="M98" s="30">
        <v>2.06</v>
      </c>
      <c r="N98" s="30">
        <v>47.85</v>
      </c>
      <c r="O98" s="30">
        <v>3</v>
      </c>
      <c r="P98" s="30">
        <v>9.7200000000000006</v>
      </c>
      <c r="Q98" s="30">
        <v>13.11</v>
      </c>
      <c r="R98" s="30">
        <v>3.6999999999999998E-2</v>
      </c>
      <c r="S98" s="30">
        <v>0.312</v>
      </c>
      <c r="T98" s="30">
        <v>0.65100000000000002</v>
      </c>
    </row>
    <row r="99" spans="1:20" x14ac:dyDescent="0.25">
      <c r="A99" s="26" t="s">
        <v>337</v>
      </c>
      <c r="B99" s="34" t="s">
        <v>242</v>
      </c>
      <c r="C99" s="30">
        <v>299388</v>
      </c>
      <c r="D99" s="30">
        <v>103000</v>
      </c>
      <c r="E99" s="31">
        <v>2.91</v>
      </c>
      <c r="F99" s="32">
        <v>4.83</v>
      </c>
      <c r="G99" s="30">
        <v>2.38</v>
      </c>
      <c r="H99" s="30">
        <v>3.31</v>
      </c>
      <c r="I99" s="33">
        <v>30900</v>
      </c>
      <c r="J99" s="31">
        <v>99.9</v>
      </c>
      <c r="K99" s="31">
        <v>647.65</v>
      </c>
      <c r="L99" s="30">
        <v>7.0000000000000007E-2</v>
      </c>
      <c r="M99" s="30">
        <v>0</v>
      </c>
      <c r="N99" s="30">
        <v>99.93</v>
      </c>
      <c r="O99" s="30">
        <v>3</v>
      </c>
      <c r="P99" s="30">
        <v>13.64</v>
      </c>
      <c r="Q99" s="30">
        <v>6.72</v>
      </c>
      <c r="R99" s="30">
        <v>8.5999999999999993E-2</v>
      </c>
      <c r="S99" s="30">
        <v>0.15</v>
      </c>
      <c r="T99" s="30">
        <v>0.76500000000000001</v>
      </c>
    </row>
    <row r="100" spans="1:20" x14ac:dyDescent="0.25">
      <c r="A100" s="26" t="s">
        <v>338</v>
      </c>
      <c r="B100" s="34" t="s">
        <v>234</v>
      </c>
      <c r="C100" s="30">
        <v>1095351995</v>
      </c>
      <c r="D100" s="30">
        <v>3287590</v>
      </c>
      <c r="E100" s="31">
        <v>333.18</v>
      </c>
      <c r="F100" s="32">
        <v>0.21</v>
      </c>
      <c r="G100" s="30">
        <v>-7.0000000000000007E-2</v>
      </c>
      <c r="H100" s="30">
        <v>56.29</v>
      </c>
      <c r="I100" s="33">
        <v>2900</v>
      </c>
      <c r="J100" s="31">
        <v>59.5</v>
      </c>
      <c r="K100" s="31">
        <v>45.42</v>
      </c>
      <c r="L100" s="30">
        <v>54.4</v>
      </c>
      <c r="M100" s="30">
        <v>2.74</v>
      </c>
      <c r="N100" s="30">
        <v>42.86</v>
      </c>
      <c r="O100" s="30">
        <v>2.5</v>
      </c>
      <c r="P100" s="30">
        <v>22.01</v>
      </c>
      <c r="Q100" s="30">
        <v>8.18</v>
      </c>
      <c r="R100" s="30">
        <v>0.186</v>
      </c>
      <c r="S100" s="30">
        <v>0.27600000000000002</v>
      </c>
      <c r="T100" s="30">
        <v>0.53800000000000003</v>
      </c>
    </row>
    <row r="101" spans="1:20" x14ac:dyDescent="0.25">
      <c r="A101" s="26" t="s">
        <v>339</v>
      </c>
      <c r="B101" s="34" t="s">
        <v>234</v>
      </c>
      <c r="C101" s="30">
        <v>245452739</v>
      </c>
      <c r="D101" s="30">
        <v>1919440</v>
      </c>
      <c r="E101" s="31">
        <v>127.88</v>
      </c>
      <c r="F101" s="32">
        <v>2.85</v>
      </c>
      <c r="G101" s="30">
        <v>0</v>
      </c>
      <c r="H101" s="30">
        <v>35.6</v>
      </c>
      <c r="I101" s="33">
        <v>3200</v>
      </c>
      <c r="J101" s="31">
        <v>87.9</v>
      </c>
      <c r="K101" s="31">
        <v>52.03</v>
      </c>
      <c r="L101" s="30">
        <v>11.32</v>
      </c>
      <c r="M101" s="30">
        <v>7.23</v>
      </c>
      <c r="N101" s="30">
        <v>81.45</v>
      </c>
      <c r="O101" s="30">
        <v>2</v>
      </c>
      <c r="P101" s="30">
        <v>20.34</v>
      </c>
      <c r="Q101" s="30">
        <v>6.25</v>
      </c>
      <c r="R101" s="30">
        <v>0.13400000000000001</v>
      </c>
      <c r="S101" s="30">
        <v>0.45800000000000002</v>
      </c>
      <c r="T101" s="30">
        <v>0.40799999999999997</v>
      </c>
    </row>
    <row r="102" spans="1:20" x14ac:dyDescent="0.25">
      <c r="A102" s="26" t="s">
        <v>340</v>
      </c>
      <c r="B102" s="34" t="s">
        <v>234</v>
      </c>
      <c r="C102" s="30">
        <v>68688433</v>
      </c>
      <c r="D102" s="30">
        <v>1648000</v>
      </c>
      <c r="E102" s="31">
        <v>41.68</v>
      </c>
      <c r="F102" s="32">
        <v>0.15</v>
      </c>
      <c r="G102" s="30">
        <v>-0.84</v>
      </c>
      <c r="H102" s="30">
        <v>41.58</v>
      </c>
      <c r="I102" s="33">
        <v>7000</v>
      </c>
      <c r="J102" s="31">
        <v>79.400000000000006</v>
      </c>
      <c r="K102" s="31">
        <v>276.41000000000003</v>
      </c>
      <c r="L102" s="30">
        <v>8.7200000000000006</v>
      </c>
      <c r="M102" s="30">
        <v>1.39</v>
      </c>
      <c r="N102" s="30">
        <v>89.89</v>
      </c>
      <c r="O102" s="30">
        <v>1</v>
      </c>
      <c r="P102" s="30">
        <v>17</v>
      </c>
      <c r="Q102" s="30">
        <v>5.55</v>
      </c>
      <c r="R102" s="30">
        <v>0.11600000000000001</v>
      </c>
      <c r="S102" s="30">
        <v>0.42399999999999999</v>
      </c>
      <c r="T102" s="30">
        <v>0.46</v>
      </c>
    </row>
    <row r="103" spans="1:20" x14ac:dyDescent="0.25">
      <c r="A103" s="26" t="s">
        <v>341</v>
      </c>
      <c r="B103" s="34" t="s">
        <v>257</v>
      </c>
      <c r="C103" s="30">
        <v>26783383</v>
      </c>
      <c r="D103" s="30">
        <v>437072</v>
      </c>
      <c r="E103" s="31">
        <v>61.28</v>
      </c>
      <c r="F103" s="32">
        <v>0.01</v>
      </c>
      <c r="G103" s="30">
        <v>0</v>
      </c>
      <c r="H103" s="30">
        <v>50.25</v>
      </c>
      <c r="I103" s="33">
        <v>1500</v>
      </c>
      <c r="J103" s="31">
        <v>40.4</v>
      </c>
      <c r="K103" s="31">
        <v>38.61</v>
      </c>
      <c r="L103" s="30">
        <v>13.15</v>
      </c>
      <c r="M103" s="30">
        <v>0.78</v>
      </c>
      <c r="N103" s="30">
        <v>86.07</v>
      </c>
      <c r="O103" s="30">
        <v>1</v>
      </c>
      <c r="P103" s="30">
        <v>31.98</v>
      </c>
      <c r="Q103" s="30">
        <v>5.37</v>
      </c>
      <c r="R103" s="30">
        <v>7.2999999999999995E-2</v>
      </c>
      <c r="S103" s="30">
        <v>0.66600000000000004</v>
      </c>
      <c r="T103" s="30">
        <v>0.26100000000000001</v>
      </c>
    </row>
    <row r="104" spans="1:20" x14ac:dyDescent="0.25">
      <c r="A104" s="26" t="s">
        <v>342</v>
      </c>
      <c r="B104" s="34" t="s">
        <v>242</v>
      </c>
      <c r="C104" s="30">
        <v>4062235</v>
      </c>
      <c r="D104" s="30">
        <v>70280</v>
      </c>
      <c r="E104" s="31">
        <v>57.8</v>
      </c>
      <c r="F104" s="32">
        <v>2.06</v>
      </c>
      <c r="G104" s="30">
        <v>4.99</v>
      </c>
      <c r="H104" s="30">
        <v>5.39</v>
      </c>
      <c r="I104" s="33">
        <v>29600</v>
      </c>
      <c r="J104" s="31">
        <v>98</v>
      </c>
      <c r="K104" s="31">
        <v>500.46</v>
      </c>
      <c r="L104" s="30">
        <v>15.2</v>
      </c>
      <c r="M104" s="30">
        <v>0.03</v>
      </c>
      <c r="N104" s="30">
        <v>84.77</v>
      </c>
      <c r="O104" s="30">
        <v>3</v>
      </c>
      <c r="P104" s="30">
        <v>14.45</v>
      </c>
      <c r="Q104" s="30">
        <v>7.82</v>
      </c>
      <c r="R104" s="30">
        <v>0.05</v>
      </c>
      <c r="S104" s="30">
        <v>0.46</v>
      </c>
      <c r="T104" s="30">
        <v>0.49</v>
      </c>
    </row>
    <row r="105" spans="1:20" x14ac:dyDescent="0.25">
      <c r="A105" s="26" t="s">
        <v>343</v>
      </c>
      <c r="B105" s="34" t="s">
        <v>242</v>
      </c>
      <c r="C105" s="30">
        <v>75441</v>
      </c>
      <c r="D105" s="30">
        <v>572</v>
      </c>
      <c r="E105" s="31">
        <v>131.88999999999999</v>
      </c>
      <c r="F105" s="32">
        <v>27.97</v>
      </c>
      <c r="G105" s="30">
        <v>5.36</v>
      </c>
      <c r="H105" s="30">
        <v>5.93</v>
      </c>
      <c r="I105" s="33">
        <v>21000</v>
      </c>
      <c r="J105" s="31"/>
      <c r="K105" s="31">
        <v>676.02</v>
      </c>
      <c r="L105" s="30">
        <v>9</v>
      </c>
      <c r="M105" s="30">
        <v>0</v>
      </c>
      <c r="N105" s="30">
        <v>91</v>
      </c>
      <c r="O105" s="30">
        <v>3</v>
      </c>
      <c r="P105" s="30">
        <v>11.05</v>
      </c>
      <c r="Q105" s="30">
        <v>11.19</v>
      </c>
      <c r="R105" s="30">
        <v>0.01</v>
      </c>
      <c r="S105" s="30">
        <v>0.13</v>
      </c>
      <c r="T105" s="30">
        <v>0.86</v>
      </c>
    </row>
    <row r="106" spans="1:20" x14ac:dyDescent="0.25">
      <c r="A106" s="26" t="s">
        <v>344</v>
      </c>
      <c r="B106" s="34" t="s">
        <v>257</v>
      </c>
      <c r="C106" s="30">
        <v>6352117</v>
      </c>
      <c r="D106" s="30">
        <v>20770</v>
      </c>
      <c r="E106" s="31">
        <v>305.83</v>
      </c>
      <c r="F106" s="32">
        <v>1.31</v>
      </c>
      <c r="G106" s="30">
        <v>0.68</v>
      </c>
      <c r="H106" s="30">
        <v>7.03</v>
      </c>
      <c r="I106" s="33">
        <v>19800</v>
      </c>
      <c r="J106" s="31">
        <v>95.4</v>
      </c>
      <c r="K106" s="31">
        <v>462.26</v>
      </c>
      <c r="L106" s="30">
        <v>16.39</v>
      </c>
      <c r="M106" s="30">
        <v>4.17</v>
      </c>
      <c r="N106" s="30">
        <v>79.44</v>
      </c>
      <c r="O106" s="30">
        <v>3</v>
      </c>
      <c r="P106" s="30">
        <v>17.97</v>
      </c>
      <c r="Q106" s="30">
        <v>6.18</v>
      </c>
      <c r="R106" s="30">
        <v>2.5999999999999999E-2</v>
      </c>
      <c r="S106" s="30">
        <v>0.317</v>
      </c>
      <c r="T106" s="30">
        <v>0.65700000000000003</v>
      </c>
    </row>
    <row r="107" spans="1:20" x14ac:dyDescent="0.25">
      <c r="A107" s="26" t="s">
        <v>345</v>
      </c>
      <c r="B107" s="34" t="s">
        <v>242</v>
      </c>
      <c r="C107" s="30">
        <v>58133509</v>
      </c>
      <c r="D107" s="30">
        <v>301230</v>
      </c>
      <c r="E107" s="31">
        <v>192.99</v>
      </c>
      <c r="F107" s="32">
        <v>2.52</v>
      </c>
      <c r="G107" s="30">
        <v>2.0699999999999998</v>
      </c>
      <c r="H107" s="30">
        <v>5.94</v>
      </c>
      <c r="I107" s="33">
        <v>26700</v>
      </c>
      <c r="J107" s="31">
        <v>98.6</v>
      </c>
      <c r="K107" s="31">
        <v>430.89</v>
      </c>
      <c r="L107" s="30">
        <v>27.79</v>
      </c>
      <c r="M107" s="30">
        <v>9.5299999999999994</v>
      </c>
      <c r="N107" s="30">
        <v>62.68</v>
      </c>
      <c r="O107" s="30"/>
      <c r="P107" s="30">
        <v>8.7200000000000006</v>
      </c>
      <c r="Q107" s="30">
        <v>10.4</v>
      </c>
      <c r="R107" s="30">
        <v>2.1000000000000001E-2</v>
      </c>
      <c r="S107" s="30">
        <v>0.29099999999999998</v>
      </c>
      <c r="T107" s="30">
        <v>0.68799999999999994</v>
      </c>
    </row>
    <row r="108" spans="1:20" x14ac:dyDescent="0.25">
      <c r="A108" s="26" t="s">
        <v>346</v>
      </c>
      <c r="B108" s="34" t="s">
        <v>246</v>
      </c>
      <c r="C108" s="30">
        <v>2758124</v>
      </c>
      <c r="D108" s="30">
        <v>10991</v>
      </c>
      <c r="E108" s="31">
        <v>250.94</v>
      </c>
      <c r="F108" s="32">
        <v>9.3000000000000007</v>
      </c>
      <c r="G108" s="30">
        <v>-4.92</v>
      </c>
      <c r="H108" s="30">
        <v>12.36</v>
      </c>
      <c r="I108" s="33">
        <v>3900</v>
      </c>
      <c r="J108" s="31">
        <v>87.9</v>
      </c>
      <c r="K108" s="31">
        <v>124</v>
      </c>
      <c r="L108" s="30">
        <v>16.07</v>
      </c>
      <c r="M108" s="30">
        <v>10.16</v>
      </c>
      <c r="N108" s="30">
        <v>73.77</v>
      </c>
      <c r="O108" s="30">
        <v>2</v>
      </c>
      <c r="P108" s="30">
        <v>20.82</v>
      </c>
      <c r="Q108" s="30">
        <v>6.52</v>
      </c>
      <c r="R108" s="30">
        <v>4.9000000000000002E-2</v>
      </c>
      <c r="S108" s="30">
        <v>0.33700000000000002</v>
      </c>
      <c r="T108" s="30">
        <v>0.61499999999999999</v>
      </c>
    </row>
    <row r="109" spans="1:20" x14ac:dyDescent="0.25">
      <c r="A109" s="26" t="s">
        <v>347</v>
      </c>
      <c r="B109" s="34" t="s">
        <v>234</v>
      </c>
      <c r="C109" s="30">
        <v>127463611</v>
      </c>
      <c r="D109" s="30">
        <v>377835</v>
      </c>
      <c r="E109" s="31">
        <v>337.35</v>
      </c>
      <c r="F109" s="32">
        <v>7.87</v>
      </c>
      <c r="G109" s="30">
        <v>0</v>
      </c>
      <c r="H109" s="30">
        <v>3.26</v>
      </c>
      <c r="I109" s="33">
        <v>28200</v>
      </c>
      <c r="J109" s="31">
        <v>99</v>
      </c>
      <c r="K109" s="31">
        <v>461.15</v>
      </c>
      <c r="L109" s="30">
        <v>12.19</v>
      </c>
      <c r="M109" s="30">
        <v>0.96</v>
      </c>
      <c r="N109" s="30">
        <v>86.85</v>
      </c>
      <c r="O109" s="30">
        <v>3</v>
      </c>
      <c r="P109" s="30">
        <v>9.3699999999999992</v>
      </c>
      <c r="Q109" s="30">
        <v>9.16</v>
      </c>
      <c r="R109" s="30">
        <v>1.7000000000000001E-2</v>
      </c>
      <c r="S109" s="30">
        <v>0.25800000000000001</v>
      </c>
      <c r="T109" s="30">
        <v>0.72499999999999998</v>
      </c>
    </row>
    <row r="110" spans="1:20" x14ac:dyDescent="0.25">
      <c r="A110" s="26" t="s">
        <v>348</v>
      </c>
      <c r="B110" s="34" t="s">
        <v>242</v>
      </c>
      <c r="C110" s="30">
        <v>91084</v>
      </c>
      <c r="D110" s="30">
        <v>116</v>
      </c>
      <c r="E110" s="31">
        <v>785.21</v>
      </c>
      <c r="F110" s="32">
        <v>60.34</v>
      </c>
      <c r="G110" s="30">
        <v>2.76</v>
      </c>
      <c r="H110" s="30">
        <v>5.24</v>
      </c>
      <c r="I110" s="33">
        <v>24800</v>
      </c>
      <c r="J110" s="31"/>
      <c r="K110" s="31">
        <v>811.34</v>
      </c>
      <c r="L110" s="30">
        <v>0</v>
      </c>
      <c r="M110" s="30">
        <v>0</v>
      </c>
      <c r="N110" s="30">
        <v>100</v>
      </c>
      <c r="O110" s="30">
        <v>3</v>
      </c>
      <c r="P110" s="30">
        <v>9.3000000000000007</v>
      </c>
      <c r="Q110" s="30">
        <v>9.2799999999999994</v>
      </c>
      <c r="R110" s="30">
        <v>0.05</v>
      </c>
      <c r="S110" s="30">
        <v>0.02</v>
      </c>
      <c r="T110" s="30">
        <v>0.93</v>
      </c>
    </row>
    <row r="111" spans="1:20" x14ac:dyDescent="0.25">
      <c r="A111" s="26" t="s">
        <v>349</v>
      </c>
      <c r="B111" s="34" t="s">
        <v>257</v>
      </c>
      <c r="C111" s="30">
        <v>5906760</v>
      </c>
      <c r="D111" s="30">
        <v>92300</v>
      </c>
      <c r="E111" s="31">
        <v>64</v>
      </c>
      <c r="F111" s="32">
        <v>0.03</v>
      </c>
      <c r="G111" s="30">
        <v>6.59</v>
      </c>
      <c r="H111" s="30">
        <v>17.350000000000001</v>
      </c>
      <c r="I111" s="33">
        <v>4300</v>
      </c>
      <c r="J111" s="31">
        <v>91.3</v>
      </c>
      <c r="K111" s="31">
        <v>104.51</v>
      </c>
      <c r="L111" s="30">
        <v>2.67</v>
      </c>
      <c r="M111" s="30">
        <v>1.83</v>
      </c>
      <c r="N111" s="30">
        <v>95.5</v>
      </c>
      <c r="O111" s="30">
        <v>1</v>
      </c>
      <c r="P111" s="30">
        <v>21.25</v>
      </c>
      <c r="Q111" s="30">
        <v>2.65</v>
      </c>
      <c r="R111" s="30">
        <v>3.3000000000000002E-2</v>
      </c>
      <c r="S111" s="30">
        <v>0.28699999999999998</v>
      </c>
      <c r="T111" s="30">
        <v>0.68</v>
      </c>
    </row>
    <row r="112" spans="1:20" x14ac:dyDescent="0.25">
      <c r="A112" s="26" t="s">
        <v>350</v>
      </c>
      <c r="B112" s="34" t="s">
        <v>250</v>
      </c>
      <c r="C112" s="30">
        <v>15233244</v>
      </c>
      <c r="D112" s="30">
        <v>2717300</v>
      </c>
      <c r="E112" s="31">
        <v>5.61</v>
      </c>
      <c r="F112" s="32">
        <v>0</v>
      </c>
      <c r="G112" s="30">
        <v>-3.35</v>
      </c>
      <c r="H112" s="30">
        <v>29.21</v>
      </c>
      <c r="I112" s="33">
        <v>6300</v>
      </c>
      <c r="J112" s="31">
        <v>98.4</v>
      </c>
      <c r="K112" s="31">
        <v>164.11</v>
      </c>
      <c r="L112" s="30">
        <v>7.98</v>
      </c>
      <c r="M112" s="30">
        <v>0.05</v>
      </c>
      <c r="N112" s="30">
        <v>91.97</v>
      </c>
      <c r="O112" s="30">
        <v>4</v>
      </c>
      <c r="P112" s="30">
        <v>16</v>
      </c>
      <c r="Q112" s="30">
        <v>9.42</v>
      </c>
      <c r="R112" s="30">
        <v>6.7000000000000004E-2</v>
      </c>
      <c r="S112" s="30">
        <v>0.38600000000000001</v>
      </c>
      <c r="T112" s="30">
        <v>0.54700000000000004</v>
      </c>
    </row>
    <row r="113" spans="1:20" x14ac:dyDescent="0.25">
      <c r="A113" s="26" t="s">
        <v>351</v>
      </c>
      <c r="B113" s="34" t="s">
        <v>244</v>
      </c>
      <c r="C113" s="30">
        <v>34707817</v>
      </c>
      <c r="D113" s="30">
        <v>582650</v>
      </c>
      <c r="E113" s="31">
        <v>59.57</v>
      </c>
      <c r="F113" s="32">
        <v>0.09</v>
      </c>
      <c r="G113" s="30">
        <v>-0.1</v>
      </c>
      <c r="H113" s="30">
        <v>61.47</v>
      </c>
      <c r="I113" s="33">
        <v>1000</v>
      </c>
      <c r="J113" s="31">
        <v>85.1</v>
      </c>
      <c r="K113" s="31">
        <v>8.1199999999999992</v>
      </c>
      <c r="L113" s="30">
        <v>8.08</v>
      </c>
      <c r="M113" s="30">
        <v>0.98</v>
      </c>
      <c r="N113" s="30">
        <v>90.94</v>
      </c>
      <c r="O113" s="30">
        <v>1.5</v>
      </c>
      <c r="P113" s="30">
        <v>39.72</v>
      </c>
      <c r="Q113" s="30">
        <v>14.02</v>
      </c>
      <c r="R113" s="30">
        <v>0.16300000000000001</v>
      </c>
      <c r="S113" s="30">
        <v>0.188</v>
      </c>
      <c r="T113" s="30">
        <v>0.65100000000000002</v>
      </c>
    </row>
    <row r="114" spans="1:20" x14ac:dyDescent="0.25">
      <c r="A114" s="26" t="s">
        <v>352</v>
      </c>
      <c r="B114" s="34" t="s">
        <v>240</v>
      </c>
      <c r="C114" s="30">
        <v>105432</v>
      </c>
      <c r="D114" s="30">
        <v>811</v>
      </c>
      <c r="E114" s="31">
        <v>130</v>
      </c>
      <c r="F114" s="32">
        <v>140.94</v>
      </c>
      <c r="G114" s="30">
        <v>0</v>
      </c>
      <c r="H114" s="30">
        <v>48.52</v>
      </c>
      <c r="I114" s="33">
        <v>800</v>
      </c>
      <c r="J114" s="31"/>
      <c r="K114" s="31">
        <v>42.68</v>
      </c>
      <c r="L114" s="30">
        <v>2.74</v>
      </c>
      <c r="M114" s="30">
        <v>50.68</v>
      </c>
      <c r="N114" s="30">
        <v>46.58</v>
      </c>
      <c r="O114" s="30">
        <v>2</v>
      </c>
      <c r="P114" s="30">
        <v>30.65</v>
      </c>
      <c r="Q114" s="30">
        <v>8.26</v>
      </c>
      <c r="R114" s="30">
        <v>8.8999999999999996E-2</v>
      </c>
      <c r="S114" s="30">
        <v>0.24199999999999999</v>
      </c>
      <c r="T114" s="30">
        <v>0.66800000000000004</v>
      </c>
    </row>
    <row r="115" spans="1:20" x14ac:dyDescent="0.25">
      <c r="A115" s="26" t="s">
        <v>353</v>
      </c>
      <c r="B115" s="34" t="s">
        <v>234</v>
      </c>
      <c r="C115" s="30">
        <v>23113019</v>
      </c>
      <c r="D115" s="30">
        <v>120540</v>
      </c>
      <c r="E115" s="31">
        <v>191.75</v>
      </c>
      <c r="F115" s="32">
        <v>2.0699999999999998</v>
      </c>
      <c r="G115" s="30">
        <v>0</v>
      </c>
      <c r="H115" s="30">
        <v>24.04</v>
      </c>
      <c r="I115" s="33">
        <v>1300</v>
      </c>
      <c r="J115" s="31">
        <v>99</v>
      </c>
      <c r="K115" s="31">
        <v>42.4</v>
      </c>
      <c r="L115" s="30">
        <v>20.76</v>
      </c>
      <c r="M115" s="30">
        <v>2.4900000000000002</v>
      </c>
      <c r="N115" s="30">
        <v>76.75</v>
      </c>
      <c r="O115" s="30">
        <v>3</v>
      </c>
      <c r="P115" s="30">
        <v>15.54</v>
      </c>
      <c r="Q115" s="30">
        <v>7.13</v>
      </c>
      <c r="R115" s="30">
        <v>0.3</v>
      </c>
      <c r="S115" s="30">
        <v>0.34</v>
      </c>
      <c r="T115" s="30">
        <v>0.36</v>
      </c>
    </row>
    <row r="116" spans="1:20" x14ac:dyDescent="0.25">
      <c r="A116" s="26" t="s">
        <v>354</v>
      </c>
      <c r="B116" s="34" t="s">
        <v>234</v>
      </c>
      <c r="C116" s="30">
        <v>48846823</v>
      </c>
      <c r="D116" s="30">
        <v>98480</v>
      </c>
      <c r="E116" s="31">
        <v>496.01</v>
      </c>
      <c r="F116" s="32">
        <v>2.4500000000000002</v>
      </c>
      <c r="G116" s="30">
        <v>0</v>
      </c>
      <c r="H116" s="30">
        <v>7.05</v>
      </c>
      <c r="I116" s="33">
        <v>17800</v>
      </c>
      <c r="J116" s="31">
        <v>97.9</v>
      </c>
      <c r="K116" s="31">
        <v>486.11</v>
      </c>
      <c r="L116" s="30">
        <v>17.18</v>
      </c>
      <c r="M116" s="30">
        <v>1.95</v>
      </c>
      <c r="N116" s="30">
        <v>80.87</v>
      </c>
      <c r="O116" s="30">
        <v>3</v>
      </c>
      <c r="P116" s="30">
        <v>10</v>
      </c>
      <c r="Q116" s="30">
        <v>5.85</v>
      </c>
      <c r="R116" s="30">
        <v>3.3000000000000002E-2</v>
      </c>
      <c r="S116" s="30">
        <v>0.40300000000000002</v>
      </c>
      <c r="T116" s="30">
        <v>0.56299999999999994</v>
      </c>
    </row>
    <row r="117" spans="1:20" x14ac:dyDescent="0.25">
      <c r="A117" s="26" t="s">
        <v>355</v>
      </c>
      <c r="B117" s="34" t="s">
        <v>257</v>
      </c>
      <c r="C117" s="30">
        <v>2418393</v>
      </c>
      <c r="D117" s="30">
        <v>17820</v>
      </c>
      <c r="E117" s="31">
        <v>135.71</v>
      </c>
      <c r="F117" s="32">
        <v>2.8</v>
      </c>
      <c r="G117" s="30">
        <v>14.18</v>
      </c>
      <c r="H117" s="30">
        <v>9.9499999999999993</v>
      </c>
      <c r="I117" s="33">
        <v>19000</v>
      </c>
      <c r="J117" s="31">
        <v>83.5</v>
      </c>
      <c r="K117" s="31">
        <v>211.01</v>
      </c>
      <c r="L117" s="30">
        <v>0.73</v>
      </c>
      <c r="M117" s="30">
        <v>0.11</v>
      </c>
      <c r="N117" s="30">
        <v>99.16</v>
      </c>
      <c r="O117" s="30">
        <v>1</v>
      </c>
      <c r="P117" s="30">
        <v>21.94</v>
      </c>
      <c r="Q117" s="30">
        <v>2.41</v>
      </c>
      <c r="R117" s="30">
        <v>4.0000000000000001E-3</v>
      </c>
      <c r="S117" s="30">
        <v>0.47899999999999998</v>
      </c>
      <c r="T117" s="30">
        <v>0.51600000000000001</v>
      </c>
    </row>
    <row r="118" spans="1:20" x14ac:dyDescent="0.25">
      <c r="A118" s="26" t="s">
        <v>356</v>
      </c>
      <c r="B118" s="34" t="s">
        <v>250</v>
      </c>
      <c r="C118" s="30">
        <v>5213898</v>
      </c>
      <c r="D118" s="30">
        <v>198500</v>
      </c>
      <c r="E118" s="31">
        <v>26.27</v>
      </c>
      <c r="F118" s="32">
        <v>0</v>
      </c>
      <c r="G118" s="30">
        <v>-2.4500000000000002</v>
      </c>
      <c r="H118" s="30">
        <v>35.64</v>
      </c>
      <c r="I118" s="33">
        <v>1600</v>
      </c>
      <c r="J118" s="31">
        <v>97</v>
      </c>
      <c r="K118" s="31">
        <v>84.04</v>
      </c>
      <c r="L118" s="30">
        <v>7.3</v>
      </c>
      <c r="M118" s="30">
        <v>0.35</v>
      </c>
      <c r="N118" s="30">
        <v>92.35</v>
      </c>
      <c r="O118" s="30">
        <v>2.5</v>
      </c>
      <c r="P118" s="30">
        <v>22.8</v>
      </c>
      <c r="Q118" s="30">
        <v>7.08</v>
      </c>
      <c r="R118" s="30">
        <v>0.35299999999999998</v>
      </c>
      <c r="S118" s="30">
        <v>0.20799999999999999</v>
      </c>
      <c r="T118" s="30">
        <v>0.439</v>
      </c>
    </row>
    <row r="119" spans="1:20" x14ac:dyDescent="0.25">
      <c r="A119" s="26" t="s">
        <v>357</v>
      </c>
      <c r="B119" s="34" t="s">
        <v>234</v>
      </c>
      <c r="C119" s="30">
        <v>6368481</v>
      </c>
      <c r="D119" s="30">
        <v>236800</v>
      </c>
      <c r="E119" s="31">
        <v>26.89</v>
      </c>
      <c r="F119" s="32">
        <v>0</v>
      </c>
      <c r="G119" s="30">
        <v>0</v>
      </c>
      <c r="H119" s="30">
        <v>85.22</v>
      </c>
      <c r="I119" s="33">
        <v>1700</v>
      </c>
      <c r="J119" s="31">
        <v>66.400000000000006</v>
      </c>
      <c r="K119" s="31">
        <v>14.14</v>
      </c>
      <c r="L119" s="30">
        <v>3.8</v>
      </c>
      <c r="M119" s="30">
        <v>0.35</v>
      </c>
      <c r="N119" s="30">
        <v>95.85</v>
      </c>
      <c r="O119" s="30">
        <v>2</v>
      </c>
      <c r="P119" s="30">
        <v>35.49</v>
      </c>
      <c r="Q119" s="30">
        <v>11.55</v>
      </c>
      <c r="R119" s="30">
        <v>0.45500000000000002</v>
      </c>
      <c r="S119" s="30">
        <v>0.28699999999999998</v>
      </c>
      <c r="T119" s="30">
        <v>0.25800000000000001</v>
      </c>
    </row>
    <row r="120" spans="1:20" x14ac:dyDescent="0.25">
      <c r="A120" s="26" t="s">
        <v>358</v>
      </c>
      <c r="B120" s="34" t="s">
        <v>308</v>
      </c>
      <c r="C120" s="30">
        <v>2274735</v>
      </c>
      <c r="D120" s="30">
        <v>64589</v>
      </c>
      <c r="E120" s="31">
        <v>35.22</v>
      </c>
      <c r="F120" s="32">
        <v>0.82</v>
      </c>
      <c r="G120" s="30">
        <v>-2.23</v>
      </c>
      <c r="H120" s="30">
        <v>9.5500000000000007</v>
      </c>
      <c r="I120" s="33">
        <v>10200</v>
      </c>
      <c r="J120" s="31">
        <v>99.8</v>
      </c>
      <c r="K120" s="31">
        <v>321.36</v>
      </c>
      <c r="L120" s="30">
        <v>29.67</v>
      </c>
      <c r="M120" s="30">
        <v>0.47</v>
      </c>
      <c r="N120" s="30">
        <v>69.86</v>
      </c>
      <c r="O120" s="30">
        <v>3</v>
      </c>
      <c r="P120" s="30">
        <v>9.24</v>
      </c>
      <c r="Q120" s="30">
        <v>13.66</v>
      </c>
      <c r="R120" s="30">
        <v>0.04</v>
      </c>
      <c r="S120" s="30">
        <v>0.26100000000000001</v>
      </c>
      <c r="T120" s="30">
        <v>0.69899999999999995</v>
      </c>
    </row>
    <row r="121" spans="1:20" x14ac:dyDescent="0.25">
      <c r="A121" s="26" t="s">
        <v>359</v>
      </c>
      <c r="B121" s="34" t="s">
        <v>257</v>
      </c>
      <c r="C121" s="30">
        <v>3874050</v>
      </c>
      <c r="D121" s="30">
        <v>10400</v>
      </c>
      <c r="E121" s="31">
        <v>372.5</v>
      </c>
      <c r="F121" s="32">
        <v>2.16</v>
      </c>
      <c r="G121" s="30">
        <v>0</v>
      </c>
      <c r="H121" s="30">
        <v>24.52</v>
      </c>
      <c r="I121" s="33">
        <v>4800</v>
      </c>
      <c r="J121" s="31">
        <v>87.4</v>
      </c>
      <c r="K121" s="31">
        <v>255.55</v>
      </c>
      <c r="L121" s="30">
        <v>16.62</v>
      </c>
      <c r="M121" s="30">
        <v>13.98</v>
      </c>
      <c r="N121" s="30">
        <v>69.400000000000006</v>
      </c>
      <c r="O121" s="30"/>
      <c r="P121" s="30">
        <v>18.52</v>
      </c>
      <c r="Q121" s="30">
        <v>6.21</v>
      </c>
      <c r="R121" s="30">
        <v>0.12</v>
      </c>
      <c r="S121" s="30">
        <v>0.21</v>
      </c>
      <c r="T121" s="30">
        <v>0.67</v>
      </c>
    </row>
    <row r="122" spans="1:20" x14ac:dyDescent="0.25">
      <c r="A122" s="26" t="s">
        <v>360</v>
      </c>
      <c r="B122" s="34" t="s">
        <v>244</v>
      </c>
      <c r="C122" s="30">
        <v>2022331</v>
      </c>
      <c r="D122" s="30">
        <v>30355</v>
      </c>
      <c r="E122" s="31">
        <v>66.62</v>
      </c>
      <c r="F122" s="32">
        <v>0</v>
      </c>
      <c r="G122" s="30">
        <v>-0.74</v>
      </c>
      <c r="H122" s="30">
        <v>84.23</v>
      </c>
      <c r="I122" s="33">
        <v>3000</v>
      </c>
      <c r="J122" s="31">
        <v>84.8</v>
      </c>
      <c r="K122" s="31">
        <v>23.73</v>
      </c>
      <c r="L122" s="30">
        <v>10.87</v>
      </c>
      <c r="M122" s="30">
        <v>0.13</v>
      </c>
      <c r="N122" s="30">
        <v>89</v>
      </c>
      <c r="O122" s="30">
        <v>3</v>
      </c>
      <c r="P122" s="30">
        <v>24.75</v>
      </c>
      <c r="Q122" s="30">
        <v>28.71</v>
      </c>
      <c r="R122" s="30">
        <v>0.16300000000000001</v>
      </c>
      <c r="S122" s="30">
        <v>0.443</v>
      </c>
      <c r="T122" s="30">
        <v>0.39400000000000002</v>
      </c>
    </row>
    <row r="123" spans="1:20" x14ac:dyDescent="0.25">
      <c r="A123" s="26" t="s">
        <v>361</v>
      </c>
      <c r="B123" s="34" t="s">
        <v>244</v>
      </c>
      <c r="C123" s="30">
        <v>3042004</v>
      </c>
      <c r="D123" s="30">
        <v>111370</v>
      </c>
      <c r="E123" s="31">
        <v>27.31</v>
      </c>
      <c r="F123" s="32">
        <v>0.52</v>
      </c>
      <c r="G123" s="30">
        <v>0</v>
      </c>
      <c r="H123" s="30">
        <v>128.87</v>
      </c>
      <c r="I123" s="33">
        <v>1000</v>
      </c>
      <c r="J123" s="31">
        <v>57.5</v>
      </c>
      <c r="K123" s="31">
        <v>2.27</v>
      </c>
      <c r="L123" s="30">
        <v>3.95</v>
      </c>
      <c r="M123" s="30">
        <v>2.2799999999999998</v>
      </c>
      <c r="N123" s="30">
        <v>93.77</v>
      </c>
      <c r="O123" s="30">
        <v>2</v>
      </c>
      <c r="P123" s="30">
        <v>44.77</v>
      </c>
      <c r="Q123" s="30">
        <v>23.1</v>
      </c>
      <c r="R123" s="30">
        <v>0.76900000000000002</v>
      </c>
      <c r="S123" s="30">
        <v>5.3999999999999999E-2</v>
      </c>
      <c r="T123" s="30">
        <v>0.17699999999999999</v>
      </c>
    </row>
    <row r="124" spans="1:20" x14ac:dyDescent="0.25">
      <c r="A124" s="26" t="s">
        <v>362</v>
      </c>
      <c r="B124" s="34" t="s">
        <v>238</v>
      </c>
      <c r="C124" s="30">
        <v>5900754</v>
      </c>
      <c r="D124" s="30">
        <v>1759540</v>
      </c>
      <c r="E124" s="31">
        <v>3.35</v>
      </c>
      <c r="F124" s="32">
        <v>0.1</v>
      </c>
      <c r="G124" s="30">
        <v>0</v>
      </c>
      <c r="H124" s="30">
        <v>24.6</v>
      </c>
      <c r="I124" s="33">
        <v>6400</v>
      </c>
      <c r="J124" s="31">
        <v>82.6</v>
      </c>
      <c r="K124" s="31">
        <v>127.1</v>
      </c>
      <c r="L124" s="30">
        <v>1.03</v>
      </c>
      <c r="M124" s="30">
        <v>0.19</v>
      </c>
      <c r="N124" s="30">
        <v>98.78</v>
      </c>
      <c r="O124" s="30"/>
      <c r="P124" s="30">
        <v>26.49</v>
      </c>
      <c r="Q124" s="30">
        <v>3.48</v>
      </c>
      <c r="R124" s="30">
        <v>7.5999999999999998E-2</v>
      </c>
      <c r="S124" s="30">
        <v>0.499</v>
      </c>
      <c r="T124" s="30">
        <v>0.42499999999999999</v>
      </c>
    </row>
    <row r="125" spans="1:20" x14ac:dyDescent="0.25">
      <c r="A125" s="26" t="s">
        <v>363</v>
      </c>
      <c r="B125" s="34" t="s">
        <v>242</v>
      </c>
      <c r="C125" s="30">
        <v>33987</v>
      </c>
      <c r="D125" s="30">
        <v>160</v>
      </c>
      <c r="E125" s="31">
        <v>212.42</v>
      </c>
      <c r="F125" s="32">
        <v>0</v>
      </c>
      <c r="G125" s="30">
        <v>4.8499999999999996</v>
      </c>
      <c r="H125" s="30">
        <v>4.7</v>
      </c>
      <c r="I125" s="33">
        <v>25000</v>
      </c>
      <c r="J125" s="31">
        <v>100</v>
      </c>
      <c r="K125" s="31">
        <v>585.52</v>
      </c>
      <c r="L125" s="30">
        <v>25</v>
      </c>
      <c r="M125" s="30">
        <v>0</v>
      </c>
      <c r="N125" s="30">
        <v>75</v>
      </c>
      <c r="O125" s="30">
        <v>4</v>
      </c>
      <c r="P125" s="30">
        <v>10.210000000000001</v>
      </c>
      <c r="Q125" s="30">
        <v>7.18</v>
      </c>
      <c r="R125" s="30">
        <v>0.06</v>
      </c>
      <c r="S125" s="30">
        <v>0.39</v>
      </c>
      <c r="T125" s="30">
        <v>0.55000000000000004</v>
      </c>
    </row>
    <row r="126" spans="1:20" x14ac:dyDescent="0.25">
      <c r="A126" s="26" t="s">
        <v>364</v>
      </c>
      <c r="B126" s="34" t="s">
        <v>308</v>
      </c>
      <c r="C126" s="30">
        <v>3585906</v>
      </c>
      <c r="D126" s="30">
        <v>65200</v>
      </c>
      <c r="E126" s="31">
        <v>55</v>
      </c>
      <c r="F126" s="32">
        <v>0.14000000000000001</v>
      </c>
      <c r="G126" s="30">
        <v>-0.71</v>
      </c>
      <c r="H126" s="30">
        <v>6.89</v>
      </c>
      <c r="I126" s="33">
        <v>11400</v>
      </c>
      <c r="J126" s="31">
        <v>99.6</v>
      </c>
      <c r="K126" s="31">
        <v>223.4</v>
      </c>
      <c r="L126" s="30">
        <v>45.22</v>
      </c>
      <c r="M126" s="30">
        <v>0.91</v>
      </c>
      <c r="N126" s="30">
        <v>53.87</v>
      </c>
      <c r="O126" s="30"/>
      <c r="P126" s="30">
        <v>8.75</v>
      </c>
      <c r="Q126" s="30">
        <v>10.98</v>
      </c>
      <c r="R126" s="30">
        <v>5.5E-2</v>
      </c>
      <c r="S126" s="30">
        <v>0.32500000000000001</v>
      </c>
      <c r="T126" s="30">
        <v>0.62</v>
      </c>
    </row>
    <row r="127" spans="1:20" x14ac:dyDescent="0.25">
      <c r="A127" s="26" t="s">
        <v>365</v>
      </c>
      <c r="B127" s="34" t="s">
        <v>242</v>
      </c>
      <c r="C127" s="30">
        <v>474413</v>
      </c>
      <c r="D127" s="30">
        <v>2586</v>
      </c>
      <c r="E127" s="31">
        <v>183.45</v>
      </c>
      <c r="F127" s="32">
        <v>0</v>
      </c>
      <c r="G127" s="30">
        <v>8.9700000000000006</v>
      </c>
      <c r="H127" s="30">
        <v>4.8099999999999996</v>
      </c>
      <c r="I127" s="33">
        <v>55100</v>
      </c>
      <c r="J127" s="31">
        <v>100</v>
      </c>
      <c r="K127" s="31">
        <v>515.37</v>
      </c>
      <c r="L127" s="30">
        <v>23.28</v>
      </c>
      <c r="M127" s="30">
        <v>0.4</v>
      </c>
      <c r="N127" s="30">
        <v>76.319999999999993</v>
      </c>
      <c r="O127" s="30"/>
      <c r="P127" s="30">
        <v>11.94</v>
      </c>
      <c r="Q127" s="30">
        <v>8.41</v>
      </c>
      <c r="R127" s="30">
        <v>0.01</v>
      </c>
      <c r="S127" s="30">
        <v>0.13</v>
      </c>
      <c r="T127" s="30">
        <v>0.86</v>
      </c>
    </row>
    <row r="128" spans="1:20" x14ac:dyDescent="0.25">
      <c r="A128" s="26" t="s">
        <v>366</v>
      </c>
      <c r="B128" s="34" t="s">
        <v>234</v>
      </c>
      <c r="C128" s="30">
        <v>453125</v>
      </c>
      <c r="D128" s="30">
        <v>28</v>
      </c>
      <c r="E128" s="31">
        <v>16183.04</v>
      </c>
      <c r="F128" s="32">
        <v>146.43</v>
      </c>
      <c r="G128" s="30">
        <v>4.8600000000000003</v>
      </c>
      <c r="H128" s="30">
        <v>4.3899999999999997</v>
      </c>
      <c r="I128" s="33">
        <v>19400</v>
      </c>
      <c r="J128" s="31">
        <v>94.5</v>
      </c>
      <c r="K128" s="31">
        <v>384.88</v>
      </c>
      <c r="L128" s="30">
        <v>0</v>
      </c>
      <c r="M128" s="30">
        <v>0</v>
      </c>
      <c r="N128" s="30">
        <v>100</v>
      </c>
      <c r="O128" s="30">
        <v>2</v>
      </c>
      <c r="P128" s="30">
        <v>8.48</v>
      </c>
      <c r="Q128" s="30">
        <v>4.47</v>
      </c>
      <c r="R128" s="30">
        <v>1E-3</v>
      </c>
      <c r="S128" s="30">
        <v>7.1999999999999995E-2</v>
      </c>
      <c r="T128" s="30">
        <v>0.92700000000000005</v>
      </c>
    </row>
    <row r="129" spans="1:20" x14ac:dyDescent="0.25">
      <c r="A129" s="26" t="s">
        <v>367</v>
      </c>
      <c r="B129" s="34" t="s">
        <v>236</v>
      </c>
      <c r="C129" s="30">
        <v>2050554</v>
      </c>
      <c r="D129" s="30">
        <v>25333</v>
      </c>
      <c r="E129" s="31">
        <v>80.94</v>
      </c>
      <c r="F129" s="32">
        <v>0</v>
      </c>
      <c r="G129" s="30">
        <v>-1.45</v>
      </c>
      <c r="H129" s="30">
        <v>10.09</v>
      </c>
      <c r="I129" s="33">
        <v>6700</v>
      </c>
      <c r="J129" s="31"/>
      <c r="K129" s="31">
        <v>260.02999999999997</v>
      </c>
      <c r="L129" s="30">
        <v>22.26</v>
      </c>
      <c r="M129" s="30">
        <v>1.81</v>
      </c>
      <c r="N129" s="30">
        <v>75.930000000000007</v>
      </c>
      <c r="O129" s="30">
        <v>3</v>
      </c>
      <c r="P129" s="30">
        <v>12.02</v>
      </c>
      <c r="Q129" s="30">
        <v>8.77</v>
      </c>
      <c r="R129" s="30">
        <v>0.11799999999999999</v>
      </c>
      <c r="S129" s="30">
        <v>0.31900000000000001</v>
      </c>
      <c r="T129" s="30">
        <v>0.56299999999999994</v>
      </c>
    </row>
    <row r="130" spans="1:20" x14ac:dyDescent="0.25">
      <c r="A130" s="26" t="s">
        <v>368</v>
      </c>
      <c r="B130" s="34" t="s">
        <v>244</v>
      </c>
      <c r="C130" s="30">
        <v>18595469</v>
      </c>
      <c r="D130" s="30">
        <v>587040</v>
      </c>
      <c r="E130" s="31">
        <v>31.68</v>
      </c>
      <c r="F130" s="32">
        <v>0.82</v>
      </c>
      <c r="G130" s="30">
        <v>0</v>
      </c>
      <c r="H130" s="30">
        <v>76.83</v>
      </c>
      <c r="I130" s="33">
        <v>800</v>
      </c>
      <c r="J130" s="31">
        <v>68.900000000000006</v>
      </c>
      <c r="K130" s="31">
        <v>3.6</v>
      </c>
      <c r="L130" s="30">
        <v>5.07</v>
      </c>
      <c r="M130" s="30">
        <v>1.03</v>
      </c>
      <c r="N130" s="30">
        <v>93.91</v>
      </c>
      <c r="O130" s="30">
        <v>2</v>
      </c>
      <c r="P130" s="30">
        <v>41.41</v>
      </c>
      <c r="Q130" s="30">
        <v>11.11</v>
      </c>
      <c r="R130" s="30">
        <v>0.27600000000000002</v>
      </c>
      <c r="S130" s="30">
        <v>0.16500000000000001</v>
      </c>
      <c r="T130" s="30">
        <v>0.55900000000000005</v>
      </c>
    </row>
    <row r="131" spans="1:20" x14ac:dyDescent="0.25">
      <c r="A131" s="26" t="s">
        <v>369</v>
      </c>
      <c r="B131" s="34" t="s">
        <v>244</v>
      </c>
      <c r="C131" s="30">
        <v>13013926</v>
      </c>
      <c r="D131" s="30">
        <v>118480</v>
      </c>
      <c r="E131" s="31">
        <v>109.84</v>
      </c>
      <c r="F131" s="32">
        <v>0</v>
      </c>
      <c r="G131" s="30">
        <v>0</v>
      </c>
      <c r="H131" s="30">
        <v>103.32</v>
      </c>
      <c r="I131" s="33">
        <v>600</v>
      </c>
      <c r="J131" s="31">
        <v>62.7</v>
      </c>
      <c r="K131" s="31">
        <v>7.89</v>
      </c>
      <c r="L131" s="30">
        <v>23.38</v>
      </c>
      <c r="M131" s="30">
        <v>1.49</v>
      </c>
      <c r="N131" s="30">
        <v>75.13</v>
      </c>
      <c r="O131" s="30">
        <v>2</v>
      </c>
      <c r="P131" s="30">
        <v>43.13</v>
      </c>
      <c r="Q131" s="30">
        <v>19.329999999999998</v>
      </c>
      <c r="R131" s="30">
        <v>0.34200000000000003</v>
      </c>
      <c r="S131" s="30">
        <v>0.158</v>
      </c>
      <c r="T131" s="30">
        <v>0.499</v>
      </c>
    </row>
    <row r="132" spans="1:20" x14ac:dyDescent="0.25">
      <c r="A132" s="26" t="s">
        <v>370</v>
      </c>
      <c r="B132" s="34" t="s">
        <v>234</v>
      </c>
      <c r="C132" s="30">
        <v>24385858</v>
      </c>
      <c r="D132" s="30">
        <v>329750</v>
      </c>
      <c r="E132" s="31">
        <v>73.95</v>
      </c>
      <c r="F132" s="32">
        <v>1.42</v>
      </c>
      <c r="G132" s="30">
        <v>0</v>
      </c>
      <c r="H132" s="30">
        <v>17.7</v>
      </c>
      <c r="I132" s="33">
        <v>9000</v>
      </c>
      <c r="J132" s="31">
        <v>88.7</v>
      </c>
      <c r="K132" s="31">
        <v>179.04</v>
      </c>
      <c r="L132" s="30">
        <v>5.48</v>
      </c>
      <c r="M132" s="30">
        <v>17.61</v>
      </c>
      <c r="N132" s="30">
        <v>76.91</v>
      </c>
      <c r="O132" s="30">
        <v>2</v>
      </c>
      <c r="P132" s="30">
        <v>22.86</v>
      </c>
      <c r="Q132" s="30">
        <v>5.05</v>
      </c>
      <c r="R132" s="30">
        <v>8.4000000000000005E-2</v>
      </c>
      <c r="S132" s="30">
        <v>0.48</v>
      </c>
      <c r="T132" s="30">
        <v>0.436</v>
      </c>
    </row>
    <row r="133" spans="1:20" x14ac:dyDescent="0.25">
      <c r="A133" s="26" t="s">
        <v>371</v>
      </c>
      <c r="B133" s="34" t="s">
        <v>234</v>
      </c>
      <c r="C133" s="30">
        <v>359008</v>
      </c>
      <c r="D133" s="30">
        <v>300</v>
      </c>
      <c r="E133" s="31">
        <v>1196.69</v>
      </c>
      <c r="F133" s="32">
        <v>214.67</v>
      </c>
      <c r="G133" s="30">
        <v>0</v>
      </c>
      <c r="H133" s="30">
        <v>56.52</v>
      </c>
      <c r="I133" s="33">
        <v>3900</v>
      </c>
      <c r="J133" s="31">
        <v>97.2</v>
      </c>
      <c r="K133" s="31">
        <v>89.97</v>
      </c>
      <c r="L133" s="30">
        <v>13.33</v>
      </c>
      <c r="M133" s="30">
        <v>16.670000000000002</v>
      </c>
      <c r="N133" s="30">
        <v>70</v>
      </c>
      <c r="O133" s="30">
        <v>2</v>
      </c>
      <c r="P133" s="30">
        <v>34.81</v>
      </c>
      <c r="Q133" s="30">
        <v>7.06</v>
      </c>
      <c r="R133" s="30">
        <v>0.2</v>
      </c>
      <c r="S133" s="30">
        <v>0.18</v>
      </c>
      <c r="T133" s="30">
        <v>0.62</v>
      </c>
    </row>
    <row r="134" spans="1:20" x14ac:dyDescent="0.25">
      <c r="A134" s="26" t="s">
        <v>372</v>
      </c>
      <c r="B134" s="34" t="s">
        <v>244</v>
      </c>
      <c r="C134" s="30">
        <v>11716829</v>
      </c>
      <c r="D134" s="30">
        <v>1240000</v>
      </c>
      <c r="E134" s="31">
        <v>9.4499999999999993</v>
      </c>
      <c r="F134" s="32">
        <v>0</v>
      </c>
      <c r="G134" s="30">
        <v>-0.33</v>
      </c>
      <c r="H134" s="30">
        <v>116.79</v>
      </c>
      <c r="I134" s="33">
        <v>900</v>
      </c>
      <c r="J134" s="31">
        <v>46.4</v>
      </c>
      <c r="K134" s="31">
        <v>6.4</v>
      </c>
      <c r="L134" s="30">
        <v>3.82</v>
      </c>
      <c r="M134" s="30">
        <v>0.03</v>
      </c>
      <c r="N134" s="30">
        <v>96.15</v>
      </c>
      <c r="O134" s="30">
        <v>2</v>
      </c>
      <c r="P134" s="30">
        <v>49.82</v>
      </c>
      <c r="Q134" s="30">
        <v>16.89</v>
      </c>
      <c r="R134" s="30">
        <v>0.45</v>
      </c>
      <c r="S134" s="30">
        <v>0.17</v>
      </c>
      <c r="T134" s="30">
        <v>0.38</v>
      </c>
    </row>
    <row r="135" spans="1:20" x14ac:dyDescent="0.25">
      <c r="A135" s="26" t="s">
        <v>373</v>
      </c>
      <c r="B135" s="34" t="s">
        <v>242</v>
      </c>
      <c r="C135" s="30">
        <v>400214</v>
      </c>
      <c r="D135" s="30">
        <v>316</v>
      </c>
      <c r="E135" s="31">
        <v>1266.5</v>
      </c>
      <c r="F135" s="32">
        <v>62.28</v>
      </c>
      <c r="G135" s="30">
        <v>2.0699999999999998</v>
      </c>
      <c r="H135" s="30">
        <v>3.89</v>
      </c>
      <c r="I135" s="33">
        <v>17700</v>
      </c>
      <c r="J135" s="31">
        <v>92.8</v>
      </c>
      <c r="K135" s="31">
        <v>504.98</v>
      </c>
      <c r="L135" s="30">
        <v>28.13</v>
      </c>
      <c r="M135" s="30">
        <v>3.13</v>
      </c>
      <c r="N135" s="30">
        <v>68.739999999999995</v>
      </c>
      <c r="O135" s="30"/>
      <c r="P135" s="30">
        <v>10.220000000000001</v>
      </c>
      <c r="Q135" s="30">
        <v>8.1</v>
      </c>
      <c r="R135" s="30">
        <v>0.03</v>
      </c>
      <c r="S135" s="30">
        <v>0.23</v>
      </c>
      <c r="T135" s="30">
        <v>0.74</v>
      </c>
    </row>
    <row r="136" spans="1:20" x14ac:dyDescent="0.25">
      <c r="A136" s="26" t="s">
        <v>374</v>
      </c>
      <c r="B136" s="34" t="s">
        <v>240</v>
      </c>
      <c r="C136" s="30">
        <v>60422</v>
      </c>
      <c r="D136" s="30">
        <v>11854</v>
      </c>
      <c r="E136" s="31">
        <v>5.0999999999999996</v>
      </c>
      <c r="F136" s="32">
        <v>3.12</v>
      </c>
      <c r="G136" s="30">
        <v>-6.04</v>
      </c>
      <c r="H136" s="30">
        <v>29.45</v>
      </c>
      <c r="I136" s="33">
        <v>1600</v>
      </c>
      <c r="J136" s="31">
        <v>93.7</v>
      </c>
      <c r="K136" s="31">
        <v>91.19</v>
      </c>
      <c r="L136" s="30">
        <v>16.670000000000002</v>
      </c>
      <c r="M136" s="30">
        <v>38.89</v>
      </c>
      <c r="N136" s="30">
        <v>44.44</v>
      </c>
      <c r="O136" s="30">
        <v>2</v>
      </c>
      <c r="P136" s="30">
        <v>33.049999999999997</v>
      </c>
      <c r="Q136" s="30">
        <v>4.78</v>
      </c>
      <c r="R136" s="30">
        <v>0.317</v>
      </c>
      <c r="S136" s="30">
        <v>0.14899999999999999</v>
      </c>
      <c r="T136" s="30">
        <v>0.53400000000000003</v>
      </c>
    </row>
    <row r="137" spans="1:20" x14ac:dyDescent="0.25">
      <c r="A137" s="26" t="s">
        <v>375</v>
      </c>
      <c r="B137" s="34" t="s">
        <v>246</v>
      </c>
      <c r="C137" s="30">
        <v>436131</v>
      </c>
      <c r="D137" s="30">
        <v>1100</v>
      </c>
      <c r="E137" s="31">
        <v>396.48</v>
      </c>
      <c r="F137" s="32">
        <v>31.82</v>
      </c>
      <c r="G137" s="30">
        <v>-0.05</v>
      </c>
      <c r="H137" s="30">
        <v>7.09</v>
      </c>
      <c r="I137" s="33">
        <v>14400</v>
      </c>
      <c r="J137" s="31">
        <v>97.7</v>
      </c>
      <c r="K137" s="31">
        <v>394.38</v>
      </c>
      <c r="L137" s="30">
        <v>10.38</v>
      </c>
      <c r="M137" s="30">
        <v>9.43</v>
      </c>
      <c r="N137" s="30">
        <v>80.19</v>
      </c>
      <c r="O137" s="30">
        <v>2</v>
      </c>
      <c r="P137" s="30">
        <v>13.74</v>
      </c>
      <c r="Q137" s="30">
        <v>6.48</v>
      </c>
      <c r="R137" s="30">
        <v>0.06</v>
      </c>
      <c r="S137" s="30">
        <v>0.11</v>
      </c>
      <c r="T137" s="30">
        <v>0.83</v>
      </c>
    </row>
    <row r="138" spans="1:20" x14ac:dyDescent="0.25">
      <c r="A138" s="26" t="s">
        <v>376</v>
      </c>
      <c r="B138" s="34" t="s">
        <v>244</v>
      </c>
      <c r="C138" s="30">
        <v>3177388</v>
      </c>
      <c r="D138" s="30">
        <v>1030700</v>
      </c>
      <c r="E138" s="31">
        <v>3.08</v>
      </c>
      <c r="F138" s="32">
        <v>7.0000000000000007E-2</v>
      </c>
      <c r="G138" s="30">
        <v>0</v>
      </c>
      <c r="H138" s="30">
        <v>70.89</v>
      </c>
      <c r="I138" s="33">
        <v>1800</v>
      </c>
      <c r="J138" s="31">
        <v>41.7</v>
      </c>
      <c r="K138" s="31">
        <v>12.9</v>
      </c>
      <c r="L138" s="30">
        <v>0.48</v>
      </c>
      <c r="M138" s="30">
        <v>0.01</v>
      </c>
      <c r="N138" s="30">
        <v>99.51</v>
      </c>
      <c r="O138" s="30">
        <v>1</v>
      </c>
      <c r="P138" s="30">
        <v>40.99</v>
      </c>
      <c r="Q138" s="30">
        <v>12.16</v>
      </c>
      <c r="R138" s="30">
        <v>0.25</v>
      </c>
      <c r="S138" s="30">
        <v>0.28999999999999998</v>
      </c>
      <c r="T138" s="30">
        <v>0.46</v>
      </c>
    </row>
    <row r="139" spans="1:20" x14ac:dyDescent="0.25">
      <c r="A139" s="26" t="s">
        <v>377</v>
      </c>
      <c r="B139" s="34" t="s">
        <v>244</v>
      </c>
      <c r="C139" s="30">
        <v>1240827</v>
      </c>
      <c r="D139" s="30">
        <v>2040</v>
      </c>
      <c r="E139" s="31">
        <v>608.25</v>
      </c>
      <c r="F139" s="32">
        <v>8.68</v>
      </c>
      <c r="G139" s="30">
        <v>-0.9</v>
      </c>
      <c r="H139" s="30">
        <v>15.03</v>
      </c>
      <c r="I139" s="33">
        <v>11400</v>
      </c>
      <c r="J139" s="31">
        <v>85.6</v>
      </c>
      <c r="K139" s="31">
        <v>289.32</v>
      </c>
      <c r="L139" s="30">
        <v>49.26</v>
      </c>
      <c r="M139" s="30">
        <v>2.96</v>
      </c>
      <c r="N139" s="30">
        <v>47.78</v>
      </c>
      <c r="O139" s="30">
        <v>2</v>
      </c>
      <c r="P139" s="30">
        <v>15.43</v>
      </c>
      <c r="Q139" s="30">
        <v>6.86</v>
      </c>
      <c r="R139" s="30">
        <v>5.8999999999999997E-2</v>
      </c>
      <c r="S139" s="30">
        <v>0.29799999999999999</v>
      </c>
      <c r="T139" s="30">
        <v>0.64300000000000002</v>
      </c>
    </row>
    <row r="140" spans="1:20" x14ac:dyDescent="0.25">
      <c r="A140" s="26" t="s">
        <v>378</v>
      </c>
      <c r="B140" s="34" t="s">
        <v>244</v>
      </c>
      <c r="C140" s="30">
        <v>201234</v>
      </c>
      <c r="D140" s="30">
        <v>374</v>
      </c>
      <c r="E140" s="31">
        <v>538.05999999999995</v>
      </c>
      <c r="F140" s="32">
        <v>49.52</v>
      </c>
      <c r="G140" s="30">
        <v>6.78</v>
      </c>
      <c r="H140" s="30">
        <v>62.4</v>
      </c>
      <c r="I140" s="33">
        <v>2600</v>
      </c>
      <c r="J140" s="31"/>
      <c r="K140" s="31">
        <v>49.69</v>
      </c>
      <c r="L140" s="30"/>
      <c r="M140" s="30"/>
      <c r="N140" s="30"/>
      <c r="O140" s="30">
        <v>2</v>
      </c>
      <c r="P140" s="30">
        <v>40.950000000000003</v>
      </c>
      <c r="Q140" s="30">
        <v>7.7</v>
      </c>
      <c r="R140" s="30"/>
      <c r="S140" s="30"/>
      <c r="T140" s="30"/>
    </row>
    <row r="141" spans="1:20" x14ac:dyDescent="0.25">
      <c r="A141" s="26" t="s">
        <v>379</v>
      </c>
      <c r="B141" s="34" t="s">
        <v>246</v>
      </c>
      <c r="C141" s="30">
        <v>107449525</v>
      </c>
      <c r="D141" s="30">
        <v>1972550</v>
      </c>
      <c r="E141" s="31">
        <v>54.47</v>
      </c>
      <c r="F141" s="32">
        <v>0.47</v>
      </c>
      <c r="G141" s="30">
        <v>-4.87</v>
      </c>
      <c r="H141" s="30">
        <v>20.91</v>
      </c>
      <c r="I141" s="33">
        <v>9000</v>
      </c>
      <c r="J141" s="31">
        <v>92.2</v>
      </c>
      <c r="K141" s="31">
        <v>181.59</v>
      </c>
      <c r="L141" s="30">
        <v>12.99</v>
      </c>
      <c r="M141" s="30">
        <v>1.31</v>
      </c>
      <c r="N141" s="30">
        <v>85.7</v>
      </c>
      <c r="O141" s="30">
        <v>1.5</v>
      </c>
      <c r="P141" s="30">
        <v>20.69</v>
      </c>
      <c r="Q141" s="30">
        <v>4.74</v>
      </c>
      <c r="R141" s="30">
        <v>3.7999999999999999E-2</v>
      </c>
      <c r="S141" s="30">
        <v>0.25900000000000001</v>
      </c>
      <c r="T141" s="30">
        <v>0.70199999999999996</v>
      </c>
    </row>
    <row r="142" spans="1:20" x14ac:dyDescent="0.25">
      <c r="A142" t="s">
        <v>380</v>
      </c>
      <c r="B142" s="34" t="s">
        <v>240</v>
      </c>
      <c r="C142" s="30">
        <v>108004</v>
      </c>
      <c r="D142" s="30">
        <v>702</v>
      </c>
      <c r="E142" s="31">
        <v>153.85</v>
      </c>
      <c r="F142" s="32">
        <v>870.66</v>
      </c>
      <c r="G142" s="30">
        <v>-20.99</v>
      </c>
      <c r="H142" s="30">
        <v>30.21</v>
      </c>
      <c r="I142" s="33">
        <v>2000</v>
      </c>
      <c r="J142" s="31">
        <v>89</v>
      </c>
      <c r="K142" s="31">
        <v>114.81</v>
      </c>
      <c r="L142" s="30">
        <v>5.71</v>
      </c>
      <c r="M142" s="30">
        <v>45.71</v>
      </c>
      <c r="N142" s="30">
        <v>48.58</v>
      </c>
      <c r="O142" s="30">
        <v>2</v>
      </c>
      <c r="P142" s="30">
        <v>24.68</v>
      </c>
      <c r="Q142" s="30">
        <v>4.75</v>
      </c>
      <c r="R142" s="30">
        <v>0.28899999999999998</v>
      </c>
      <c r="S142" s="30">
        <v>0.152</v>
      </c>
      <c r="T142" s="30">
        <v>0.55900000000000005</v>
      </c>
    </row>
    <row r="143" spans="1:20" x14ac:dyDescent="0.25">
      <c r="A143" s="26" t="s">
        <v>381</v>
      </c>
      <c r="B143" s="34" t="s">
        <v>250</v>
      </c>
      <c r="C143" s="30">
        <v>4466706</v>
      </c>
      <c r="D143" s="30">
        <v>33843</v>
      </c>
      <c r="E143" s="31">
        <v>131.97999999999999</v>
      </c>
      <c r="F143" s="32">
        <v>0</v>
      </c>
      <c r="G143" s="30">
        <v>-0.26</v>
      </c>
      <c r="H143" s="30">
        <v>40.42</v>
      </c>
      <c r="I143" s="33">
        <v>1800</v>
      </c>
      <c r="J143" s="31">
        <v>99.1</v>
      </c>
      <c r="K143" s="31">
        <v>208.07</v>
      </c>
      <c r="L143" s="30">
        <v>55.3</v>
      </c>
      <c r="M143" s="30">
        <v>10.79</v>
      </c>
      <c r="N143" s="30">
        <v>33.909999999999997</v>
      </c>
      <c r="O143" s="30"/>
      <c r="P143" s="30">
        <v>15.7</v>
      </c>
      <c r="Q143" s="30">
        <v>12.64</v>
      </c>
      <c r="R143" s="30">
        <v>0.21299999999999999</v>
      </c>
      <c r="S143" s="30">
        <v>0.23300000000000001</v>
      </c>
      <c r="T143" s="30">
        <v>0.55500000000000005</v>
      </c>
    </row>
    <row r="144" spans="1:20" x14ac:dyDescent="0.25">
      <c r="A144" s="26" t="s">
        <v>382</v>
      </c>
      <c r="B144" s="34" t="s">
        <v>242</v>
      </c>
      <c r="C144" s="30">
        <v>32543</v>
      </c>
      <c r="D144" s="30">
        <v>2</v>
      </c>
      <c r="E144" s="31">
        <v>16271.5</v>
      </c>
      <c r="F144" s="32">
        <v>205</v>
      </c>
      <c r="G144" s="30">
        <v>7.75</v>
      </c>
      <c r="H144" s="30">
        <v>5.43</v>
      </c>
      <c r="I144" s="33">
        <v>27000</v>
      </c>
      <c r="J144" s="31">
        <v>99</v>
      </c>
      <c r="K144" s="31">
        <v>1035.55</v>
      </c>
      <c r="L144" s="30">
        <v>0</v>
      </c>
      <c r="M144" s="30">
        <v>0</v>
      </c>
      <c r="N144" s="30">
        <v>100</v>
      </c>
      <c r="O144" s="30"/>
      <c r="P144" s="30">
        <v>9.19</v>
      </c>
      <c r="Q144" s="30">
        <v>12.91</v>
      </c>
      <c r="R144" s="30">
        <v>0.17</v>
      </c>
      <c r="S144" s="30"/>
      <c r="T144" s="30"/>
    </row>
    <row r="145" spans="1:20" x14ac:dyDescent="0.25">
      <c r="A145" s="26" t="s">
        <v>383</v>
      </c>
      <c r="B145" s="34" t="s">
        <v>234</v>
      </c>
      <c r="C145" s="30">
        <v>2832224</v>
      </c>
      <c r="D145" s="30">
        <v>1564116</v>
      </c>
      <c r="E145" s="31">
        <v>1.81</v>
      </c>
      <c r="F145" s="32">
        <v>0</v>
      </c>
      <c r="G145" s="30">
        <v>0</v>
      </c>
      <c r="H145" s="30">
        <v>53.79</v>
      </c>
      <c r="I145" s="33">
        <v>1800</v>
      </c>
      <c r="J145" s="31">
        <v>97.8</v>
      </c>
      <c r="K145" s="31">
        <v>55.08</v>
      </c>
      <c r="L145" s="30">
        <v>0.77</v>
      </c>
      <c r="M145" s="30">
        <v>0</v>
      </c>
      <c r="N145" s="30">
        <v>99.23</v>
      </c>
      <c r="O145" s="30">
        <v>1</v>
      </c>
      <c r="P145" s="30">
        <v>21.59</v>
      </c>
      <c r="Q145" s="30">
        <v>6.95</v>
      </c>
      <c r="R145" s="30">
        <v>0.20599999999999999</v>
      </c>
      <c r="S145" s="30">
        <v>0.214</v>
      </c>
      <c r="T145" s="30">
        <v>0.57999999999999996</v>
      </c>
    </row>
    <row r="146" spans="1:20" x14ac:dyDescent="0.25">
      <c r="A146" s="26" t="s">
        <v>384</v>
      </c>
      <c r="B146" s="34" t="s">
        <v>246</v>
      </c>
      <c r="C146" s="30">
        <v>9439</v>
      </c>
      <c r="D146" s="30">
        <v>102</v>
      </c>
      <c r="E146" s="31">
        <v>92.54</v>
      </c>
      <c r="F146" s="32">
        <v>39.22</v>
      </c>
      <c r="G146" s="30">
        <v>0</v>
      </c>
      <c r="H146" s="30">
        <v>7.35</v>
      </c>
      <c r="I146" s="33">
        <v>3400</v>
      </c>
      <c r="J146" s="31">
        <v>97</v>
      </c>
      <c r="K146" s="31"/>
      <c r="L146" s="30">
        <v>20</v>
      </c>
      <c r="M146" s="30">
        <v>0</v>
      </c>
      <c r="N146" s="30">
        <v>80</v>
      </c>
      <c r="O146" s="30">
        <v>2</v>
      </c>
      <c r="P146" s="30">
        <v>17.59</v>
      </c>
      <c r="Q146" s="30">
        <v>7.1</v>
      </c>
      <c r="R146" s="30"/>
      <c r="S146" s="30"/>
      <c r="T146" s="30"/>
    </row>
    <row r="147" spans="1:20" x14ac:dyDescent="0.25">
      <c r="A147" s="26" t="s">
        <v>385</v>
      </c>
      <c r="B147" s="34" t="s">
        <v>238</v>
      </c>
      <c r="C147" s="30">
        <v>33241259</v>
      </c>
      <c r="D147" s="30">
        <v>446550</v>
      </c>
      <c r="E147" s="31">
        <v>74.44</v>
      </c>
      <c r="F147" s="32">
        <v>0.41</v>
      </c>
      <c r="G147" s="30">
        <v>-0.98</v>
      </c>
      <c r="H147" s="30">
        <v>41.62</v>
      </c>
      <c r="I147" s="33">
        <v>4000</v>
      </c>
      <c r="J147" s="31">
        <v>51.7</v>
      </c>
      <c r="K147" s="31">
        <v>40.35</v>
      </c>
      <c r="L147" s="30">
        <v>19.61</v>
      </c>
      <c r="M147" s="30">
        <v>2.17</v>
      </c>
      <c r="N147" s="30">
        <v>78.22</v>
      </c>
      <c r="O147" s="30"/>
      <c r="P147" s="30">
        <v>21.98</v>
      </c>
      <c r="Q147" s="30">
        <v>5.58</v>
      </c>
      <c r="R147" s="30">
        <v>0.217</v>
      </c>
      <c r="S147" s="30">
        <v>0.35699999999999998</v>
      </c>
      <c r="T147" s="30">
        <v>0.42599999999999999</v>
      </c>
    </row>
    <row r="148" spans="1:20" x14ac:dyDescent="0.25">
      <c r="A148" s="26" t="s">
        <v>386</v>
      </c>
      <c r="B148" s="34" t="s">
        <v>244</v>
      </c>
      <c r="C148" s="30">
        <v>19686505</v>
      </c>
      <c r="D148" s="30">
        <v>801590</v>
      </c>
      <c r="E148" s="31">
        <v>24.56</v>
      </c>
      <c r="F148" s="32">
        <v>0.31</v>
      </c>
      <c r="G148" s="30">
        <v>0</v>
      </c>
      <c r="H148" s="30">
        <v>130.79</v>
      </c>
      <c r="I148" s="33">
        <v>1200</v>
      </c>
      <c r="J148" s="31">
        <v>47.8</v>
      </c>
      <c r="K148" s="31">
        <v>3.54</v>
      </c>
      <c r="L148" s="30">
        <v>5.0999999999999996</v>
      </c>
      <c r="M148" s="30">
        <v>0.3</v>
      </c>
      <c r="N148" s="30">
        <v>94.6</v>
      </c>
      <c r="O148" s="30">
        <v>2</v>
      </c>
      <c r="P148" s="30">
        <v>35.18</v>
      </c>
      <c r="Q148" s="30">
        <v>21.35</v>
      </c>
      <c r="R148" s="30">
        <v>0.26200000000000001</v>
      </c>
      <c r="S148" s="30">
        <v>0.34799999999999998</v>
      </c>
      <c r="T148" s="30">
        <v>0.39</v>
      </c>
    </row>
    <row r="149" spans="1:20" x14ac:dyDescent="0.25">
      <c r="A149" s="26" t="s">
        <v>387</v>
      </c>
      <c r="B149" s="34" t="s">
        <v>244</v>
      </c>
      <c r="C149" s="30">
        <v>2044147</v>
      </c>
      <c r="D149" s="30">
        <v>825418</v>
      </c>
      <c r="E149" s="31">
        <v>2.48</v>
      </c>
      <c r="F149" s="32">
        <v>0.19</v>
      </c>
      <c r="G149" s="30">
        <v>0</v>
      </c>
      <c r="H149" s="30">
        <v>48.98</v>
      </c>
      <c r="I149" s="33">
        <v>7200</v>
      </c>
      <c r="J149" s="31">
        <v>84</v>
      </c>
      <c r="K149" s="31">
        <v>62.57</v>
      </c>
      <c r="L149" s="30">
        <v>0.99</v>
      </c>
      <c r="M149" s="30">
        <v>0</v>
      </c>
      <c r="N149" s="30">
        <v>99.01</v>
      </c>
      <c r="O149" s="30">
        <v>1</v>
      </c>
      <c r="P149" s="30">
        <v>24.32</v>
      </c>
      <c r="Q149" s="30">
        <v>18.86</v>
      </c>
      <c r="R149" s="30">
        <v>9.7000000000000003E-2</v>
      </c>
      <c r="S149" s="30">
        <v>0.315</v>
      </c>
      <c r="T149" s="30">
        <v>0.58799999999999997</v>
      </c>
    </row>
    <row r="150" spans="1:20" x14ac:dyDescent="0.25">
      <c r="A150" s="26" t="s">
        <v>388</v>
      </c>
      <c r="B150" s="34" t="s">
        <v>240</v>
      </c>
      <c r="C150" s="30">
        <v>13287</v>
      </c>
      <c r="D150" s="30">
        <v>21</v>
      </c>
      <c r="E150" s="31">
        <v>632.71</v>
      </c>
      <c r="F150" s="32">
        <v>142.86000000000001</v>
      </c>
      <c r="G150" s="30">
        <v>0</v>
      </c>
      <c r="H150" s="30">
        <v>9.9499999999999993</v>
      </c>
      <c r="I150" s="33">
        <v>5000</v>
      </c>
      <c r="J150" s="31"/>
      <c r="K150" s="31">
        <v>143</v>
      </c>
      <c r="L150" s="30">
        <v>0</v>
      </c>
      <c r="M150" s="30">
        <v>0</v>
      </c>
      <c r="N150" s="30">
        <v>100</v>
      </c>
      <c r="O150" s="30">
        <v>2</v>
      </c>
      <c r="P150" s="30">
        <v>24.76</v>
      </c>
      <c r="Q150" s="30">
        <v>6.7</v>
      </c>
      <c r="R150" s="30"/>
      <c r="S150" s="30"/>
      <c r="T150" s="30"/>
    </row>
    <row r="151" spans="1:20" x14ac:dyDescent="0.25">
      <c r="A151" s="26" t="s">
        <v>389</v>
      </c>
      <c r="B151" s="34" t="s">
        <v>234</v>
      </c>
      <c r="C151" s="30">
        <v>28287147</v>
      </c>
      <c r="D151" s="30">
        <v>147181</v>
      </c>
      <c r="E151" s="31">
        <v>192.19</v>
      </c>
      <c r="F151" s="32">
        <v>0</v>
      </c>
      <c r="G151" s="30">
        <v>0</v>
      </c>
      <c r="H151" s="30">
        <v>66.98</v>
      </c>
      <c r="I151" s="33">
        <v>1400</v>
      </c>
      <c r="J151" s="31">
        <v>45.2</v>
      </c>
      <c r="K151" s="31">
        <v>15.86</v>
      </c>
      <c r="L151" s="30">
        <v>21.68</v>
      </c>
      <c r="M151" s="30">
        <v>0.64</v>
      </c>
      <c r="N151" s="30">
        <v>77.680000000000007</v>
      </c>
      <c r="O151" s="30"/>
      <c r="P151" s="30">
        <v>30.98</v>
      </c>
      <c r="Q151" s="30">
        <v>9.31</v>
      </c>
      <c r="R151" s="30">
        <v>0.38</v>
      </c>
      <c r="S151" s="30">
        <v>0.21</v>
      </c>
      <c r="T151" s="30">
        <v>0.41</v>
      </c>
    </row>
    <row r="152" spans="1:20" x14ac:dyDescent="0.25">
      <c r="A152" s="26" t="s">
        <v>390</v>
      </c>
      <c r="B152" s="34" t="s">
        <v>242</v>
      </c>
      <c r="C152" s="30">
        <v>16491461</v>
      </c>
      <c r="D152" s="30">
        <v>41526</v>
      </c>
      <c r="E152" s="31">
        <v>397.14</v>
      </c>
      <c r="F152" s="32">
        <v>1.0900000000000001</v>
      </c>
      <c r="G152" s="30">
        <v>2.91</v>
      </c>
      <c r="H152" s="30">
        <v>5.04</v>
      </c>
      <c r="I152" s="33">
        <v>28600</v>
      </c>
      <c r="J152" s="31">
        <v>99</v>
      </c>
      <c r="K152" s="31">
        <v>460.84</v>
      </c>
      <c r="L152" s="30">
        <v>26.71</v>
      </c>
      <c r="M152" s="30">
        <v>0.97</v>
      </c>
      <c r="N152" s="30">
        <v>72.319999999999993</v>
      </c>
      <c r="O152" s="30">
        <v>3</v>
      </c>
      <c r="P152" s="30">
        <v>10.9</v>
      </c>
      <c r="Q152" s="30">
        <v>8.68</v>
      </c>
      <c r="R152" s="30">
        <v>2.1000000000000001E-2</v>
      </c>
      <c r="S152" s="30">
        <v>0.24399999999999999</v>
      </c>
      <c r="T152" s="30">
        <v>0.73599999999999999</v>
      </c>
    </row>
    <row r="153" spans="1:20" x14ac:dyDescent="0.25">
      <c r="A153" t="s">
        <v>391</v>
      </c>
      <c r="B153" s="34" t="s">
        <v>246</v>
      </c>
      <c r="C153" s="30">
        <v>221736</v>
      </c>
      <c r="D153" s="30">
        <v>960</v>
      </c>
      <c r="E153" s="31">
        <v>230.98</v>
      </c>
      <c r="F153" s="32">
        <v>37.92</v>
      </c>
      <c r="G153" s="30">
        <v>-0.41</v>
      </c>
      <c r="H153" s="30">
        <v>10.029999999999999</v>
      </c>
      <c r="I153" s="33">
        <v>11400</v>
      </c>
      <c r="J153" s="31">
        <v>96.7</v>
      </c>
      <c r="K153" s="31">
        <v>365.3</v>
      </c>
      <c r="L153" s="30">
        <v>10</v>
      </c>
      <c r="M153" s="30">
        <v>0</v>
      </c>
      <c r="N153" s="30">
        <v>90</v>
      </c>
      <c r="O153" s="30">
        <v>2</v>
      </c>
      <c r="P153" s="30">
        <v>14.78</v>
      </c>
      <c r="Q153" s="30">
        <v>6.45</v>
      </c>
      <c r="R153" s="30">
        <v>0.01</v>
      </c>
      <c r="S153" s="30">
        <v>0.15</v>
      </c>
      <c r="T153" s="30">
        <v>0.84</v>
      </c>
    </row>
    <row r="154" spans="1:20" x14ac:dyDescent="0.25">
      <c r="A154" s="26" t="s">
        <v>392</v>
      </c>
      <c r="B154" s="34" t="s">
        <v>240</v>
      </c>
      <c r="C154" s="30">
        <v>219246</v>
      </c>
      <c r="D154" s="30">
        <v>19060</v>
      </c>
      <c r="E154" s="31">
        <v>11.5</v>
      </c>
      <c r="F154" s="32">
        <v>11.83</v>
      </c>
      <c r="G154" s="30">
        <v>0</v>
      </c>
      <c r="H154" s="30">
        <v>7.72</v>
      </c>
      <c r="I154" s="33">
        <v>15000</v>
      </c>
      <c r="J154" s="31">
        <v>91</v>
      </c>
      <c r="K154" s="31">
        <v>252.23</v>
      </c>
      <c r="L154" s="30">
        <v>0.38</v>
      </c>
      <c r="M154" s="30">
        <v>0.33</v>
      </c>
      <c r="N154" s="30">
        <v>99.29</v>
      </c>
      <c r="O154" s="30">
        <v>2</v>
      </c>
      <c r="P154" s="30">
        <v>18.11</v>
      </c>
      <c r="Q154" s="30">
        <v>5.69</v>
      </c>
      <c r="R154" s="30">
        <v>0.15</v>
      </c>
      <c r="S154" s="30">
        <v>8.7999999999999995E-2</v>
      </c>
      <c r="T154" s="30">
        <v>0.76200000000000001</v>
      </c>
    </row>
    <row r="155" spans="1:20" x14ac:dyDescent="0.25">
      <c r="A155" s="26" t="s">
        <v>393</v>
      </c>
      <c r="B155" s="34" t="s">
        <v>240</v>
      </c>
      <c r="C155" s="30">
        <v>4076140</v>
      </c>
      <c r="D155" s="30">
        <v>268680</v>
      </c>
      <c r="E155" s="31">
        <v>15.17</v>
      </c>
      <c r="F155" s="32">
        <v>5.63</v>
      </c>
      <c r="G155" s="30">
        <v>4.05</v>
      </c>
      <c r="H155" s="30">
        <v>5.85</v>
      </c>
      <c r="I155" s="33">
        <v>21600</v>
      </c>
      <c r="J155" s="31">
        <v>99</v>
      </c>
      <c r="K155" s="31">
        <v>441.72</v>
      </c>
      <c r="L155" s="30">
        <v>5.6</v>
      </c>
      <c r="M155" s="30">
        <v>6.99</v>
      </c>
      <c r="N155" s="30">
        <v>87.41</v>
      </c>
      <c r="O155" s="30">
        <v>3</v>
      </c>
      <c r="P155" s="30">
        <v>13.76</v>
      </c>
      <c r="Q155" s="30">
        <v>7.53</v>
      </c>
      <c r="R155" s="30">
        <v>4.2999999999999997E-2</v>
      </c>
      <c r="S155" s="30">
        <v>0.27300000000000002</v>
      </c>
      <c r="T155" s="30">
        <v>0.68400000000000005</v>
      </c>
    </row>
    <row r="156" spans="1:20" x14ac:dyDescent="0.25">
      <c r="A156" s="26" t="s">
        <v>394</v>
      </c>
      <c r="B156" s="34" t="s">
        <v>246</v>
      </c>
      <c r="C156" s="30">
        <v>5570129</v>
      </c>
      <c r="D156" s="30">
        <v>129494</v>
      </c>
      <c r="E156" s="31">
        <v>43.01</v>
      </c>
      <c r="F156" s="32">
        <v>0.7</v>
      </c>
      <c r="G156" s="30">
        <v>-1.22</v>
      </c>
      <c r="H156" s="30">
        <v>29.11</v>
      </c>
      <c r="I156" s="33">
        <v>2300</v>
      </c>
      <c r="J156" s="31">
        <v>67.5</v>
      </c>
      <c r="K156" s="31">
        <v>39.659999999999997</v>
      </c>
      <c r="L156" s="30">
        <v>15.94</v>
      </c>
      <c r="M156" s="30">
        <v>1.94</v>
      </c>
      <c r="N156" s="30">
        <v>82.12</v>
      </c>
      <c r="O156" s="30">
        <v>2</v>
      </c>
      <c r="P156" s="30">
        <v>24.51</v>
      </c>
      <c r="Q156" s="30">
        <v>4.45</v>
      </c>
      <c r="R156" s="30">
        <v>0.16500000000000001</v>
      </c>
      <c r="S156" s="30">
        <v>0.27500000000000002</v>
      </c>
      <c r="T156" s="30">
        <v>0.56000000000000005</v>
      </c>
    </row>
    <row r="157" spans="1:20" x14ac:dyDescent="0.25">
      <c r="A157" s="26" t="s">
        <v>395</v>
      </c>
      <c r="B157" s="34" t="s">
        <v>244</v>
      </c>
      <c r="C157" s="30">
        <v>12525094</v>
      </c>
      <c r="D157" s="30">
        <v>1267000</v>
      </c>
      <c r="E157" s="31">
        <v>9.89</v>
      </c>
      <c r="F157" s="32">
        <v>0</v>
      </c>
      <c r="G157" s="30">
        <v>-0.67</v>
      </c>
      <c r="H157" s="30">
        <v>121.69</v>
      </c>
      <c r="I157" s="33">
        <v>800</v>
      </c>
      <c r="J157" s="31">
        <v>17.600000000000001</v>
      </c>
      <c r="K157" s="31">
        <v>1.92</v>
      </c>
      <c r="L157" s="30">
        <v>3.54</v>
      </c>
      <c r="M157" s="30">
        <v>0.01</v>
      </c>
      <c r="N157" s="30">
        <v>96.45</v>
      </c>
      <c r="O157" s="30">
        <v>1</v>
      </c>
      <c r="P157" s="30">
        <v>50.73</v>
      </c>
      <c r="Q157" s="30">
        <v>20.91</v>
      </c>
      <c r="R157" s="30">
        <v>0.39</v>
      </c>
      <c r="S157" s="30">
        <v>0.17</v>
      </c>
      <c r="T157" s="30">
        <v>0.44</v>
      </c>
    </row>
    <row r="158" spans="1:20" x14ac:dyDescent="0.25">
      <c r="A158" s="26" t="s">
        <v>396</v>
      </c>
      <c r="B158" s="34" t="s">
        <v>244</v>
      </c>
      <c r="C158" s="30">
        <v>131859731</v>
      </c>
      <c r="D158" s="30">
        <v>923768</v>
      </c>
      <c r="E158" s="31">
        <v>142.74</v>
      </c>
      <c r="F158" s="32">
        <v>0.09</v>
      </c>
      <c r="G158" s="30">
        <v>0.26</v>
      </c>
      <c r="H158" s="30">
        <v>98.8</v>
      </c>
      <c r="I158" s="33">
        <v>900</v>
      </c>
      <c r="J158" s="31">
        <v>68</v>
      </c>
      <c r="K158" s="31">
        <v>9.2799999999999994</v>
      </c>
      <c r="L158" s="30">
        <v>31.29</v>
      </c>
      <c r="M158" s="30">
        <v>2.96</v>
      </c>
      <c r="N158" s="30">
        <v>65.75</v>
      </c>
      <c r="O158" s="30">
        <v>1.5</v>
      </c>
      <c r="P158" s="30">
        <v>40.43</v>
      </c>
      <c r="Q158" s="30">
        <v>16.940000000000001</v>
      </c>
      <c r="R158" s="30">
        <v>0.26900000000000002</v>
      </c>
      <c r="S158" s="30">
        <v>0.48699999999999999</v>
      </c>
      <c r="T158" s="30">
        <v>0.24399999999999999</v>
      </c>
    </row>
    <row r="159" spans="1:20" x14ac:dyDescent="0.25">
      <c r="A159" t="s">
        <v>397</v>
      </c>
      <c r="B159" s="34" t="s">
        <v>240</v>
      </c>
      <c r="C159" s="30">
        <v>82459</v>
      </c>
      <c r="D159" s="30">
        <v>477</v>
      </c>
      <c r="E159" s="31">
        <v>172.87</v>
      </c>
      <c r="F159" s="32">
        <v>310.69</v>
      </c>
      <c r="G159" s="30">
        <v>9.61</v>
      </c>
      <c r="H159" s="30">
        <v>7.11</v>
      </c>
      <c r="I159" s="33">
        <v>12500</v>
      </c>
      <c r="J159" s="31">
        <v>97</v>
      </c>
      <c r="K159" s="31">
        <v>254.67</v>
      </c>
      <c r="L159" s="30">
        <v>13.04</v>
      </c>
      <c r="M159" s="30">
        <v>4.3499999999999996</v>
      </c>
      <c r="N159" s="30">
        <v>82.61</v>
      </c>
      <c r="O159" s="30">
        <v>2</v>
      </c>
      <c r="P159" s="30">
        <v>19.43</v>
      </c>
      <c r="Q159" s="30">
        <v>2.29</v>
      </c>
      <c r="R159" s="30"/>
      <c r="S159" s="30"/>
      <c r="T159" s="30"/>
    </row>
    <row r="160" spans="1:20" x14ac:dyDescent="0.25">
      <c r="A160" s="26" t="s">
        <v>398</v>
      </c>
      <c r="B160" s="34" t="s">
        <v>242</v>
      </c>
      <c r="C160" s="30">
        <v>4610820</v>
      </c>
      <c r="D160" s="30">
        <v>323802</v>
      </c>
      <c r="E160" s="31">
        <v>14.24</v>
      </c>
      <c r="F160" s="32">
        <v>7.77</v>
      </c>
      <c r="G160" s="30">
        <v>1.74</v>
      </c>
      <c r="H160" s="30">
        <v>3.7</v>
      </c>
      <c r="I160" s="33">
        <v>37800</v>
      </c>
      <c r="J160" s="31">
        <v>100</v>
      </c>
      <c r="K160" s="31">
        <v>461.74</v>
      </c>
      <c r="L160" s="30">
        <v>2.87</v>
      </c>
      <c r="M160" s="30">
        <v>0</v>
      </c>
      <c r="N160" s="30">
        <v>97.13</v>
      </c>
      <c r="O160" s="30">
        <v>3</v>
      </c>
      <c r="P160" s="30">
        <v>11.46</v>
      </c>
      <c r="Q160" s="30">
        <v>9.4</v>
      </c>
      <c r="R160" s="30">
        <v>2.1000000000000001E-2</v>
      </c>
      <c r="S160" s="30">
        <v>0.41499999999999998</v>
      </c>
      <c r="T160" s="30">
        <v>0.56399999999999995</v>
      </c>
    </row>
    <row r="161" spans="1:20" x14ac:dyDescent="0.25">
      <c r="A161" s="26" t="s">
        <v>399</v>
      </c>
      <c r="B161" s="34" t="s">
        <v>257</v>
      </c>
      <c r="C161" s="30">
        <v>3102229</v>
      </c>
      <c r="D161" s="30">
        <v>212460</v>
      </c>
      <c r="E161" s="31">
        <v>14.6</v>
      </c>
      <c r="F161" s="32">
        <v>0.98</v>
      </c>
      <c r="G161" s="30">
        <v>0.28000000000000003</v>
      </c>
      <c r="H161" s="30">
        <v>19.510000000000002</v>
      </c>
      <c r="I161" s="33">
        <v>13100</v>
      </c>
      <c r="J161" s="31">
        <v>75.8</v>
      </c>
      <c r="K161" s="31">
        <v>85.49</v>
      </c>
      <c r="L161" s="30">
        <v>0</v>
      </c>
      <c r="M161" s="30">
        <v>0.14000000000000001</v>
      </c>
      <c r="N161" s="30">
        <v>99.74</v>
      </c>
      <c r="O161" s="30">
        <v>1</v>
      </c>
      <c r="P161" s="30">
        <v>36.24</v>
      </c>
      <c r="Q161" s="30">
        <v>3.81</v>
      </c>
      <c r="R161" s="30">
        <v>2.7E-2</v>
      </c>
      <c r="S161" s="30">
        <v>0.39</v>
      </c>
      <c r="T161" s="30">
        <v>0.58299999999999996</v>
      </c>
    </row>
    <row r="162" spans="1:20" x14ac:dyDescent="0.25">
      <c r="A162" s="26" t="s">
        <v>400</v>
      </c>
      <c r="B162" s="34" t="s">
        <v>234</v>
      </c>
      <c r="C162" s="30">
        <v>165803560</v>
      </c>
      <c r="D162" s="30">
        <v>803940</v>
      </c>
      <c r="E162" s="31">
        <v>206.24</v>
      </c>
      <c r="F162" s="32">
        <v>0.13</v>
      </c>
      <c r="G162" s="30">
        <v>-2.77</v>
      </c>
      <c r="H162" s="30">
        <v>72.44</v>
      </c>
      <c r="I162" s="33">
        <v>2100</v>
      </c>
      <c r="J162" s="31">
        <v>45.7</v>
      </c>
      <c r="K162" s="31">
        <v>31.83</v>
      </c>
      <c r="L162" s="30">
        <v>27.87</v>
      </c>
      <c r="M162" s="30">
        <v>0.87</v>
      </c>
      <c r="N162" s="30">
        <v>71.260000000000005</v>
      </c>
      <c r="O162" s="30">
        <v>1</v>
      </c>
      <c r="P162" s="30">
        <v>29.74</v>
      </c>
      <c r="Q162" s="30">
        <v>8.23</v>
      </c>
      <c r="R162" s="30">
        <v>0.216</v>
      </c>
      <c r="S162" s="30">
        <v>0.251</v>
      </c>
      <c r="T162" s="30">
        <v>0.53300000000000003</v>
      </c>
    </row>
    <row r="163" spans="1:20" x14ac:dyDescent="0.25">
      <c r="A163" s="26" t="s">
        <v>401</v>
      </c>
      <c r="B163" s="34" t="s">
        <v>240</v>
      </c>
      <c r="C163" s="30">
        <v>20579</v>
      </c>
      <c r="D163" s="30">
        <v>458</v>
      </c>
      <c r="E163" s="31">
        <v>44.93</v>
      </c>
      <c r="F163" s="32">
        <v>331.66</v>
      </c>
      <c r="G163" s="30">
        <v>2.85</v>
      </c>
      <c r="H163" s="30">
        <v>14.84</v>
      </c>
      <c r="I163" s="33">
        <v>9000</v>
      </c>
      <c r="J163" s="31">
        <v>92</v>
      </c>
      <c r="K163" s="31">
        <v>325.57</v>
      </c>
      <c r="L163" s="30">
        <v>8.6999999999999993</v>
      </c>
      <c r="M163" s="30">
        <v>4.3499999999999996</v>
      </c>
      <c r="N163" s="30">
        <v>86.95</v>
      </c>
      <c r="O163" s="30">
        <v>2</v>
      </c>
      <c r="P163" s="30">
        <v>18.03</v>
      </c>
      <c r="Q163" s="30">
        <v>6.8</v>
      </c>
      <c r="R163" s="30">
        <v>6.2E-2</v>
      </c>
      <c r="S163" s="30">
        <v>0.12</v>
      </c>
      <c r="T163" s="30">
        <v>0.81799999999999995</v>
      </c>
    </row>
    <row r="164" spans="1:20" x14ac:dyDescent="0.25">
      <c r="A164" s="26" t="s">
        <v>402</v>
      </c>
      <c r="B164" s="34" t="s">
        <v>246</v>
      </c>
      <c r="C164" s="30">
        <v>3191319</v>
      </c>
      <c r="D164" s="30">
        <v>78200</v>
      </c>
      <c r="E164" s="31">
        <v>40.81</v>
      </c>
      <c r="F164" s="32">
        <v>3.18</v>
      </c>
      <c r="G164" s="30">
        <v>-0.91</v>
      </c>
      <c r="H164" s="30">
        <v>20.47</v>
      </c>
      <c r="I164" s="33">
        <v>6300</v>
      </c>
      <c r="J164" s="31">
        <v>92.6</v>
      </c>
      <c r="K164" s="31">
        <v>137.91</v>
      </c>
      <c r="L164" s="30">
        <v>7.36</v>
      </c>
      <c r="M164" s="30">
        <v>1.98</v>
      </c>
      <c r="N164" s="30">
        <v>90.66</v>
      </c>
      <c r="O164" s="30">
        <v>2</v>
      </c>
      <c r="P164" s="30">
        <v>21.74</v>
      </c>
      <c r="Q164" s="30">
        <v>5.36</v>
      </c>
      <c r="R164" s="30">
        <v>6.8000000000000005E-2</v>
      </c>
      <c r="S164" s="30">
        <v>0.156</v>
      </c>
      <c r="T164" s="30">
        <v>0.77600000000000002</v>
      </c>
    </row>
    <row r="165" spans="1:20" x14ac:dyDescent="0.25">
      <c r="A165" s="26" t="s">
        <v>403</v>
      </c>
      <c r="B165" s="34" t="s">
        <v>240</v>
      </c>
      <c r="C165" s="30">
        <v>5670544</v>
      </c>
      <c r="D165" s="30">
        <v>462840</v>
      </c>
      <c r="E165" s="31">
        <v>12.25</v>
      </c>
      <c r="F165" s="32">
        <v>1.1100000000000001</v>
      </c>
      <c r="G165" s="30">
        <v>0</v>
      </c>
      <c r="H165" s="30">
        <v>51.45</v>
      </c>
      <c r="I165" s="33">
        <v>2200</v>
      </c>
      <c r="J165" s="31">
        <v>64.599999999999994</v>
      </c>
      <c r="K165" s="31">
        <v>10.93</v>
      </c>
      <c r="L165" s="30">
        <v>0.46</v>
      </c>
      <c r="M165" s="30">
        <v>1.44</v>
      </c>
      <c r="N165" s="30">
        <v>98.1</v>
      </c>
      <c r="O165" s="30">
        <v>2</v>
      </c>
      <c r="P165" s="30">
        <v>29.36</v>
      </c>
      <c r="Q165" s="30">
        <v>7.25</v>
      </c>
      <c r="R165" s="30">
        <v>0.35299999999999998</v>
      </c>
      <c r="S165" s="30">
        <v>0.38100000000000001</v>
      </c>
      <c r="T165" s="30">
        <v>0.26600000000000001</v>
      </c>
    </row>
    <row r="166" spans="1:20" x14ac:dyDescent="0.25">
      <c r="A166" s="26" t="s">
        <v>404</v>
      </c>
      <c r="B166" s="34" t="s">
        <v>246</v>
      </c>
      <c r="C166" s="30">
        <v>6506464</v>
      </c>
      <c r="D166" s="30">
        <v>406750</v>
      </c>
      <c r="E166" s="31">
        <v>16</v>
      </c>
      <c r="F166" s="32">
        <v>0</v>
      </c>
      <c r="G166" s="30">
        <v>-0.08</v>
      </c>
      <c r="H166" s="30">
        <v>25.63</v>
      </c>
      <c r="I166" s="33">
        <v>4700</v>
      </c>
      <c r="J166" s="31">
        <v>94</v>
      </c>
      <c r="K166" s="31">
        <v>49.23</v>
      </c>
      <c r="L166" s="30">
        <v>7.6</v>
      </c>
      <c r="M166" s="30">
        <v>0.23</v>
      </c>
      <c r="N166" s="30">
        <v>92.17</v>
      </c>
      <c r="O166" s="30">
        <v>2</v>
      </c>
      <c r="P166" s="30">
        <v>29.1</v>
      </c>
      <c r="Q166" s="30">
        <v>4.49</v>
      </c>
      <c r="R166" s="30">
        <v>0.224</v>
      </c>
      <c r="S166" s="30">
        <v>0.20699999999999999</v>
      </c>
      <c r="T166" s="30">
        <v>0.56899999999999995</v>
      </c>
    </row>
    <row r="167" spans="1:20" x14ac:dyDescent="0.25">
      <c r="A167" s="26" t="s">
        <v>405</v>
      </c>
      <c r="B167" s="34" t="s">
        <v>246</v>
      </c>
      <c r="C167" s="30">
        <v>28302603</v>
      </c>
      <c r="D167" s="30">
        <v>1285220</v>
      </c>
      <c r="E167" s="31">
        <v>22.02</v>
      </c>
      <c r="F167" s="32">
        <v>0.19</v>
      </c>
      <c r="G167" s="30">
        <v>-1.05</v>
      </c>
      <c r="H167" s="30">
        <v>31.94</v>
      </c>
      <c r="I167" s="33">
        <v>5100</v>
      </c>
      <c r="J167" s="31">
        <v>90.9</v>
      </c>
      <c r="K167" s="31">
        <v>79.52</v>
      </c>
      <c r="L167" s="30">
        <v>2.89</v>
      </c>
      <c r="M167" s="30">
        <v>0.4</v>
      </c>
      <c r="N167" s="30">
        <v>96.71</v>
      </c>
      <c r="O167" s="30">
        <v>1.5</v>
      </c>
      <c r="P167" s="30">
        <v>20.48</v>
      </c>
      <c r="Q167" s="30">
        <v>6.23</v>
      </c>
      <c r="R167" s="30">
        <v>0.08</v>
      </c>
      <c r="S167" s="30">
        <v>0.27</v>
      </c>
      <c r="T167" s="30">
        <v>0.65</v>
      </c>
    </row>
    <row r="168" spans="1:20" x14ac:dyDescent="0.25">
      <c r="A168" s="26" t="s">
        <v>406</v>
      </c>
      <c r="B168" s="34" t="s">
        <v>234</v>
      </c>
      <c r="C168" s="30">
        <v>89468677</v>
      </c>
      <c r="D168" s="30">
        <v>300000</v>
      </c>
      <c r="E168" s="31">
        <v>298.23</v>
      </c>
      <c r="F168" s="32">
        <v>12.1</v>
      </c>
      <c r="G168" s="30">
        <v>-1.5</v>
      </c>
      <c r="H168" s="30">
        <v>23.51</v>
      </c>
      <c r="I168" s="33">
        <v>4600</v>
      </c>
      <c r="J168" s="31">
        <v>92.6</v>
      </c>
      <c r="K168" s="31">
        <v>38.42</v>
      </c>
      <c r="L168" s="30">
        <v>18.95</v>
      </c>
      <c r="M168" s="30">
        <v>16.77</v>
      </c>
      <c r="N168" s="30">
        <v>64.28</v>
      </c>
      <c r="O168" s="30">
        <v>2</v>
      </c>
      <c r="P168" s="30">
        <v>24.89</v>
      </c>
      <c r="Q168" s="30">
        <v>5.41</v>
      </c>
      <c r="R168" s="30">
        <v>0.14399999999999999</v>
      </c>
      <c r="S168" s="30">
        <v>0.32600000000000001</v>
      </c>
      <c r="T168" s="30">
        <v>0.53</v>
      </c>
    </row>
    <row r="169" spans="1:20" x14ac:dyDescent="0.25">
      <c r="A169" s="26" t="s">
        <v>407</v>
      </c>
      <c r="B169" s="34" t="s">
        <v>236</v>
      </c>
      <c r="C169" s="30">
        <v>38536869</v>
      </c>
      <c r="D169" s="30">
        <v>312685</v>
      </c>
      <c r="E169" s="31">
        <v>123.25</v>
      </c>
      <c r="F169" s="32">
        <v>0.16</v>
      </c>
      <c r="G169" s="30">
        <v>-0.49</v>
      </c>
      <c r="H169" s="30">
        <v>8.51</v>
      </c>
      <c r="I169" s="33">
        <v>11100</v>
      </c>
      <c r="J169" s="31">
        <v>99.8</v>
      </c>
      <c r="K169" s="31">
        <v>306.27999999999997</v>
      </c>
      <c r="L169" s="30">
        <v>45.91</v>
      </c>
      <c r="M169" s="30">
        <v>1.1200000000000001</v>
      </c>
      <c r="N169" s="30">
        <v>52.97</v>
      </c>
      <c r="O169" s="30">
        <v>3</v>
      </c>
      <c r="P169" s="30">
        <v>9.85</v>
      </c>
      <c r="Q169" s="30">
        <v>9.89</v>
      </c>
      <c r="R169" s="30">
        <v>0.05</v>
      </c>
      <c r="S169" s="30">
        <v>0.311</v>
      </c>
      <c r="T169" s="30">
        <v>0.64</v>
      </c>
    </row>
    <row r="170" spans="1:20" x14ac:dyDescent="0.25">
      <c r="A170" s="26" t="s">
        <v>408</v>
      </c>
      <c r="B170" s="34" t="s">
        <v>242</v>
      </c>
      <c r="C170" s="30">
        <v>10605870</v>
      </c>
      <c r="D170" s="30">
        <v>92391</v>
      </c>
      <c r="E170" s="31">
        <v>114.79</v>
      </c>
      <c r="F170" s="32">
        <v>1.94</v>
      </c>
      <c r="G170" s="30">
        <v>3.57</v>
      </c>
      <c r="H170" s="30">
        <v>5.05</v>
      </c>
      <c r="I170" s="33">
        <v>18000</v>
      </c>
      <c r="J170" s="31">
        <v>93.3</v>
      </c>
      <c r="K170" s="31">
        <v>399.21</v>
      </c>
      <c r="L170" s="30">
        <v>21.75</v>
      </c>
      <c r="M170" s="30">
        <v>7.81</v>
      </c>
      <c r="N170" s="30">
        <v>70.44</v>
      </c>
      <c r="O170" s="30">
        <v>3</v>
      </c>
      <c r="P170" s="30">
        <v>10.72</v>
      </c>
      <c r="Q170" s="30">
        <v>10.5</v>
      </c>
      <c r="R170" s="30">
        <v>5.2999999999999999E-2</v>
      </c>
      <c r="S170" s="30">
        <v>0.27400000000000002</v>
      </c>
      <c r="T170" s="30">
        <v>0.67300000000000004</v>
      </c>
    </row>
    <row r="171" spans="1:20" x14ac:dyDescent="0.25">
      <c r="A171" s="26" t="s">
        <v>409</v>
      </c>
      <c r="B171" s="34" t="s">
        <v>246</v>
      </c>
      <c r="C171" s="30">
        <v>3927188</v>
      </c>
      <c r="D171" s="30">
        <v>13790</v>
      </c>
      <c r="E171" s="31">
        <v>284.79000000000002</v>
      </c>
      <c r="F171" s="32">
        <v>3.63</v>
      </c>
      <c r="G171" s="30">
        <v>-1.46</v>
      </c>
      <c r="H171" s="30">
        <v>8.24</v>
      </c>
      <c r="I171" s="33">
        <v>16800</v>
      </c>
      <c r="J171" s="31">
        <v>94.1</v>
      </c>
      <c r="K171" s="31">
        <v>283.13</v>
      </c>
      <c r="L171" s="30">
        <v>3.95</v>
      </c>
      <c r="M171" s="30">
        <v>5.52</v>
      </c>
      <c r="N171" s="30">
        <v>90.53</v>
      </c>
      <c r="O171" s="30">
        <v>2</v>
      </c>
      <c r="P171" s="30">
        <v>12.77</v>
      </c>
      <c r="Q171" s="30">
        <v>7.65</v>
      </c>
      <c r="R171" s="30">
        <v>0.01</v>
      </c>
      <c r="S171" s="30">
        <v>0.45</v>
      </c>
      <c r="T171" s="30">
        <v>0.54</v>
      </c>
    </row>
    <row r="172" spans="1:20" x14ac:dyDescent="0.25">
      <c r="A172" s="26" t="s">
        <v>410</v>
      </c>
      <c r="B172" s="34" t="s">
        <v>257</v>
      </c>
      <c r="C172" s="30">
        <v>885359</v>
      </c>
      <c r="D172" s="30">
        <v>11437</v>
      </c>
      <c r="E172" s="31">
        <v>77.41</v>
      </c>
      <c r="F172" s="32">
        <v>4.92</v>
      </c>
      <c r="G172" s="30">
        <v>16.29</v>
      </c>
      <c r="H172" s="30">
        <v>18.61</v>
      </c>
      <c r="I172" s="33">
        <v>21500</v>
      </c>
      <c r="J172" s="31">
        <v>82.5</v>
      </c>
      <c r="K172" s="31">
        <v>232</v>
      </c>
      <c r="L172" s="30">
        <v>1.64</v>
      </c>
      <c r="M172" s="30">
        <v>0.27</v>
      </c>
      <c r="N172" s="30">
        <v>98.09</v>
      </c>
      <c r="O172" s="30">
        <v>1</v>
      </c>
      <c r="P172" s="30">
        <v>15.56</v>
      </c>
      <c r="Q172" s="30">
        <v>4.72</v>
      </c>
      <c r="R172" s="30">
        <v>2E-3</v>
      </c>
      <c r="S172" s="30">
        <v>0.80100000000000005</v>
      </c>
      <c r="T172" s="30">
        <v>0.19700000000000001</v>
      </c>
    </row>
    <row r="173" spans="1:20" x14ac:dyDescent="0.25">
      <c r="A173" s="26" t="s">
        <v>411</v>
      </c>
      <c r="B173" s="34" t="s">
        <v>244</v>
      </c>
      <c r="C173" s="30">
        <v>787584</v>
      </c>
      <c r="D173" s="30">
        <v>2517</v>
      </c>
      <c r="E173" s="31">
        <v>312.91000000000003</v>
      </c>
      <c r="F173" s="32">
        <v>8.2200000000000006</v>
      </c>
      <c r="G173" s="30">
        <v>0</v>
      </c>
      <c r="H173" s="30">
        <v>7.78</v>
      </c>
      <c r="I173" s="33">
        <v>5800</v>
      </c>
      <c r="J173" s="31">
        <v>88.9</v>
      </c>
      <c r="K173" s="31">
        <v>380.91</v>
      </c>
      <c r="L173" s="30">
        <v>13.6</v>
      </c>
      <c r="M173" s="30">
        <v>1.2</v>
      </c>
      <c r="N173" s="30">
        <v>85.2</v>
      </c>
      <c r="O173" s="30">
        <v>2</v>
      </c>
      <c r="P173" s="30">
        <v>18.899999999999999</v>
      </c>
      <c r="Q173" s="30">
        <v>5.49</v>
      </c>
      <c r="R173" s="30">
        <v>0.08</v>
      </c>
      <c r="S173" s="30">
        <v>0.19</v>
      </c>
      <c r="T173" s="30">
        <v>0.73</v>
      </c>
    </row>
    <row r="174" spans="1:20" x14ac:dyDescent="0.25">
      <c r="A174" s="26" t="s">
        <v>412</v>
      </c>
      <c r="B174" s="34" t="s">
        <v>236</v>
      </c>
      <c r="C174" s="30">
        <v>22303552</v>
      </c>
      <c r="D174" s="30">
        <v>237500</v>
      </c>
      <c r="E174" s="31">
        <v>93.91</v>
      </c>
      <c r="F174" s="32">
        <v>0.09</v>
      </c>
      <c r="G174" s="30">
        <v>-0.13</v>
      </c>
      <c r="H174" s="30">
        <v>26.43</v>
      </c>
      <c r="I174" s="33">
        <v>7000</v>
      </c>
      <c r="J174" s="31">
        <v>98.4</v>
      </c>
      <c r="K174" s="31">
        <v>196.87</v>
      </c>
      <c r="L174" s="30">
        <v>40.82</v>
      </c>
      <c r="M174" s="30">
        <v>2.25</v>
      </c>
      <c r="N174" s="30">
        <v>56.93</v>
      </c>
      <c r="O174" s="30">
        <v>3</v>
      </c>
      <c r="P174" s="30">
        <v>10.7</v>
      </c>
      <c r="Q174" s="30">
        <v>11.77</v>
      </c>
      <c r="R174" s="30">
        <v>0.10100000000000001</v>
      </c>
      <c r="S174" s="30">
        <v>0.35</v>
      </c>
      <c r="T174" s="30">
        <v>0.54900000000000004</v>
      </c>
    </row>
    <row r="175" spans="1:20" x14ac:dyDescent="0.25">
      <c r="A175" s="26" t="s">
        <v>413</v>
      </c>
      <c r="B175" s="34" t="s">
        <v>250</v>
      </c>
      <c r="C175" s="30">
        <v>142893540</v>
      </c>
      <c r="D175" s="30">
        <v>17075200</v>
      </c>
      <c r="E175" s="31">
        <v>8.3699999999999992</v>
      </c>
      <c r="F175" s="32">
        <v>0.22</v>
      </c>
      <c r="G175" s="30">
        <v>1.02</v>
      </c>
      <c r="H175" s="30">
        <v>15.39</v>
      </c>
      <c r="I175" s="33">
        <v>8900</v>
      </c>
      <c r="J175" s="31">
        <v>99.6</v>
      </c>
      <c r="K175" s="31">
        <v>280.63</v>
      </c>
      <c r="L175" s="30">
        <v>7.33</v>
      </c>
      <c r="M175" s="30">
        <v>0.11</v>
      </c>
      <c r="N175" s="30">
        <v>92.56</v>
      </c>
      <c r="O175" s="30"/>
      <c r="P175" s="30">
        <v>9.9499999999999993</v>
      </c>
      <c r="Q175" s="30">
        <v>14.65</v>
      </c>
      <c r="R175" s="30">
        <v>5.3999999999999999E-2</v>
      </c>
      <c r="S175" s="30">
        <v>0.371</v>
      </c>
      <c r="T175" s="30">
        <v>0.57499999999999996</v>
      </c>
    </row>
    <row r="176" spans="1:20" x14ac:dyDescent="0.25">
      <c r="A176" s="26" t="s">
        <v>414</v>
      </c>
      <c r="B176" s="34" t="s">
        <v>244</v>
      </c>
      <c r="C176" s="30">
        <v>8648248</v>
      </c>
      <c r="D176" s="30">
        <v>26338</v>
      </c>
      <c r="E176" s="31">
        <v>328.36</v>
      </c>
      <c r="F176" s="32">
        <v>0</v>
      </c>
      <c r="G176" s="30">
        <v>0</v>
      </c>
      <c r="H176" s="30">
        <v>91.23</v>
      </c>
      <c r="I176" s="33">
        <v>1300</v>
      </c>
      <c r="J176" s="31">
        <v>70.400000000000006</v>
      </c>
      <c r="K176" s="31">
        <v>2.66</v>
      </c>
      <c r="L176" s="30">
        <v>40.54</v>
      </c>
      <c r="M176" s="30">
        <v>12.16</v>
      </c>
      <c r="N176" s="30">
        <v>47.3</v>
      </c>
      <c r="O176" s="30">
        <v>3</v>
      </c>
      <c r="P176" s="30">
        <v>40.369999999999997</v>
      </c>
      <c r="Q176" s="30">
        <v>16.09</v>
      </c>
      <c r="R176" s="30">
        <v>0.40100000000000002</v>
      </c>
      <c r="S176" s="30">
        <v>0.22900000000000001</v>
      </c>
      <c r="T176" s="30">
        <v>0.37</v>
      </c>
    </row>
    <row r="177" spans="1:20" x14ac:dyDescent="0.25">
      <c r="A177" s="26" t="s">
        <v>415</v>
      </c>
      <c r="B177" s="34" t="s">
        <v>244</v>
      </c>
      <c r="C177" s="30">
        <v>7502</v>
      </c>
      <c r="D177" s="30">
        <v>413</v>
      </c>
      <c r="E177" s="31">
        <v>18.16</v>
      </c>
      <c r="F177" s="32">
        <v>14.53</v>
      </c>
      <c r="G177" s="30">
        <v>0</v>
      </c>
      <c r="H177" s="30">
        <v>19</v>
      </c>
      <c r="I177" s="33">
        <v>2500</v>
      </c>
      <c r="J177" s="31">
        <v>97</v>
      </c>
      <c r="K177" s="31">
        <v>293.26</v>
      </c>
      <c r="L177" s="30">
        <v>12.9</v>
      </c>
      <c r="M177" s="30">
        <v>0</v>
      </c>
      <c r="N177" s="30">
        <v>87.1</v>
      </c>
      <c r="O177" s="30"/>
      <c r="P177" s="30">
        <v>12.13</v>
      </c>
      <c r="Q177" s="30">
        <v>6.53</v>
      </c>
      <c r="R177" s="30"/>
      <c r="S177" s="30"/>
      <c r="T177" s="30"/>
    </row>
    <row r="178" spans="1:20" x14ac:dyDescent="0.25">
      <c r="A178" t="s">
        <v>416</v>
      </c>
      <c r="B178" s="34" t="s">
        <v>246</v>
      </c>
      <c r="C178" s="30">
        <v>39129</v>
      </c>
      <c r="D178" s="30">
        <v>261</v>
      </c>
      <c r="E178" s="31">
        <v>149.91999999999999</v>
      </c>
      <c r="F178" s="32">
        <v>51.72</v>
      </c>
      <c r="G178" s="30">
        <v>-7.11</v>
      </c>
      <c r="H178" s="30">
        <v>14.49</v>
      </c>
      <c r="I178" s="33">
        <v>8800</v>
      </c>
      <c r="J178" s="31">
        <v>97</v>
      </c>
      <c r="K178" s="31">
        <v>638.91</v>
      </c>
      <c r="L178" s="30">
        <v>19.440000000000001</v>
      </c>
      <c r="M178" s="30">
        <v>2.78</v>
      </c>
      <c r="N178" s="30">
        <v>77.78</v>
      </c>
      <c r="O178" s="30">
        <v>2</v>
      </c>
      <c r="P178" s="30">
        <v>18.02</v>
      </c>
      <c r="Q178" s="30">
        <v>8.33</v>
      </c>
      <c r="R178" s="30">
        <v>3.5000000000000003E-2</v>
      </c>
      <c r="S178" s="30">
        <v>0.25800000000000001</v>
      </c>
      <c r="T178" s="30">
        <v>0.70699999999999996</v>
      </c>
    </row>
    <row r="179" spans="1:20" x14ac:dyDescent="0.25">
      <c r="A179" s="26" t="s">
        <v>417</v>
      </c>
      <c r="B179" s="34" t="s">
        <v>246</v>
      </c>
      <c r="C179" s="30">
        <v>168458</v>
      </c>
      <c r="D179" s="30">
        <v>616</v>
      </c>
      <c r="E179" s="31">
        <v>273.47000000000003</v>
      </c>
      <c r="F179" s="32">
        <v>25.65</v>
      </c>
      <c r="G179" s="30">
        <v>-2.67</v>
      </c>
      <c r="H179" s="30">
        <v>13.53</v>
      </c>
      <c r="I179" s="33">
        <v>5400</v>
      </c>
      <c r="J179" s="31">
        <v>67</v>
      </c>
      <c r="K179" s="31">
        <v>303.33999999999997</v>
      </c>
      <c r="L179" s="30">
        <v>6.56</v>
      </c>
      <c r="M179" s="30">
        <v>22.95</v>
      </c>
      <c r="N179" s="30">
        <v>70.489999999999995</v>
      </c>
      <c r="O179" s="30">
        <v>2</v>
      </c>
      <c r="P179" s="30">
        <v>19.68</v>
      </c>
      <c r="Q179" s="30">
        <v>5.08</v>
      </c>
      <c r="R179" s="30">
        <v>7.0000000000000007E-2</v>
      </c>
      <c r="S179" s="30">
        <v>0.2</v>
      </c>
      <c r="T179" s="30">
        <v>0.73</v>
      </c>
    </row>
    <row r="180" spans="1:20" x14ac:dyDescent="0.25">
      <c r="A180" t="s">
        <v>418</v>
      </c>
      <c r="B180" s="34" t="s">
        <v>265</v>
      </c>
      <c r="C180" s="30">
        <v>7026</v>
      </c>
      <c r="D180" s="30">
        <v>242</v>
      </c>
      <c r="E180" s="31">
        <v>29.03</v>
      </c>
      <c r="F180" s="32">
        <v>49.59</v>
      </c>
      <c r="G180" s="30">
        <v>-4.8600000000000003</v>
      </c>
      <c r="H180" s="30">
        <v>7.54</v>
      </c>
      <c r="I180" s="33">
        <v>6900</v>
      </c>
      <c r="J180" s="31">
        <v>99</v>
      </c>
      <c r="K180" s="31">
        <v>683.18</v>
      </c>
      <c r="L180" s="30">
        <v>13.04</v>
      </c>
      <c r="M180" s="30">
        <v>0</v>
      </c>
      <c r="N180" s="30">
        <v>86.96</v>
      </c>
      <c r="O180" s="30"/>
      <c r="P180" s="30">
        <v>13.52</v>
      </c>
      <c r="Q180" s="30">
        <v>6.83</v>
      </c>
      <c r="R180" s="30"/>
      <c r="S180" s="30"/>
      <c r="T180" s="30"/>
    </row>
    <row r="181" spans="1:20" x14ac:dyDescent="0.25">
      <c r="A181" s="26" t="s">
        <v>419</v>
      </c>
      <c r="B181" s="34" t="s">
        <v>246</v>
      </c>
      <c r="C181" s="30">
        <v>117848</v>
      </c>
      <c r="D181" s="30">
        <v>389</v>
      </c>
      <c r="E181" s="31">
        <v>302.95</v>
      </c>
      <c r="F181" s="32">
        <v>21.59</v>
      </c>
      <c r="G181" s="30">
        <v>-7.64</v>
      </c>
      <c r="H181" s="30">
        <v>14.78</v>
      </c>
      <c r="I181" s="33">
        <v>2900</v>
      </c>
      <c r="J181" s="31">
        <v>96</v>
      </c>
      <c r="K181" s="31">
        <v>190.92</v>
      </c>
      <c r="L181" s="30">
        <v>17.95</v>
      </c>
      <c r="M181" s="30">
        <v>17.95</v>
      </c>
      <c r="N181" s="30">
        <v>64.099999999999994</v>
      </c>
      <c r="O181" s="30">
        <v>2</v>
      </c>
      <c r="P181" s="30">
        <v>16.18</v>
      </c>
      <c r="Q181" s="30">
        <v>5.98</v>
      </c>
      <c r="R181" s="30">
        <v>0.1</v>
      </c>
      <c r="S181" s="30">
        <v>0.26</v>
      </c>
      <c r="T181" s="30">
        <v>0.64</v>
      </c>
    </row>
    <row r="182" spans="1:20" x14ac:dyDescent="0.25">
      <c r="A182" s="26" t="s">
        <v>420</v>
      </c>
      <c r="B182" s="34" t="s">
        <v>240</v>
      </c>
      <c r="C182" s="30">
        <v>176908</v>
      </c>
      <c r="D182" s="30">
        <v>2944</v>
      </c>
      <c r="E182" s="31">
        <v>60.09</v>
      </c>
      <c r="F182" s="32">
        <v>13.69</v>
      </c>
      <c r="G182" s="30">
        <v>-11.7</v>
      </c>
      <c r="H182" s="30">
        <v>27.71</v>
      </c>
      <c r="I182" s="33">
        <v>5600</v>
      </c>
      <c r="J182" s="31">
        <v>99.7</v>
      </c>
      <c r="K182" s="31">
        <v>75.180000000000007</v>
      </c>
      <c r="L182" s="30">
        <v>21.2</v>
      </c>
      <c r="M182" s="30">
        <v>24.38</v>
      </c>
      <c r="N182" s="30">
        <v>54.42</v>
      </c>
      <c r="O182" s="30">
        <v>2</v>
      </c>
      <c r="P182" s="30">
        <v>16.43</v>
      </c>
      <c r="Q182" s="30">
        <v>6.62</v>
      </c>
      <c r="R182" s="30">
        <v>0.114</v>
      </c>
      <c r="S182" s="30">
        <v>0.58399999999999996</v>
      </c>
      <c r="T182" s="30">
        <v>0.30199999999999999</v>
      </c>
    </row>
    <row r="183" spans="1:20" x14ac:dyDescent="0.25">
      <c r="A183" s="26" t="s">
        <v>421</v>
      </c>
      <c r="B183" s="34" t="s">
        <v>242</v>
      </c>
      <c r="C183" s="30">
        <v>29251</v>
      </c>
      <c r="D183" s="30">
        <v>61</v>
      </c>
      <c r="E183" s="31">
        <v>479.52</v>
      </c>
      <c r="F183" s="32">
        <v>0</v>
      </c>
      <c r="G183" s="30">
        <v>10.98</v>
      </c>
      <c r="H183" s="30">
        <v>5.73</v>
      </c>
      <c r="I183" s="33">
        <v>34600</v>
      </c>
      <c r="J183" s="31">
        <v>96</v>
      </c>
      <c r="K183" s="31">
        <v>704.25</v>
      </c>
      <c r="L183" s="30">
        <v>16.670000000000002</v>
      </c>
      <c r="M183" s="30">
        <v>0</v>
      </c>
      <c r="N183" s="30">
        <v>83.33</v>
      </c>
      <c r="O183" s="30"/>
      <c r="P183" s="30">
        <v>10.02</v>
      </c>
      <c r="Q183" s="30">
        <v>8.17</v>
      </c>
      <c r="R183" s="30"/>
      <c r="S183" s="30"/>
      <c r="T183" s="30"/>
    </row>
    <row r="184" spans="1:20" x14ac:dyDescent="0.25">
      <c r="A184" t="s">
        <v>422</v>
      </c>
      <c r="B184" s="34" t="s">
        <v>244</v>
      </c>
      <c r="C184" s="30">
        <v>193413</v>
      </c>
      <c r="D184" s="30">
        <v>1001</v>
      </c>
      <c r="E184" s="31">
        <v>193.22</v>
      </c>
      <c r="F184" s="32">
        <v>20.88</v>
      </c>
      <c r="G184" s="30">
        <v>-2.72</v>
      </c>
      <c r="H184" s="30">
        <v>43.11</v>
      </c>
      <c r="I184" s="33">
        <v>1200</v>
      </c>
      <c r="J184" s="31">
        <v>79.3</v>
      </c>
      <c r="K184" s="31">
        <v>36.19</v>
      </c>
      <c r="L184" s="30">
        <v>6.25</v>
      </c>
      <c r="M184" s="30">
        <v>48.96</v>
      </c>
      <c r="N184" s="30">
        <v>44.79</v>
      </c>
      <c r="O184" s="30">
        <v>2</v>
      </c>
      <c r="P184" s="30">
        <v>40.25</v>
      </c>
      <c r="Q184" s="30">
        <v>6.47</v>
      </c>
      <c r="R184" s="30">
        <v>0.16700000000000001</v>
      </c>
      <c r="S184" s="30">
        <v>0.14799999999999999</v>
      </c>
      <c r="T184" s="30">
        <v>0.68400000000000005</v>
      </c>
    </row>
    <row r="185" spans="1:20" x14ac:dyDescent="0.25">
      <c r="A185" s="26" t="s">
        <v>423</v>
      </c>
      <c r="B185" s="34" t="s">
        <v>257</v>
      </c>
      <c r="C185" s="30">
        <v>27019731</v>
      </c>
      <c r="D185" s="30">
        <v>1960582</v>
      </c>
      <c r="E185" s="31">
        <v>13.78</v>
      </c>
      <c r="F185" s="32">
        <v>0.13</v>
      </c>
      <c r="G185" s="30">
        <v>-2.71</v>
      </c>
      <c r="H185" s="30">
        <v>13.24</v>
      </c>
      <c r="I185" s="33">
        <v>11800</v>
      </c>
      <c r="J185" s="31">
        <v>78.8</v>
      </c>
      <c r="K185" s="31">
        <v>140.63999999999999</v>
      </c>
      <c r="L185" s="30">
        <v>1.67</v>
      </c>
      <c r="M185" s="30">
        <v>0.09</v>
      </c>
      <c r="N185" s="30">
        <v>98.24</v>
      </c>
      <c r="O185" s="30">
        <v>1</v>
      </c>
      <c r="P185" s="30">
        <v>29.34</v>
      </c>
      <c r="Q185" s="30">
        <v>2.58</v>
      </c>
      <c r="R185" s="30">
        <v>3.3000000000000002E-2</v>
      </c>
      <c r="S185" s="30">
        <v>0.61299999999999999</v>
      </c>
      <c r="T185" s="30">
        <v>0.35399999999999998</v>
      </c>
    </row>
    <row r="186" spans="1:20" x14ac:dyDescent="0.25">
      <c r="A186" s="26" t="s">
        <v>424</v>
      </c>
      <c r="B186" s="34" t="s">
        <v>244</v>
      </c>
      <c r="C186" s="30">
        <v>11987121</v>
      </c>
      <c r="D186" s="30">
        <v>196190</v>
      </c>
      <c r="E186" s="31">
        <v>61.1</v>
      </c>
      <c r="F186" s="32">
        <v>0.27</v>
      </c>
      <c r="G186" s="30">
        <v>0.2</v>
      </c>
      <c r="H186" s="30">
        <v>55.51</v>
      </c>
      <c r="I186" s="33">
        <v>1600</v>
      </c>
      <c r="J186" s="31">
        <v>40.200000000000003</v>
      </c>
      <c r="K186" s="31">
        <v>22.24</v>
      </c>
      <c r="L186" s="30">
        <v>12.78</v>
      </c>
      <c r="M186" s="30">
        <v>0.21</v>
      </c>
      <c r="N186" s="30">
        <v>87.01</v>
      </c>
      <c r="O186" s="30">
        <v>2</v>
      </c>
      <c r="P186" s="30">
        <v>32.78</v>
      </c>
      <c r="Q186" s="30">
        <v>9.42</v>
      </c>
      <c r="R186" s="30">
        <v>0.17199999999999999</v>
      </c>
      <c r="S186" s="30">
        <v>0.20899999999999999</v>
      </c>
      <c r="T186" s="30">
        <v>0.61899999999999999</v>
      </c>
    </row>
    <row r="187" spans="1:20" x14ac:dyDescent="0.25">
      <c r="A187" s="26" t="s">
        <v>425</v>
      </c>
      <c r="B187" s="34" t="s">
        <v>236</v>
      </c>
      <c r="C187" s="30">
        <v>9396411</v>
      </c>
      <c r="D187" s="30">
        <v>88361</v>
      </c>
      <c r="E187" s="31">
        <v>106.34</v>
      </c>
      <c r="F187" s="32">
        <v>0</v>
      </c>
      <c r="G187" s="30">
        <v>-1.33</v>
      </c>
      <c r="H187" s="30">
        <v>12.89</v>
      </c>
      <c r="I187" s="33">
        <v>2200</v>
      </c>
      <c r="J187" s="31">
        <v>93</v>
      </c>
      <c r="K187" s="31">
        <v>285.79000000000002</v>
      </c>
      <c r="L187" s="30">
        <v>33.35</v>
      </c>
      <c r="M187" s="30">
        <v>3.2</v>
      </c>
      <c r="N187" s="30">
        <v>63.45</v>
      </c>
      <c r="O187" s="30"/>
      <c r="P187" s="30"/>
      <c r="Q187" s="30"/>
      <c r="R187" s="30">
        <v>0.16600000000000001</v>
      </c>
      <c r="S187" s="30">
        <v>0.255</v>
      </c>
      <c r="T187" s="30">
        <v>0.57899999999999996</v>
      </c>
    </row>
    <row r="188" spans="1:20" x14ac:dyDescent="0.25">
      <c r="A188" s="26" t="s">
        <v>426</v>
      </c>
      <c r="B188" s="34" t="s">
        <v>244</v>
      </c>
      <c r="C188" s="30">
        <v>81541</v>
      </c>
      <c r="D188" s="30">
        <v>455</v>
      </c>
      <c r="E188" s="31">
        <v>179.21</v>
      </c>
      <c r="F188" s="32">
        <v>107.91</v>
      </c>
      <c r="G188" s="30">
        <v>-5.69</v>
      </c>
      <c r="H188" s="30">
        <v>15.53</v>
      </c>
      <c r="I188" s="33">
        <v>7800</v>
      </c>
      <c r="J188" s="31">
        <v>58</v>
      </c>
      <c r="K188" s="31">
        <v>262.44</v>
      </c>
      <c r="L188" s="30">
        <v>2.2200000000000002</v>
      </c>
      <c r="M188" s="30">
        <v>13.33</v>
      </c>
      <c r="N188" s="30">
        <v>84.45</v>
      </c>
      <c r="O188" s="30">
        <v>2</v>
      </c>
      <c r="P188" s="30">
        <v>16.03</v>
      </c>
      <c r="Q188" s="30">
        <v>6.29</v>
      </c>
      <c r="R188" s="30">
        <v>3.2000000000000001E-2</v>
      </c>
      <c r="S188" s="30">
        <v>0.30399999999999999</v>
      </c>
      <c r="T188" s="30">
        <v>0.66500000000000004</v>
      </c>
    </row>
    <row r="189" spans="1:20" x14ac:dyDescent="0.25">
      <c r="A189" s="26" t="s">
        <v>427</v>
      </c>
      <c r="B189" s="34" t="s">
        <v>244</v>
      </c>
      <c r="C189" s="30">
        <v>6005250</v>
      </c>
      <c r="D189" s="30">
        <v>71740</v>
      </c>
      <c r="E189" s="31">
        <v>83.71</v>
      </c>
      <c r="F189" s="32">
        <v>0.56000000000000005</v>
      </c>
      <c r="G189" s="30">
        <v>0</v>
      </c>
      <c r="H189" s="30">
        <v>143.63999999999999</v>
      </c>
      <c r="I189" s="33">
        <v>500</v>
      </c>
      <c r="J189" s="31">
        <v>31.4</v>
      </c>
      <c r="K189" s="31">
        <v>4</v>
      </c>
      <c r="L189" s="30">
        <v>6.98</v>
      </c>
      <c r="M189" s="30">
        <v>0.89</v>
      </c>
      <c r="N189" s="30">
        <v>92.13</v>
      </c>
      <c r="O189" s="30">
        <v>2</v>
      </c>
      <c r="P189" s="30">
        <v>45.76</v>
      </c>
      <c r="Q189" s="30">
        <v>23.03</v>
      </c>
      <c r="R189" s="30">
        <v>0.49</v>
      </c>
      <c r="S189" s="30">
        <v>0.31</v>
      </c>
      <c r="T189" s="30">
        <v>0.21</v>
      </c>
    </row>
    <row r="190" spans="1:20" x14ac:dyDescent="0.25">
      <c r="A190" s="26" t="s">
        <v>428</v>
      </c>
      <c r="B190" s="34" t="s">
        <v>234</v>
      </c>
      <c r="C190" s="30">
        <v>4492150</v>
      </c>
      <c r="D190" s="30">
        <v>693</v>
      </c>
      <c r="E190" s="31">
        <v>6482.18</v>
      </c>
      <c r="F190" s="32">
        <v>27.85</v>
      </c>
      <c r="G190" s="30">
        <v>11.53</v>
      </c>
      <c r="H190" s="30">
        <v>2.29</v>
      </c>
      <c r="I190" s="33">
        <v>23700</v>
      </c>
      <c r="J190" s="31">
        <v>92.5</v>
      </c>
      <c r="K190" s="31">
        <v>411.38</v>
      </c>
      <c r="L190" s="30">
        <v>1.64</v>
      </c>
      <c r="M190" s="30">
        <v>0</v>
      </c>
      <c r="N190" s="30">
        <v>98.36</v>
      </c>
      <c r="O190" s="30">
        <v>2</v>
      </c>
      <c r="P190" s="30">
        <v>9.34</v>
      </c>
      <c r="Q190" s="30">
        <v>4.28</v>
      </c>
      <c r="R190" s="30">
        <v>0</v>
      </c>
      <c r="S190" s="30">
        <v>0.33900000000000002</v>
      </c>
      <c r="T190" s="30">
        <v>0.66100000000000003</v>
      </c>
    </row>
    <row r="191" spans="1:20" x14ac:dyDescent="0.25">
      <c r="A191" s="26" t="s">
        <v>429</v>
      </c>
      <c r="B191" s="34" t="s">
        <v>236</v>
      </c>
      <c r="C191" s="30">
        <v>5439448</v>
      </c>
      <c r="D191" s="30">
        <v>48845</v>
      </c>
      <c r="E191" s="31">
        <v>111.36</v>
      </c>
      <c r="F191" s="32">
        <v>0</v>
      </c>
      <c r="G191" s="30">
        <v>0.3</v>
      </c>
      <c r="H191" s="30">
        <v>7.41</v>
      </c>
      <c r="I191" s="33">
        <v>13300</v>
      </c>
      <c r="J191" s="31"/>
      <c r="K191" s="31">
        <v>220.06</v>
      </c>
      <c r="L191" s="30">
        <v>30.16</v>
      </c>
      <c r="M191" s="30">
        <v>2.62</v>
      </c>
      <c r="N191" s="30">
        <v>67.22</v>
      </c>
      <c r="O191" s="30">
        <v>3</v>
      </c>
      <c r="P191" s="30">
        <v>10.65</v>
      </c>
      <c r="Q191" s="30">
        <v>9.4499999999999993</v>
      </c>
      <c r="R191" s="30">
        <v>3.5000000000000003E-2</v>
      </c>
      <c r="S191" s="30">
        <v>0.29399999999999998</v>
      </c>
      <c r="T191" s="30">
        <v>0.67200000000000004</v>
      </c>
    </row>
    <row r="192" spans="1:20" x14ac:dyDescent="0.25">
      <c r="A192" s="26" t="s">
        <v>430</v>
      </c>
      <c r="B192" s="34" t="s">
        <v>236</v>
      </c>
      <c r="C192" s="30">
        <v>2010347</v>
      </c>
      <c r="D192" s="30">
        <v>20273</v>
      </c>
      <c r="E192" s="31">
        <v>99.16</v>
      </c>
      <c r="F192" s="32">
        <v>0.23</v>
      </c>
      <c r="G192" s="30">
        <v>1.1200000000000001</v>
      </c>
      <c r="H192" s="30">
        <v>4.45</v>
      </c>
      <c r="I192" s="33">
        <v>19000</v>
      </c>
      <c r="J192" s="31">
        <v>99.7</v>
      </c>
      <c r="K192" s="31">
        <v>406.1</v>
      </c>
      <c r="L192" s="30">
        <v>8.6</v>
      </c>
      <c r="M192" s="30">
        <v>1.49</v>
      </c>
      <c r="N192" s="30">
        <v>89.91</v>
      </c>
      <c r="O192" s="30"/>
      <c r="P192" s="30">
        <v>8.98</v>
      </c>
      <c r="Q192" s="30">
        <v>10.31</v>
      </c>
      <c r="R192" s="30">
        <v>2.8000000000000001E-2</v>
      </c>
      <c r="S192" s="30">
        <v>0.36899999999999999</v>
      </c>
      <c r="T192" s="30">
        <v>0.60299999999999998</v>
      </c>
    </row>
    <row r="193" spans="1:20" x14ac:dyDescent="0.25">
      <c r="A193" s="26" t="s">
        <v>431</v>
      </c>
      <c r="B193" s="34" t="s">
        <v>240</v>
      </c>
      <c r="C193" s="30">
        <v>552438</v>
      </c>
      <c r="D193" s="30">
        <v>28450</v>
      </c>
      <c r="E193" s="31">
        <v>19.420000000000002</v>
      </c>
      <c r="F193" s="32">
        <v>18.670000000000002</v>
      </c>
      <c r="G193" s="30">
        <v>0</v>
      </c>
      <c r="H193" s="30">
        <v>21.29</v>
      </c>
      <c r="I193" s="33">
        <v>1700</v>
      </c>
      <c r="J193" s="31"/>
      <c r="K193" s="31">
        <v>13.4</v>
      </c>
      <c r="L193" s="30">
        <v>0.64</v>
      </c>
      <c r="M193" s="30">
        <v>2</v>
      </c>
      <c r="N193" s="30">
        <v>97.36</v>
      </c>
      <c r="O193" s="30">
        <v>2</v>
      </c>
      <c r="P193" s="30">
        <v>30.01</v>
      </c>
      <c r="Q193" s="30">
        <v>3.92</v>
      </c>
      <c r="R193" s="30">
        <v>0.42</v>
      </c>
      <c r="S193" s="30">
        <v>0.11</v>
      </c>
      <c r="T193" s="30">
        <v>0.47</v>
      </c>
    </row>
    <row r="194" spans="1:20" x14ac:dyDescent="0.25">
      <c r="A194" s="26" t="s">
        <v>432</v>
      </c>
      <c r="B194" s="34" t="s">
        <v>244</v>
      </c>
      <c r="C194" s="30">
        <v>8863338</v>
      </c>
      <c r="D194" s="30">
        <v>637657</v>
      </c>
      <c r="E194" s="31">
        <v>13.9</v>
      </c>
      <c r="F194" s="32">
        <v>0.47</v>
      </c>
      <c r="G194" s="30">
        <v>5.37</v>
      </c>
      <c r="H194" s="30">
        <v>116.7</v>
      </c>
      <c r="I194" s="33">
        <v>500</v>
      </c>
      <c r="J194" s="31">
        <v>37.799999999999997</v>
      </c>
      <c r="K194" s="31">
        <v>11.28</v>
      </c>
      <c r="L194" s="30">
        <v>1.67</v>
      </c>
      <c r="M194" s="30">
        <v>0.04</v>
      </c>
      <c r="N194" s="30">
        <v>98.29</v>
      </c>
      <c r="O194" s="30">
        <v>1</v>
      </c>
      <c r="P194" s="30">
        <v>45.13</v>
      </c>
      <c r="Q194" s="30">
        <v>16.63</v>
      </c>
      <c r="R194" s="30">
        <v>0.65</v>
      </c>
      <c r="S194" s="30">
        <v>0.1</v>
      </c>
      <c r="T194" s="30">
        <v>0.25</v>
      </c>
    </row>
    <row r="195" spans="1:20" x14ac:dyDescent="0.25">
      <c r="A195" s="26" t="s">
        <v>433</v>
      </c>
      <c r="B195" s="34" t="s">
        <v>244</v>
      </c>
      <c r="C195" s="30">
        <v>44187637</v>
      </c>
      <c r="D195" s="30">
        <v>1219912</v>
      </c>
      <c r="E195" s="31">
        <v>36.22</v>
      </c>
      <c r="F195" s="32">
        <v>0.23</v>
      </c>
      <c r="G195" s="30">
        <v>-0.28999999999999998</v>
      </c>
      <c r="H195" s="30">
        <v>61.81</v>
      </c>
      <c r="I195" s="33">
        <v>10700</v>
      </c>
      <c r="J195" s="31">
        <v>86.4</v>
      </c>
      <c r="K195" s="31">
        <v>107.02</v>
      </c>
      <c r="L195" s="30">
        <v>12.08</v>
      </c>
      <c r="M195" s="30">
        <v>0.79</v>
      </c>
      <c r="N195" s="30">
        <v>87.13</v>
      </c>
      <c r="O195" s="30">
        <v>1</v>
      </c>
      <c r="P195" s="30">
        <v>18.2</v>
      </c>
      <c r="Q195" s="30">
        <v>22</v>
      </c>
      <c r="R195" s="30">
        <v>2.5000000000000001E-2</v>
      </c>
      <c r="S195" s="30">
        <v>0.30299999999999999</v>
      </c>
      <c r="T195" s="30">
        <v>0.67100000000000004</v>
      </c>
    </row>
    <row r="196" spans="1:20" x14ac:dyDescent="0.25">
      <c r="A196" s="26" t="s">
        <v>434</v>
      </c>
      <c r="B196" s="34" t="s">
        <v>242</v>
      </c>
      <c r="C196" s="30">
        <v>40397842</v>
      </c>
      <c r="D196" s="30">
        <v>504782</v>
      </c>
      <c r="E196" s="31">
        <v>80.03</v>
      </c>
      <c r="F196" s="32">
        <v>0.98</v>
      </c>
      <c r="G196" s="30">
        <v>0.99</v>
      </c>
      <c r="H196" s="30">
        <v>4.42</v>
      </c>
      <c r="I196" s="33">
        <v>22000</v>
      </c>
      <c r="J196" s="31">
        <v>97.9</v>
      </c>
      <c r="K196" s="31">
        <v>453.54</v>
      </c>
      <c r="L196" s="30">
        <v>26.07</v>
      </c>
      <c r="M196" s="30">
        <v>9.8699999999999992</v>
      </c>
      <c r="N196" s="30">
        <v>64.06</v>
      </c>
      <c r="O196" s="30">
        <v>3</v>
      </c>
      <c r="P196" s="30">
        <v>10.06</v>
      </c>
      <c r="Q196" s="30">
        <v>9.7200000000000006</v>
      </c>
      <c r="R196" s="30">
        <v>0.04</v>
      </c>
      <c r="S196" s="30">
        <v>0.29499999999999998</v>
      </c>
      <c r="T196" s="30">
        <v>0.66500000000000004</v>
      </c>
    </row>
    <row r="197" spans="1:20" x14ac:dyDescent="0.25">
      <c r="A197" s="26" t="s">
        <v>435</v>
      </c>
      <c r="B197" s="34" t="s">
        <v>234</v>
      </c>
      <c r="C197" s="30">
        <v>20222240</v>
      </c>
      <c r="D197" s="30">
        <v>65610</v>
      </c>
      <c r="E197" s="31">
        <v>308.22000000000003</v>
      </c>
      <c r="F197" s="32">
        <v>2.04</v>
      </c>
      <c r="G197" s="30">
        <v>-1.31</v>
      </c>
      <c r="H197" s="30">
        <v>14.35</v>
      </c>
      <c r="I197" s="33">
        <v>3700</v>
      </c>
      <c r="J197" s="31">
        <v>92.3</v>
      </c>
      <c r="K197" s="31">
        <v>61.52</v>
      </c>
      <c r="L197" s="30">
        <v>13.86</v>
      </c>
      <c r="M197" s="30">
        <v>15.7</v>
      </c>
      <c r="N197" s="30">
        <v>70.44</v>
      </c>
      <c r="O197" s="30">
        <v>2</v>
      </c>
      <c r="P197" s="30">
        <v>15.51</v>
      </c>
      <c r="Q197" s="30">
        <v>6.52</v>
      </c>
      <c r="R197" s="30">
        <v>0.17799999999999999</v>
      </c>
      <c r="S197" s="30">
        <v>0.27600000000000002</v>
      </c>
      <c r="T197" s="30">
        <v>0.54500000000000004</v>
      </c>
    </row>
    <row r="198" spans="1:20" x14ac:dyDescent="0.25">
      <c r="A198" s="26" t="s">
        <v>436</v>
      </c>
      <c r="B198" s="34" t="s">
        <v>244</v>
      </c>
      <c r="C198" s="30">
        <v>41236378</v>
      </c>
      <c r="D198" s="30">
        <v>2505810</v>
      </c>
      <c r="E198" s="31">
        <v>16.46</v>
      </c>
      <c r="F198" s="32">
        <v>0.03</v>
      </c>
      <c r="G198" s="30">
        <v>-0.02</v>
      </c>
      <c r="H198" s="30">
        <v>62.5</v>
      </c>
      <c r="I198" s="33">
        <v>1900</v>
      </c>
      <c r="J198" s="31">
        <v>61.1</v>
      </c>
      <c r="K198" s="31">
        <v>16.25</v>
      </c>
      <c r="L198" s="30">
        <v>6.83</v>
      </c>
      <c r="M198" s="30">
        <v>0.18</v>
      </c>
      <c r="N198" s="30">
        <v>92.99</v>
      </c>
      <c r="O198" s="30">
        <v>2</v>
      </c>
      <c r="P198" s="30">
        <v>34.53</v>
      </c>
      <c r="Q198" s="30">
        <v>8.9700000000000006</v>
      </c>
      <c r="R198" s="30">
        <v>0.38700000000000001</v>
      </c>
      <c r="S198" s="30">
        <v>0.20300000000000001</v>
      </c>
      <c r="T198" s="30">
        <v>0.41</v>
      </c>
    </row>
    <row r="199" spans="1:20" x14ac:dyDescent="0.25">
      <c r="A199" s="26" t="s">
        <v>437</v>
      </c>
      <c r="B199" s="34" t="s">
        <v>246</v>
      </c>
      <c r="C199" s="30">
        <v>439117</v>
      </c>
      <c r="D199" s="30">
        <v>163270</v>
      </c>
      <c r="E199" s="31">
        <v>2.69</v>
      </c>
      <c r="F199" s="32">
        <v>0.24</v>
      </c>
      <c r="G199" s="30">
        <v>-8.81</v>
      </c>
      <c r="H199" s="30">
        <v>23.57</v>
      </c>
      <c r="I199" s="33">
        <v>4000</v>
      </c>
      <c r="J199" s="31">
        <v>93</v>
      </c>
      <c r="K199" s="31">
        <v>184.69</v>
      </c>
      <c r="L199" s="30">
        <v>0.37</v>
      </c>
      <c r="M199" s="30">
        <v>0.06</v>
      </c>
      <c r="N199" s="30">
        <v>99.57</v>
      </c>
      <c r="O199" s="30">
        <v>2</v>
      </c>
      <c r="P199" s="30">
        <v>18.02</v>
      </c>
      <c r="Q199" s="30">
        <v>7.27</v>
      </c>
      <c r="R199" s="30">
        <v>0.13</v>
      </c>
      <c r="S199" s="30">
        <v>0.22</v>
      </c>
      <c r="T199" s="30">
        <v>0.65</v>
      </c>
    </row>
    <row r="200" spans="1:20" x14ac:dyDescent="0.25">
      <c r="A200" s="26" t="s">
        <v>438</v>
      </c>
      <c r="B200" s="34" t="s">
        <v>244</v>
      </c>
      <c r="C200" s="30">
        <v>1136334</v>
      </c>
      <c r="D200" s="30">
        <v>17363</v>
      </c>
      <c r="E200" s="31">
        <v>65.45</v>
      </c>
      <c r="F200" s="32">
        <v>0</v>
      </c>
      <c r="G200" s="30">
        <v>0</v>
      </c>
      <c r="H200" s="30">
        <v>69.27</v>
      </c>
      <c r="I200" s="33">
        <v>4900</v>
      </c>
      <c r="J200" s="31">
        <v>81.599999999999994</v>
      </c>
      <c r="K200" s="31">
        <v>30.8</v>
      </c>
      <c r="L200" s="30">
        <v>10.35</v>
      </c>
      <c r="M200" s="30">
        <v>0.7</v>
      </c>
      <c r="N200" s="30">
        <v>88.95</v>
      </c>
      <c r="O200" s="30">
        <v>2.5</v>
      </c>
      <c r="P200" s="30">
        <v>27.41</v>
      </c>
      <c r="Q200" s="30">
        <v>29.74</v>
      </c>
      <c r="R200" s="30">
        <v>0.11899999999999999</v>
      </c>
      <c r="S200" s="30">
        <v>0.51500000000000001</v>
      </c>
      <c r="T200" s="30">
        <v>0.36599999999999999</v>
      </c>
    </row>
    <row r="201" spans="1:20" x14ac:dyDescent="0.25">
      <c r="A201" s="26" t="s">
        <v>439</v>
      </c>
      <c r="B201" s="34" t="s">
        <v>242</v>
      </c>
      <c r="C201" s="30">
        <v>9016596</v>
      </c>
      <c r="D201" s="30">
        <v>449964</v>
      </c>
      <c r="E201" s="31">
        <v>20.04</v>
      </c>
      <c r="F201" s="32">
        <v>0.72</v>
      </c>
      <c r="G201" s="30">
        <v>1.67</v>
      </c>
      <c r="H201" s="30">
        <v>2.77</v>
      </c>
      <c r="I201" s="33">
        <v>26800</v>
      </c>
      <c r="J201" s="31">
        <v>99</v>
      </c>
      <c r="K201" s="31">
        <v>715.01</v>
      </c>
      <c r="L201" s="30">
        <v>6.54</v>
      </c>
      <c r="M201" s="30">
        <v>0.01</v>
      </c>
      <c r="N201" s="30">
        <v>93.45</v>
      </c>
      <c r="O201" s="30">
        <v>3</v>
      </c>
      <c r="P201" s="30">
        <v>10.27</v>
      </c>
      <c r="Q201" s="30">
        <v>10.31</v>
      </c>
      <c r="R201" s="30">
        <v>1.0999999999999999E-2</v>
      </c>
      <c r="S201" s="30">
        <v>0.28199999999999997</v>
      </c>
      <c r="T201" s="30">
        <v>0.70699999999999996</v>
      </c>
    </row>
    <row r="202" spans="1:20" x14ac:dyDescent="0.25">
      <c r="A202" s="26" t="s">
        <v>440</v>
      </c>
      <c r="B202" s="34" t="s">
        <v>242</v>
      </c>
      <c r="C202" s="30">
        <v>7523934</v>
      </c>
      <c r="D202" s="30">
        <v>41290</v>
      </c>
      <c r="E202" s="31">
        <v>182.22</v>
      </c>
      <c r="F202" s="32">
        <v>0</v>
      </c>
      <c r="G202" s="30">
        <v>4.05</v>
      </c>
      <c r="H202" s="30">
        <v>4.3899999999999997</v>
      </c>
      <c r="I202" s="33">
        <v>32700</v>
      </c>
      <c r="J202" s="31">
        <v>99</v>
      </c>
      <c r="K202" s="31">
        <v>680.89</v>
      </c>
      <c r="L202" s="30">
        <v>10.42</v>
      </c>
      <c r="M202" s="30">
        <v>0.61</v>
      </c>
      <c r="N202" s="30">
        <v>88.97</v>
      </c>
      <c r="O202" s="30">
        <v>3</v>
      </c>
      <c r="P202" s="30">
        <v>9.7100000000000009</v>
      </c>
      <c r="Q202" s="30">
        <v>8.49</v>
      </c>
      <c r="R202" s="30">
        <v>1.4999999999999999E-2</v>
      </c>
      <c r="S202" s="30">
        <v>0.34</v>
      </c>
      <c r="T202" s="30">
        <v>0.64500000000000002</v>
      </c>
    </row>
    <row r="203" spans="1:20" x14ac:dyDescent="0.25">
      <c r="A203" s="26" t="s">
        <v>441</v>
      </c>
      <c r="B203" s="34" t="s">
        <v>257</v>
      </c>
      <c r="C203" s="30">
        <v>18881361</v>
      </c>
      <c r="D203" s="30">
        <v>185180</v>
      </c>
      <c r="E203" s="31">
        <v>101.96</v>
      </c>
      <c r="F203" s="32">
        <v>0.1</v>
      </c>
      <c r="G203" s="30">
        <v>0</v>
      </c>
      <c r="H203" s="30">
        <v>29.53</v>
      </c>
      <c r="I203" s="33">
        <v>3300</v>
      </c>
      <c r="J203" s="31">
        <v>76.900000000000006</v>
      </c>
      <c r="K203" s="31">
        <v>153.75</v>
      </c>
      <c r="L203" s="30">
        <v>25.22</v>
      </c>
      <c r="M203" s="30">
        <v>4.43</v>
      </c>
      <c r="N203" s="30">
        <v>70.349999999999994</v>
      </c>
      <c r="O203" s="30">
        <v>1</v>
      </c>
      <c r="P203" s="30">
        <v>27.76</v>
      </c>
      <c r="Q203" s="30">
        <v>4.8099999999999996</v>
      </c>
      <c r="R203" s="30">
        <v>0.249</v>
      </c>
      <c r="S203" s="30">
        <v>0.23</v>
      </c>
      <c r="T203" s="30">
        <v>0.51900000000000002</v>
      </c>
    </row>
    <row r="204" spans="1:20" x14ac:dyDescent="0.25">
      <c r="A204" s="26" t="s">
        <v>442</v>
      </c>
      <c r="B204" s="34" t="s">
        <v>234</v>
      </c>
      <c r="C204" s="30">
        <v>23036087</v>
      </c>
      <c r="D204" s="30">
        <v>35980</v>
      </c>
      <c r="E204" s="31">
        <v>640.25</v>
      </c>
      <c r="F204" s="32">
        <v>4.3499999999999996</v>
      </c>
      <c r="G204" s="30">
        <v>0</v>
      </c>
      <c r="H204" s="30">
        <v>6.4</v>
      </c>
      <c r="I204" s="33">
        <v>23400</v>
      </c>
      <c r="J204" s="31">
        <v>96.1</v>
      </c>
      <c r="K204" s="31">
        <v>591.03</v>
      </c>
      <c r="L204" s="30">
        <v>24</v>
      </c>
      <c r="M204" s="30">
        <v>1</v>
      </c>
      <c r="N204" s="30">
        <v>75</v>
      </c>
      <c r="O204" s="30">
        <v>2</v>
      </c>
      <c r="P204" s="30">
        <v>12.56</v>
      </c>
      <c r="Q204" s="30">
        <v>6.48</v>
      </c>
      <c r="R204" s="30">
        <v>1.7999999999999999E-2</v>
      </c>
      <c r="S204" s="30">
        <v>0.25900000000000001</v>
      </c>
      <c r="T204" s="30">
        <v>0.72299999999999998</v>
      </c>
    </row>
    <row r="205" spans="1:20" x14ac:dyDescent="0.25">
      <c r="A205" s="26" t="s">
        <v>443</v>
      </c>
      <c r="B205" s="34" t="s">
        <v>250</v>
      </c>
      <c r="C205" s="30">
        <v>7320815</v>
      </c>
      <c r="D205" s="30">
        <v>143100</v>
      </c>
      <c r="E205" s="31">
        <v>51.16</v>
      </c>
      <c r="F205" s="32">
        <v>0</v>
      </c>
      <c r="G205" s="30">
        <v>-2.86</v>
      </c>
      <c r="H205" s="30">
        <v>110.76</v>
      </c>
      <c r="I205" s="33">
        <v>1000</v>
      </c>
      <c r="J205" s="31">
        <v>99.4</v>
      </c>
      <c r="K205" s="31">
        <v>33.49</v>
      </c>
      <c r="L205" s="30">
        <v>6.61</v>
      </c>
      <c r="M205" s="30">
        <v>0.92</v>
      </c>
      <c r="N205" s="30">
        <v>92.47</v>
      </c>
      <c r="O205" s="30">
        <v>2</v>
      </c>
      <c r="P205" s="30">
        <v>32.65</v>
      </c>
      <c r="Q205" s="30">
        <v>8.25</v>
      </c>
      <c r="R205" s="30">
        <v>0.23400000000000001</v>
      </c>
      <c r="S205" s="30">
        <v>0.28599999999999998</v>
      </c>
      <c r="T205" s="30">
        <v>0.48</v>
      </c>
    </row>
    <row r="206" spans="1:20" x14ac:dyDescent="0.25">
      <c r="A206" s="26" t="s">
        <v>444</v>
      </c>
      <c r="B206" s="34" t="s">
        <v>244</v>
      </c>
      <c r="C206" s="30">
        <v>37445392</v>
      </c>
      <c r="D206" s="30">
        <v>945087</v>
      </c>
      <c r="E206" s="31">
        <v>39.619999999999997</v>
      </c>
      <c r="F206" s="32">
        <v>0.15</v>
      </c>
      <c r="G206" s="30">
        <v>-2.06</v>
      </c>
      <c r="H206" s="30">
        <v>98.54</v>
      </c>
      <c r="I206" s="33">
        <v>600</v>
      </c>
      <c r="J206" s="31">
        <v>78.2</v>
      </c>
      <c r="K206" s="31">
        <v>3.96</v>
      </c>
      <c r="L206" s="30">
        <v>4.5199999999999996</v>
      </c>
      <c r="M206" s="30">
        <v>1.08</v>
      </c>
      <c r="N206" s="30">
        <v>94.4</v>
      </c>
      <c r="O206" s="30"/>
      <c r="P206" s="30">
        <v>37.71</v>
      </c>
      <c r="Q206" s="30">
        <v>16.39</v>
      </c>
      <c r="R206" s="30">
        <v>0.432</v>
      </c>
      <c r="S206" s="30">
        <v>0.17199999999999999</v>
      </c>
      <c r="T206" s="30">
        <v>0.39600000000000002</v>
      </c>
    </row>
    <row r="207" spans="1:20" x14ac:dyDescent="0.25">
      <c r="A207" s="26" t="s">
        <v>445</v>
      </c>
      <c r="B207" s="34" t="s">
        <v>234</v>
      </c>
      <c r="C207" s="30">
        <v>64631595</v>
      </c>
      <c r="D207" s="30">
        <v>514000</v>
      </c>
      <c r="E207" s="31">
        <v>125.74</v>
      </c>
      <c r="F207" s="32">
        <v>0.63</v>
      </c>
      <c r="G207" s="30">
        <v>0</v>
      </c>
      <c r="H207" s="30">
        <v>20.48</v>
      </c>
      <c r="I207" s="33">
        <v>7400</v>
      </c>
      <c r="J207" s="31">
        <v>92.6</v>
      </c>
      <c r="K207" s="31">
        <v>108.85</v>
      </c>
      <c r="L207" s="30">
        <v>29.36</v>
      </c>
      <c r="M207" s="30">
        <v>6.46</v>
      </c>
      <c r="N207" s="30">
        <v>64.180000000000007</v>
      </c>
      <c r="O207" s="30">
        <v>2</v>
      </c>
      <c r="P207" s="30">
        <v>13.87</v>
      </c>
      <c r="Q207" s="30">
        <v>7.04</v>
      </c>
      <c r="R207" s="30">
        <v>9.9000000000000005E-2</v>
      </c>
      <c r="S207" s="30">
        <v>0.441</v>
      </c>
      <c r="T207" s="30">
        <v>0.46</v>
      </c>
    </row>
    <row r="208" spans="1:20" x14ac:dyDescent="0.25">
      <c r="A208" s="26" t="s">
        <v>446</v>
      </c>
      <c r="B208" s="34" t="s">
        <v>244</v>
      </c>
      <c r="C208" s="30">
        <v>5548702</v>
      </c>
      <c r="D208" s="30">
        <v>56785</v>
      </c>
      <c r="E208" s="31">
        <v>97.71</v>
      </c>
      <c r="F208" s="32">
        <v>0.1</v>
      </c>
      <c r="G208" s="30">
        <v>0</v>
      </c>
      <c r="H208" s="30">
        <v>66.61</v>
      </c>
      <c r="I208" s="33">
        <v>1500</v>
      </c>
      <c r="J208" s="31">
        <v>60.9</v>
      </c>
      <c r="K208" s="31">
        <v>10.56</v>
      </c>
      <c r="L208" s="30">
        <v>46.15</v>
      </c>
      <c r="M208" s="30">
        <v>2.21</v>
      </c>
      <c r="N208" s="30">
        <v>51.64</v>
      </c>
      <c r="O208" s="30">
        <v>2</v>
      </c>
      <c r="P208" s="30">
        <v>37.01</v>
      </c>
      <c r="Q208" s="30">
        <v>9.83</v>
      </c>
      <c r="R208" s="30">
        <v>0.39500000000000002</v>
      </c>
      <c r="S208" s="30">
        <v>0.20399999999999999</v>
      </c>
      <c r="T208" s="30">
        <v>0.40100000000000002</v>
      </c>
    </row>
    <row r="209" spans="1:20" x14ac:dyDescent="0.25">
      <c r="A209" s="26" t="s">
        <v>447</v>
      </c>
      <c r="B209" s="34" t="s">
        <v>240</v>
      </c>
      <c r="C209" s="30">
        <v>114689</v>
      </c>
      <c r="D209" s="30">
        <v>748</v>
      </c>
      <c r="E209" s="31">
        <v>153.33000000000001</v>
      </c>
      <c r="F209" s="32">
        <v>56.02</v>
      </c>
      <c r="G209" s="30">
        <v>0</v>
      </c>
      <c r="H209" s="30">
        <v>12.62</v>
      </c>
      <c r="I209" s="33">
        <v>2200</v>
      </c>
      <c r="J209" s="31">
        <v>98.5</v>
      </c>
      <c r="K209" s="31">
        <v>97.66</v>
      </c>
      <c r="L209" s="30">
        <v>23.61</v>
      </c>
      <c r="M209" s="30">
        <v>43.06</v>
      </c>
      <c r="N209" s="30">
        <v>33.33</v>
      </c>
      <c r="O209" s="30">
        <v>2</v>
      </c>
      <c r="P209" s="30">
        <v>25.37</v>
      </c>
      <c r="Q209" s="30">
        <v>5.28</v>
      </c>
      <c r="R209" s="30">
        <v>0.23</v>
      </c>
      <c r="S209" s="30">
        <v>0.27</v>
      </c>
      <c r="T209" s="30">
        <v>0.5</v>
      </c>
    </row>
    <row r="210" spans="1:20" x14ac:dyDescent="0.25">
      <c r="A210" t="s">
        <v>448</v>
      </c>
      <c r="B210" s="34" t="s">
        <v>246</v>
      </c>
      <c r="C210" s="30">
        <v>1065842</v>
      </c>
      <c r="D210" s="30">
        <v>5128</v>
      </c>
      <c r="E210" s="31">
        <v>207.85</v>
      </c>
      <c r="F210" s="32">
        <v>7.06</v>
      </c>
      <c r="G210" s="30">
        <v>-10.83</v>
      </c>
      <c r="H210" s="30">
        <v>24.31</v>
      </c>
      <c r="I210" s="33">
        <v>9500</v>
      </c>
      <c r="J210" s="31">
        <v>98.6</v>
      </c>
      <c r="K210" s="31">
        <v>303.52</v>
      </c>
      <c r="L210" s="30">
        <v>14.62</v>
      </c>
      <c r="M210" s="30">
        <v>9.16</v>
      </c>
      <c r="N210" s="30">
        <v>76.22</v>
      </c>
      <c r="O210" s="30">
        <v>2</v>
      </c>
      <c r="P210" s="30">
        <v>12.9</v>
      </c>
      <c r="Q210" s="30">
        <v>10.57</v>
      </c>
      <c r="R210" s="30">
        <v>7.0000000000000001E-3</v>
      </c>
      <c r="S210" s="30">
        <v>0.56999999999999995</v>
      </c>
      <c r="T210" s="30">
        <v>0.42299999999999999</v>
      </c>
    </row>
    <row r="211" spans="1:20" x14ac:dyDescent="0.25">
      <c r="A211" s="26" t="s">
        <v>449</v>
      </c>
      <c r="B211" s="34" t="s">
        <v>238</v>
      </c>
      <c r="C211" s="30">
        <v>10175014</v>
      </c>
      <c r="D211" s="30">
        <v>163610</v>
      </c>
      <c r="E211" s="31">
        <v>62.19</v>
      </c>
      <c r="F211" s="32">
        <v>0.7</v>
      </c>
      <c r="G211" s="30">
        <v>-0.56999999999999995</v>
      </c>
      <c r="H211" s="30">
        <v>24.77</v>
      </c>
      <c r="I211" s="33">
        <v>6900</v>
      </c>
      <c r="J211" s="31">
        <v>74.2</v>
      </c>
      <c r="K211" s="31">
        <v>123.59</v>
      </c>
      <c r="L211" s="30">
        <v>17.86</v>
      </c>
      <c r="M211" s="30">
        <v>13.74</v>
      </c>
      <c r="N211" s="30">
        <v>68.400000000000006</v>
      </c>
      <c r="O211" s="30">
        <v>3</v>
      </c>
      <c r="P211" s="30">
        <v>15.52</v>
      </c>
      <c r="Q211" s="30">
        <v>5.13</v>
      </c>
      <c r="R211" s="30">
        <v>0.13200000000000001</v>
      </c>
      <c r="S211" s="30">
        <v>0.318</v>
      </c>
      <c r="T211" s="30">
        <v>0.55000000000000004</v>
      </c>
    </row>
    <row r="212" spans="1:20" x14ac:dyDescent="0.25">
      <c r="A212" s="26" t="s">
        <v>450</v>
      </c>
      <c r="B212" s="34" t="s">
        <v>257</v>
      </c>
      <c r="C212" s="30">
        <v>70413958</v>
      </c>
      <c r="D212" s="30">
        <v>780580</v>
      </c>
      <c r="E212" s="31">
        <v>90.21</v>
      </c>
      <c r="F212" s="32">
        <v>0.92</v>
      </c>
      <c r="G212" s="30">
        <v>0</v>
      </c>
      <c r="H212" s="30">
        <v>41.04</v>
      </c>
      <c r="I212" s="33">
        <v>6700</v>
      </c>
      <c r="J212" s="31">
        <v>86.5</v>
      </c>
      <c r="K212" s="31">
        <v>269.52</v>
      </c>
      <c r="L212" s="30">
        <v>30.93</v>
      </c>
      <c r="M212" s="30">
        <v>3.31</v>
      </c>
      <c r="N212" s="30">
        <v>65.760000000000005</v>
      </c>
      <c r="O212" s="30">
        <v>3</v>
      </c>
      <c r="P212" s="30">
        <v>16.62</v>
      </c>
      <c r="Q212" s="30">
        <v>5.97</v>
      </c>
      <c r="R212" s="30">
        <v>0.11700000000000001</v>
      </c>
      <c r="S212" s="30">
        <v>0.29799999999999999</v>
      </c>
      <c r="T212" s="30">
        <v>0.58499999999999996</v>
      </c>
    </row>
    <row r="213" spans="1:20" x14ac:dyDescent="0.25">
      <c r="A213" s="26" t="s">
        <v>451</v>
      </c>
      <c r="B213" s="34" t="s">
        <v>250</v>
      </c>
      <c r="C213" s="30">
        <v>5042920</v>
      </c>
      <c r="D213" s="30">
        <v>488100</v>
      </c>
      <c r="E213" s="31">
        <v>10.33</v>
      </c>
      <c r="F213" s="32">
        <v>0</v>
      </c>
      <c r="G213" s="30">
        <v>-0.86</v>
      </c>
      <c r="H213" s="30">
        <v>73.08</v>
      </c>
      <c r="I213" s="33">
        <v>5800</v>
      </c>
      <c r="J213" s="31">
        <v>98</v>
      </c>
      <c r="K213" s="31">
        <v>74.58</v>
      </c>
      <c r="L213" s="30">
        <v>3.72</v>
      </c>
      <c r="M213" s="30">
        <v>0.14000000000000001</v>
      </c>
      <c r="N213" s="30">
        <v>96.14</v>
      </c>
      <c r="O213" s="30">
        <v>1</v>
      </c>
      <c r="P213" s="30">
        <v>27.61</v>
      </c>
      <c r="Q213" s="30">
        <v>8.6</v>
      </c>
      <c r="R213" s="30">
        <v>0.20899999999999999</v>
      </c>
      <c r="S213" s="30">
        <v>0.38</v>
      </c>
      <c r="T213" s="30">
        <v>0.41099999999999998</v>
      </c>
    </row>
    <row r="214" spans="1:20" x14ac:dyDescent="0.25">
      <c r="A214" t="s">
        <v>452</v>
      </c>
      <c r="B214" s="34" t="s">
        <v>246</v>
      </c>
      <c r="C214" s="30">
        <v>21152</v>
      </c>
      <c r="D214" s="30">
        <v>430</v>
      </c>
      <c r="E214" s="31">
        <v>49.19</v>
      </c>
      <c r="F214" s="32">
        <v>90.47</v>
      </c>
      <c r="G214" s="30">
        <v>11.68</v>
      </c>
      <c r="H214" s="30">
        <v>15.67</v>
      </c>
      <c r="I214" s="33">
        <v>9600</v>
      </c>
      <c r="J214" s="31">
        <v>98</v>
      </c>
      <c r="K214" s="31">
        <v>269.48</v>
      </c>
      <c r="L214" s="30">
        <v>2.33</v>
      </c>
      <c r="M214" s="30">
        <v>0</v>
      </c>
      <c r="N214" s="30">
        <v>97.67</v>
      </c>
      <c r="O214" s="30">
        <v>2</v>
      </c>
      <c r="P214" s="30">
        <v>21.84</v>
      </c>
      <c r="Q214" s="30">
        <v>4.21</v>
      </c>
      <c r="R214" s="30"/>
      <c r="S214" s="30"/>
      <c r="T214" s="30"/>
    </row>
    <row r="215" spans="1:20" x14ac:dyDescent="0.25">
      <c r="A215" s="26" t="s">
        <v>453</v>
      </c>
      <c r="B215" s="34" t="s">
        <v>240</v>
      </c>
      <c r="C215" s="30">
        <v>11810</v>
      </c>
      <c r="D215" s="30">
        <v>26</v>
      </c>
      <c r="E215" s="31">
        <v>454.23</v>
      </c>
      <c r="F215" s="32">
        <v>92.31</v>
      </c>
      <c r="G215" s="30">
        <v>0</v>
      </c>
      <c r="H215" s="30">
        <v>20.03</v>
      </c>
      <c r="I215" s="33">
        <v>1100</v>
      </c>
      <c r="J215" s="31"/>
      <c r="K215" s="31">
        <v>59.27</v>
      </c>
      <c r="L215" s="30">
        <v>0</v>
      </c>
      <c r="M215" s="30">
        <v>0</v>
      </c>
      <c r="N215" s="30">
        <v>100</v>
      </c>
      <c r="O215" s="30">
        <v>2</v>
      </c>
      <c r="P215" s="30">
        <v>22.18</v>
      </c>
      <c r="Q215" s="30">
        <v>7.11</v>
      </c>
      <c r="R215" s="30">
        <v>0.16600000000000001</v>
      </c>
      <c r="S215" s="30">
        <v>0.27200000000000002</v>
      </c>
      <c r="T215" s="30">
        <v>0.56200000000000006</v>
      </c>
    </row>
    <row r="216" spans="1:20" x14ac:dyDescent="0.25">
      <c r="A216" s="26" t="s">
        <v>454</v>
      </c>
      <c r="B216" s="34" t="s">
        <v>244</v>
      </c>
      <c r="C216" s="30">
        <v>28195754</v>
      </c>
      <c r="D216" s="30">
        <v>236040</v>
      </c>
      <c r="E216" s="31">
        <v>119.45</v>
      </c>
      <c r="F216" s="32">
        <v>0</v>
      </c>
      <c r="G216" s="30">
        <v>0</v>
      </c>
      <c r="H216" s="30">
        <v>67.83</v>
      </c>
      <c r="I216" s="33">
        <v>1400</v>
      </c>
      <c r="J216" s="31">
        <v>69.900000000000006</v>
      </c>
      <c r="K216" s="31">
        <v>3.58</v>
      </c>
      <c r="L216" s="30">
        <v>25.88</v>
      </c>
      <c r="M216" s="30">
        <v>10.65</v>
      </c>
      <c r="N216" s="30">
        <v>63.47</v>
      </c>
      <c r="O216" s="30">
        <v>2</v>
      </c>
      <c r="P216" s="30">
        <v>47.35</v>
      </c>
      <c r="Q216" s="30">
        <v>12.24</v>
      </c>
      <c r="R216" s="30">
        <v>0.311</v>
      </c>
      <c r="S216" s="30">
        <v>0.222</v>
      </c>
      <c r="T216" s="30">
        <v>0.46899999999999997</v>
      </c>
    </row>
    <row r="217" spans="1:20" x14ac:dyDescent="0.25">
      <c r="A217" s="26" t="s">
        <v>455</v>
      </c>
      <c r="B217" s="34" t="s">
        <v>250</v>
      </c>
      <c r="C217" s="30">
        <v>46710816</v>
      </c>
      <c r="D217" s="30">
        <v>603700</v>
      </c>
      <c r="E217" s="31">
        <v>77.37</v>
      </c>
      <c r="F217" s="32">
        <v>0.46</v>
      </c>
      <c r="G217" s="30">
        <v>-0.39</v>
      </c>
      <c r="H217" s="30">
        <v>20.34</v>
      </c>
      <c r="I217" s="33">
        <v>5400</v>
      </c>
      <c r="J217" s="31">
        <v>99.7</v>
      </c>
      <c r="K217" s="31">
        <v>259.94</v>
      </c>
      <c r="L217" s="30">
        <v>56.21</v>
      </c>
      <c r="M217" s="30">
        <v>1.61</v>
      </c>
      <c r="N217" s="30">
        <v>42.18</v>
      </c>
      <c r="O217" s="30">
        <v>3</v>
      </c>
      <c r="P217" s="30">
        <v>8.82</v>
      </c>
      <c r="Q217" s="30">
        <v>14.39</v>
      </c>
      <c r="R217" s="30">
        <v>0.187</v>
      </c>
      <c r="S217" s="30">
        <v>0.45200000000000001</v>
      </c>
      <c r="T217" s="30">
        <v>0.36099999999999999</v>
      </c>
    </row>
    <row r="218" spans="1:20" x14ac:dyDescent="0.25">
      <c r="A218" t="s">
        <v>456</v>
      </c>
      <c r="B218" s="34" t="s">
        <v>257</v>
      </c>
      <c r="C218" s="30">
        <v>2602713</v>
      </c>
      <c r="D218" s="30">
        <v>82880</v>
      </c>
      <c r="E218" s="31">
        <v>31.4</v>
      </c>
      <c r="F218" s="32">
        <v>1.59</v>
      </c>
      <c r="G218" s="30">
        <v>1.03</v>
      </c>
      <c r="H218" s="30">
        <v>14.51</v>
      </c>
      <c r="I218" s="33">
        <v>23200</v>
      </c>
      <c r="J218" s="31">
        <v>77.900000000000006</v>
      </c>
      <c r="K218" s="31">
        <v>475.27</v>
      </c>
      <c r="L218" s="30">
        <v>0.6</v>
      </c>
      <c r="M218" s="30">
        <v>2.25</v>
      </c>
      <c r="N218" s="30">
        <v>97.15</v>
      </c>
      <c r="O218" s="30">
        <v>1</v>
      </c>
      <c r="P218" s="30">
        <v>18.96</v>
      </c>
      <c r="Q218" s="30">
        <v>4.4000000000000004</v>
      </c>
      <c r="R218" s="30">
        <v>0.04</v>
      </c>
      <c r="S218" s="30">
        <v>0.58499999999999996</v>
      </c>
      <c r="T218" s="30">
        <v>0.375</v>
      </c>
    </row>
    <row r="219" spans="1:20" x14ac:dyDescent="0.25">
      <c r="A219" s="26" t="s">
        <v>457</v>
      </c>
      <c r="B219" s="34" t="s">
        <v>242</v>
      </c>
      <c r="C219" s="30">
        <v>60609153</v>
      </c>
      <c r="D219" s="30">
        <v>244820</v>
      </c>
      <c r="E219" s="31">
        <v>247.57</v>
      </c>
      <c r="F219" s="32">
        <v>5.08</v>
      </c>
      <c r="G219" s="30">
        <v>2.19</v>
      </c>
      <c r="H219" s="30">
        <v>5.16</v>
      </c>
      <c r="I219" s="33">
        <v>27700</v>
      </c>
      <c r="J219" s="31">
        <v>99</v>
      </c>
      <c r="K219" s="31">
        <v>543.53</v>
      </c>
      <c r="L219" s="30">
        <v>23.46</v>
      </c>
      <c r="M219" s="30">
        <v>0.21</v>
      </c>
      <c r="N219" s="30">
        <v>76.33</v>
      </c>
      <c r="O219" s="30">
        <v>3</v>
      </c>
      <c r="P219" s="30">
        <v>10.71</v>
      </c>
      <c r="Q219" s="30">
        <v>10.130000000000001</v>
      </c>
      <c r="R219" s="30">
        <v>5.0000000000000001E-3</v>
      </c>
      <c r="S219" s="30">
        <v>0.23699999999999999</v>
      </c>
      <c r="T219" s="30">
        <v>0.75800000000000001</v>
      </c>
    </row>
    <row r="220" spans="1:20" x14ac:dyDescent="0.25">
      <c r="A220" s="26" t="s">
        <v>458</v>
      </c>
      <c r="B220" s="34" t="s">
        <v>265</v>
      </c>
      <c r="C220" s="30">
        <v>298444215</v>
      </c>
      <c r="D220" s="30">
        <v>9631420</v>
      </c>
      <c r="E220" s="31">
        <v>30.99</v>
      </c>
      <c r="F220" s="32">
        <v>0.21</v>
      </c>
      <c r="G220" s="30">
        <v>3.41</v>
      </c>
      <c r="H220" s="30">
        <v>6.5</v>
      </c>
      <c r="I220" s="33">
        <v>37800</v>
      </c>
      <c r="J220" s="31">
        <v>97</v>
      </c>
      <c r="K220" s="31">
        <v>897.99</v>
      </c>
      <c r="L220" s="30">
        <v>19.13</v>
      </c>
      <c r="M220" s="30">
        <v>0.22</v>
      </c>
      <c r="N220" s="30">
        <v>80.650000000000006</v>
      </c>
      <c r="O220" s="30">
        <v>3</v>
      </c>
      <c r="P220" s="30">
        <v>14.14</v>
      </c>
      <c r="Q220" s="30">
        <v>8.26</v>
      </c>
      <c r="R220" s="30">
        <v>0.01</v>
      </c>
      <c r="S220" s="30">
        <v>0.20399999999999999</v>
      </c>
      <c r="T220" s="30">
        <v>0.78700000000000003</v>
      </c>
    </row>
    <row r="221" spans="1:20" x14ac:dyDescent="0.25">
      <c r="A221" s="26" t="s">
        <v>459</v>
      </c>
      <c r="B221" s="34" t="s">
        <v>246</v>
      </c>
      <c r="C221" s="30">
        <v>3431932</v>
      </c>
      <c r="D221" s="30">
        <v>176220</v>
      </c>
      <c r="E221" s="31">
        <v>19.48</v>
      </c>
      <c r="F221" s="32">
        <v>0.37</v>
      </c>
      <c r="G221" s="30">
        <v>-0.32</v>
      </c>
      <c r="H221" s="30">
        <v>11.95</v>
      </c>
      <c r="I221" s="33">
        <v>12800</v>
      </c>
      <c r="J221" s="31">
        <v>98</v>
      </c>
      <c r="K221" s="31">
        <v>291.38</v>
      </c>
      <c r="L221" s="30">
        <v>7.43</v>
      </c>
      <c r="M221" s="30">
        <v>0.23</v>
      </c>
      <c r="N221" s="30">
        <v>92.34</v>
      </c>
      <c r="O221" s="30">
        <v>3</v>
      </c>
      <c r="P221" s="30">
        <v>13.91</v>
      </c>
      <c r="Q221" s="30">
        <v>9.0500000000000007</v>
      </c>
      <c r="R221" s="30">
        <v>9.2999999999999999E-2</v>
      </c>
      <c r="S221" s="30">
        <v>0.311</v>
      </c>
      <c r="T221" s="30">
        <v>0.59599999999999997</v>
      </c>
    </row>
    <row r="222" spans="1:20" x14ac:dyDescent="0.25">
      <c r="A222" s="26" t="s">
        <v>460</v>
      </c>
      <c r="B222" s="34" t="s">
        <v>250</v>
      </c>
      <c r="C222" s="30">
        <v>27307134</v>
      </c>
      <c r="D222" s="30">
        <v>447400</v>
      </c>
      <c r="E222" s="31">
        <v>61.04</v>
      </c>
      <c r="F222" s="32">
        <v>0</v>
      </c>
      <c r="G222" s="30">
        <v>-1.72</v>
      </c>
      <c r="H222" s="30">
        <v>71.099999999999994</v>
      </c>
      <c r="I222" s="33">
        <v>1700</v>
      </c>
      <c r="J222" s="31">
        <v>99.3</v>
      </c>
      <c r="K222" s="31">
        <v>62.88</v>
      </c>
      <c r="L222" s="30">
        <v>10.83</v>
      </c>
      <c r="M222" s="30">
        <v>0.83</v>
      </c>
      <c r="N222" s="30">
        <v>88.34</v>
      </c>
      <c r="O222" s="30">
        <v>1</v>
      </c>
      <c r="P222" s="30">
        <v>26.36</v>
      </c>
      <c r="Q222" s="30">
        <v>7.84</v>
      </c>
      <c r="R222" s="30">
        <v>0.34200000000000003</v>
      </c>
      <c r="S222" s="30">
        <v>0.22900000000000001</v>
      </c>
      <c r="T222" s="30">
        <v>0.43</v>
      </c>
    </row>
    <row r="223" spans="1:20" x14ac:dyDescent="0.25">
      <c r="A223" s="26" t="s">
        <v>461</v>
      </c>
      <c r="B223" s="34" t="s">
        <v>240</v>
      </c>
      <c r="C223" s="30">
        <v>208869</v>
      </c>
      <c r="D223" s="30">
        <v>12200</v>
      </c>
      <c r="E223" s="31">
        <v>17.12</v>
      </c>
      <c r="F223" s="32">
        <v>20.72</v>
      </c>
      <c r="G223" s="30">
        <v>0</v>
      </c>
      <c r="H223" s="30">
        <v>55.16</v>
      </c>
      <c r="I223" s="33">
        <v>2900</v>
      </c>
      <c r="J223" s="31">
        <v>53</v>
      </c>
      <c r="K223" s="31">
        <v>32.56</v>
      </c>
      <c r="L223" s="30">
        <v>2.46</v>
      </c>
      <c r="M223" s="30">
        <v>7.38</v>
      </c>
      <c r="N223" s="30">
        <v>90.16</v>
      </c>
      <c r="O223" s="30">
        <v>2</v>
      </c>
      <c r="P223" s="30">
        <v>22.72</v>
      </c>
      <c r="Q223" s="30">
        <v>7.82</v>
      </c>
      <c r="R223" s="30">
        <v>0.26</v>
      </c>
      <c r="S223" s="30">
        <v>0.12</v>
      </c>
      <c r="T223" s="30">
        <v>0.62</v>
      </c>
    </row>
    <row r="224" spans="1:20" x14ac:dyDescent="0.25">
      <c r="A224" s="26" t="s">
        <v>462</v>
      </c>
      <c r="B224" s="34" t="s">
        <v>246</v>
      </c>
      <c r="C224" s="30">
        <v>25730435</v>
      </c>
      <c r="D224" s="30">
        <v>912050</v>
      </c>
      <c r="E224" s="31">
        <v>28.21</v>
      </c>
      <c r="F224" s="32">
        <v>0.31</v>
      </c>
      <c r="G224" s="30">
        <v>-0.04</v>
      </c>
      <c r="H224" s="30">
        <v>22.2</v>
      </c>
      <c r="I224" s="33">
        <v>4800</v>
      </c>
      <c r="J224" s="31">
        <v>93.4</v>
      </c>
      <c r="K224" s="31">
        <v>140.13</v>
      </c>
      <c r="L224" s="30">
        <v>2.95</v>
      </c>
      <c r="M224" s="30">
        <v>0.92</v>
      </c>
      <c r="N224" s="30">
        <v>96.13</v>
      </c>
      <c r="O224" s="30">
        <v>2</v>
      </c>
      <c r="P224" s="30">
        <v>18.71</v>
      </c>
      <c r="Q224" s="30">
        <v>4.92</v>
      </c>
      <c r="R224" s="30">
        <v>0.04</v>
      </c>
      <c r="S224" s="30">
        <v>0.41899999999999998</v>
      </c>
      <c r="T224" s="30">
        <v>0.54100000000000004</v>
      </c>
    </row>
    <row r="225" spans="1:20" x14ac:dyDescent="0.25">
      <c r="A225" s="26" t="s">
        <v>463</v>
      </c>
      <c r="B225" s="34" t="s">
        <v>234</v>
      </c>
      <c r="C225" s="30">
        <v>84402966</v>
      </c>
      <c r="D225" s="30">
        <v>329560</v>
      </c>
      <c r="E225" s="31">
        <v>256.11</v>
      </c>
      <c r="F225" s="32">
        <v>1.05</v>
      </c>
      <c r="G225" s="30">
        <v>-0.45</v>
      </c>
      <c r="H225" s="30">
        <v>25.95</v>
      </c>
      <c r="I225" s="33">
        <v>2500</v>
      </c>
      <c r="J225" s="31">
        <v>90.3</v>
      </c>
      <c r="K225" s="31">
        <v>187.73</v>
      </c>
      <c r="L225" s="30">
        <v>19.97</v>
      </c>
      <c r="M225" s="30">
        <v>5.95</v>
      </c>
      <c r="N225" s="30">
        <v>74.08</v>
      </c>
      <c r="O225" s="30">
        <v>2</v>
      </c>
      <c r="P225" s="30">
        <v>16.86</v>
      </c>
      <c r="Q225" s="30">
        <v>6.22</v>
      </c>
      <c r="R225" s="30">
        <v>0.20899999999999999</v>
      </c>
      <c r="S225" s="30">
        <v>0.41</v>
      </c>
      <c r="T225" s="30">
        <v>0.38100000000000001</v>
      </c>
    </row>
    <row r="226" spans="1:20" x14ac:dyDescent="0.25">
      <c r="A226" s="26" t="s">
        <v>464</v>
      </c>
      <c r="B226" s="34" t="s">
        <v>246</v>
      </c>
      <c r="C226" s="30">
        <v>108605</v>
      </c>
      <c r="D226" s="30">
        <v>1910</v>
      </c>
      <c r="E226" s="31">
        <v>56.86</v>
      </c>
      <c r="F226" s="32">
        <v>9.84</v>
      </c>
      <c r="G226" s="30">
        <v>-8.94</v>
      </c>
      <c r="H226" s="30">
        <v>8.0299999999999994</v>
      </c>
      <c r="I226" s="33">
        <v>17200</v>
      </c>
      <c r="J226" s="31"/>
      <c r="K226" s="31">
        <v>652.82000000000005</v>
      </c>
      <c r="L226" s="30">
        <v>11.76</v>
      </c>
      <c r="M226" s="30">
        <v>2.94</v>
      </c>
      <c r="N226" s="30">
        <v>85.3</v>
      </c>
      <c r="O226" s="30">
        <v>2</v>
      </c>
      <c r="P226" s="30">
        <v>13.96</v>
      </c>
      <c r="Q226" s="30">
        <v>6.43</v>
      </c>
      <c r="R226" s="30">
        <v>0.01</v>
      </c>
      <c r="S226" s="30">
        <v>0.19</v>
      </c>
      <c r="T226" s="30">
        <v>0.8</v>
      </c>
    </row>
    <row r="227" spans="1:20" x14ac:dyDescent="0.25">
      <c r="A227" s="26" t="s">
        <v>465</v>
      </c>
      <c r="B227" s="34" t="s">
        <v>240</v>
      </c>
      <c r="C227" s="30">
        <v>16025</v>
      </c>
      <c r="D227" s="30">
        <v>274</v>
      </c>
      <c r="E227" s="31">
        <v>58.49</v>
      </c>
      <c r="F227" s="32">
        <v>47.08</v>
      </c>
      <c r="G227" s="30"/>
      <c r="H227" s="30"/>
      <c r="I227" s="33">
        <v>3700</v>
      </c>
      <c r="J227" s="31">
        <v>50</v>
      </c>
      <c r="K227" s="31">
        <v>118.56</v>
      </c>
      <c r="L227" s="30">
        <v>5</v>
      </c>
      <c r="M227" s="30">
        <v>25</v>
      </c>
      <c r="N227" s="30">
        <v>70</v>
      </c>
      <c r="O227" s="30">
        <v>2</v>
      </c>
      <c r="P227" s="30"/>
      <c r="Q227" s="30"/>
      <c r="R227" s="30"/>
      <c r="S227" s="30"/>
      <c r="T227" s="30"/>
    </row>
    <row r="228" spans="1:20" x14ac:dyDescent="0.25">
      <c r="A228" s="26" t="s">
        <v>466</v>
      </c>
      <c r="B228" s="34" t="s">
        <v>257</v>
      </c>
      <c r="C228" s="30">
        <v>2460492</v>
      </c>
      <c r="D228" s="30">
        <v>5860</v>
      </c>
      <c r="E228" s="31">
        <v>419.88</v>
      </c>
      <c r="F228" s="32">
        <v>0</v>
      </c>
      <c r="G228" s="30">
        <v>2.98</v>
      </c>
      <c r="H228" s="30">
        <v>19.62</v>
      </c>
      <c r="I228" s="33">
        <v>800</v>
      </c>
      <c r="J228" s="31"/>
      <c r="K228" s="31">
        <v>145.21</v>
      </c>
      <c r="L228" s="30">
        <v>16.899999999999999</v>
      </c>
      <c r="M228" s="30">
        <v>18.97</v>
      </c>
      <c r="N228" s="30">
        <v>64.13</v>
      </c>
      <c r="O228" s="30">
        <v>3</v>
      </c>
      <c r="P228" s="30">
        <v>31.67</v>
      </c>
      <c r="Q228" s="30">
        <v>3.92</v>
      </c>
      <c r="R228" s="30">
        <v>0.09</v>
      </c>
      <c r="S228" s="30">
        <v>0.28000000000000003</v>
      </c>
      <c r="T228" s="30">
        <v>0.63</v>
      </c>
    </row>
    <row r="229" spans="1:20" x14ac:dyDescent="0.25">
      <c r="A229" s="26" t="s">
        <v>467</v>
      </c>
      <c r="B229" s="34" t="s">
        <v>238</v>
      </c>
      <c r="C229" s="30">
        <v>273008</v>
      </c>
      <c r="D229" s="30">
        <v>266000</v>
      </c>
      <c r="E229" s="31">
        <v>1.03</v>
      </c>
      <c r="F229" s="32">
        <v>0.42</v>
      </c>
      <c r="G229" s="30"/>
      <c r="H229" s="30"/>
      <c r="I229" s="33"/>
      <c r="J229" s="31"/>
      <c r="K229" s="31"/>
      <c r="L229" s="30">
        <v>0.02</v>
      </c>
      <c r="M229" s="30">
        <v>0</v>
      </c>
      <c r="N229" s="30">
        <v>99.98</v>
      </c>
      <c r="O229" s="30">
        <v>1</v>
      </c>
      <c r="P229" s="30"/>
      <c r="Q229" s="30"/>
      <c r="R229" s="30"/>
      <c r="S229" s="30"/>
      <c r="T229" s="30">
        <v>0.4</v>
      </c>
    </row>
    <row r="230" spans="1:20" x14ac:dyDescent="0.25">
      <c r="A230" s="26" t="s">
        <v>468</v>
      </c>
      <c r="B230" s="34" t="s">
        <v>257</v>
      </c>
      <c r="C230" s="30">
        <v>21456188</v>
      </c>
      <c r="D230" s="30">
        <v>527970</v>
      </c>
      <c r="E230" s="31">
        <v>40.64</v>
      </c>
      <c r="F230" s="32">
        <v>0.36</v>
      </c>
      <c r="G230" s="30">
        <v>0</v>
      </c>
      <c r="H230" s="30">
        <v>61.5</v>
      </c>
      <c r="I230" s="33">
        <v>800</v>
      </c>
      <c r="J230" s="31">
        <v>50.2</v>
      </c>
      <c r="K230" s="31">
        <v>37.200000000000003</v>
      </c>
      <c r="L230" s="30">
        <v>2.78</v>
      </c>
      <c r="M230" s="30">
        <v>0.24</v>
      </c>
      <c r="N230" s="30">
        <v>96.98</v>
      </c>
      <c r="O230" s="30">
        <v>1</v>
      </c>
      <c r="P230" s="30">
        <v>42.89</v>
      </c>
      <c r="Q230" s="30">
        <v>8.3000000000000007</v>
      </c>
      <c r="R230" s="30">
        <v>0.13500000000000001</v>
      </c>
      <c r="S230" s="30">
        <v>0.47199999999999998</v>
      </c>
      <c r="T230" s="30">
        <v>0.39300000000000002</v>
      </c>
    </row>
    <row r="231" spans="1:20" x14ac:dyDescent="0.25">
      <c r="A231" s="26" t="s">
        <v>469</v>
      </c>
      <c r="B231" s="34" t="s">
        <v>244</v>
      </c>
      <c r="C231" s="30">
        <v>11502010</v>
      </c>
      <c r="D231" s="30">
        <v>752614</v>
      </c>
      <c r="E231" s="31">
        <v>15.28</v>
      </c>
      <c r="F231" s="32">
        <v>0</v>
      </c>
      <c r="G231" s="30">
        <v>0</v>
      </c>
      <c r="H231" s="30">
        <v>88.29</v>
      </c>
      <c r="I231" s="33">
        <v>800</v>
      </c>
      <c r="J231" s="31">
        <v>80.599999999999994</v>
      </c>
      <c r="K231" s="31">
        <v>8.23</v>
      </c>
      <c r="L231" s="30">
        <v>7.08</v>
      </c>
      <c r="M231" s="30">
        <v>0.03</v>
      </c>
      <c r="N231" s="30">
        <v>92.9</v>
      </c>
      <c r="O231" s="30">
        <v>2</v>
      </c>
      <c r="P231" s="30">
        <v>41</v>
      </c>
      <c r="Q231" s="30">
        <v>19.93</v>
      </c>
      <c r="R231" s="30">
        <v>0.22</v>
      </c>
      <c r="S231" s="30">
        <v>0.28999999999999998</v>
      </c>
      <c r="T231" s="30">
        <v>0.48899999999999999</v>
      </c>
    </row>
    <row r="232" spans="1:20" x14ac:dyDescent="0.25">
      <c r="A232" s="26" t="s">
        <v>470</v>
      </c>
      <c r="B232" s="34" t="s">
        <v>244</v>
      </c>
      <c r="C232" s="30">
        <v>12236805</v>
      </c>
      <c r="D232" s="30">
        <v>390580</v>
      </c>
      <c r="E232" s="31">
        <v>31.33</v>
      </c>
      <c r="F232" s="32">
        <v>0</v>
      </c>
      <c r="G232" s="30">
        <v>0</v>
      </c>
      <c r="H232" s="30">
        <v>67.69</v>
      </c>
      <c r="I232" s="33">
        <v>1900</v>
      </c>
      <c r="J232" s="31">
        <v>90.7</v>
      </c>
      <c r="K232" s="31">
        <v>26.8</v>
      </c>
      <c r="L232" s="30">
        <v>8.32</v>
      </c>
      <c r="M232" s="30">
        <v>0.34</v>
      </c>
      <c r="N232" s="30">
        <v>91.34</v>
      </c>
      <c r="O232" s="30">
        <v>2</v>
      </c>
      <c r="P232" s="30">
        <v>28.01</v>
      </c>
      <c r="Q232" s="30">
        <v>21.84</v>
      </c>
      <c r="R232" s="30">
        <v>0.17899999999999999</v>
      </c>
      <c r="S232" s="30">
        <v>0.24299999999999999</v>
      </c>
      <c r="T232" s="30">
        <v>0.57899999999999996</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
  <sheetViews>
    <sheetView tabSelected="1" workbookViewId="0"/>
  </sheetViews>
  <sheetFormatPr defaultRowHeight="15" x14ac:dyDescent="0.25"/>
  <cols>
    <col min="1" max="16384" width="9.140625" style="63"/>
  </cols>
  <sheetData>
    <row r="1" spans="1:20" x14ac:dyDescent="0.25">
      <c r="A1" s="63" t="s">
        <v>201</v>
      </c>
    </row>
    <row r="6" spans="1:20" ht="18.75" x14ac:dyDescent="0.25">
      <c r="A6" s="129" t="s">
        <v>509</v>
      </c>
      <c r="B6" s="130"/>
      <c r="C6" s="130"/>
      <c r="F6" s="129" t="s">
        <v>510</v>
      </c>
      <c r="G6" s="130"/>
      <c r="H6" s="130"/>
      <c r="J6" s="129" t="s">
        <v>511</v>
      </c>
      <c r="K6" s="130"/>
      <c r="L6" s="130"/>
      <c r="N6" s="129" t="s">
        <v>512</v>
      </c>
      <c r="O6" s="130"/>
      <c r="P6" s="130"/>
      <c r="R6" s="129" t="s">
        <v>513</v>
      </c>
      <c r="S6" s="130"/>
      <c r="T6" s="130"/>
    </row>
    <row r="7" spans="1:20" x14ac:dyDescent="0.25">
      <c r="A7" s="134"/>
      <c r="B7" s="134"/>
      <c r="C7" s="134"/>
    </row>
    <row r="8" spans="1:20" x14ac:dyDescent="0.25">
      <c r="A8" s="134"/>
      <c r="B8" s="134"/>
      <c r="C8" s="134"/>
    </row>
    <row r="9" spans="1:20" x14ac:dyDescent="0.25">
      <c r="A9" s="134"/>
      <c r="B9" s="134"/>
      <c r="C9" s="134"/>
    </row>
    <row r="10" spans="1:20" x14ac:dyDescent="0.25">
      <c r="A10" s="134"/>
      <c r="B10" s="134"/>
      <c r="C10" s="134"/>
    </row>
    <row r="11" spans="1:20" x14ac:dyDescent="0.25">
      <c r="A11" s="134"/>
      <c r="B11" s="134"/>
      <c r="C11" s="134"/>
    </row>
    <row r="12" spans="1:20" x14ac:dyDescent="0.25">
      <c r="A12" s="134"/>
      <c r="B12" s="134"/>
      <c r="C12" s="134"/>
    </row>
    <row r="13" spans="1:20" x14ac:dyDescent="0.25">
      <c r="A13" s="134"/>
      <c r="B13" s="134"/>
      <c r="C13" s="134"/>
    </row>
    <row r="14" spans="1:20" x14ac:dyDescent="0.25">
      <c r="A14" s="134"/>
      <c r="B14" s="134"/>
      <c r="C14" s="134"/>
    </row>
    <row r="15" spans="1:20" x14ac:dyDescent="0.25">
      <c r="A15" s="134"/>
      <c r="B15" s="134"/>
      <c r="C15" s="134"/>
    </row>
    <row r="17" spans="1:12" ht="18.75" x14ac:dyDescent="0.3">
      <c r="A17" s="132" t="s">
        <v>514</v>
      </c>
      <c r="B17" s="133"/>
      <c r="C17" s="133"/>
      <c r="F17" s="129" t="s">
        <v>515</v>
      </c>
      <c r="G17" s="130"/>
      <c r="H17" s="130"/>
    </row>
    <row r="18" spans="1:12" x14ac:dyDescent="0.25">
      <c r="J18" s="131"/>
      <c r="K18" s="131"/>
      <c r="L18" s="131"/>
    </row>
  </sheetData>
  <mergeCells count="9">
    <mergeCell ref="R6:T6"/>
    <mergeCell ref="F17:H17"/>
    <mergeCell ref="J18:L18"/>
    <mergeCell ref="A17:C17"/>
    <mergeCell ref="A6:C6"/>
    <mergeCell ref="A7:C15"/>
    <mergeCell ref="F6:H6"/>
    <mergeCell ref="J6:L6"/>
    <mergeCell ref="N6:P6"/>
  </mergeCells>
  <hyperlinks>
    <hyperlink ref="A6:C6" location="'O2'!A1" display="OBJECTIVE 1"/>
    <hyperlink ref="F6:H6" location="'O3'!A1" display="OBJECTIVE 2"/>
    <hyperlink ref="J6:L6" location="'O4'!A1" display="OBJECTIVE 3"/>
    <hyperlink ref="N6:P6" location="'O5'!A1" display="OBJECTIVE 4"/>
    <hyperlink ref="R6:T6" location="'O6'!A1" display="OBJECTIVE 5"/>
    <hyperlink ref="A17:C17" location="'O7'!A1" display="OBJECTIVE 6"/>
    <hyperlink ref="F17:H17" location="'O8'!A1" display="OBJECTIVE 7"/>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
  <sheetViews>
    <sheetView zoomScaleNormal="100" workbookViewId="0"/>
  </sheetViews>
  <sheetFormatPr defaultRowHeight="15" x14ac:dyDescent="0.25"/>
  <cols>
    <col min="1" max="1" width="31.140625" style="9" bestFit="1" customWidth="1"/>
    <col min="2" max="2" width="27.5703125" style="18" bestFit="1" customWidth="1"/>
    <col min="3" max="3" width="29.42578125" style="18" bestFit="1" customWidth="1"/>
    <col min="4" max="4" width="17.42578125" style="9" bestFit="1" customWidth="1"/>
    <col min="5" max="5" width="11.85546875" style="9" bestFit="1" customWidth="1"/>
    <col min="6" max="6" width="15.28515625" style="9" customWidth="1"/>
    <col min="7" max="7" width="15.7109375" style="11" customWidth="1"/>
    <col min="8" max="8" width="17.7109375" style="11" bestFit="1" customWidth="1"/>
    <col min="9" max="9" width="11.85546875" style="135" customWidth="1"/>
    <col min="10" max="10" width="11.85546875" style="135" bestFit="1" customWidth="1"/>
    <col min="11" max="182" width="31.28515625" style="135" bestFit="1" customWidth="1"/>
    <col min="183" max="183" width="11.28515625" style="135" bestFit="1" customWidth="1"/>
    <col min="184" max="16384" width="9.140625" style="135"/>
  </cols>
  <sheetData>
    <row r="1" spans="1:8" ht="23.25" x14ac:dyDescent="0.25">
      <c r="A1" s="118" t="s">
        <v>526</v>
      </c>
      <c r="B1" s="8"/>
      <c r="C1" s="10"/>
      <c r="D1" s="8"/>
      <c r="E1" s="8"/>
      <c r="F1" s="8"/>
      <c r="G1" s="12" t="s">
        <v>202</v>
      </c>
      <c r="H1" s="12" t="s">
        <v>205</v>
      </c>
    </row>
    <row r="2" spans="1:8" ht="15.75" x14ac:dyDescent="0.25">
      <c r="A2" s="119" t="s">
        <v>525</v>
      </c>
      <c r="B2" s="8"/>
      <c r="C2" s="8"/>
      <c r="D2" s="8"/>
      <c r="E2" s="8"/>
      <c r="F2" s="8"/>
      <c r="G2" s="16" t="s">
        <v>54</v>
      </c>
      <c r="H2" s="13">
        <v>280000000000</v>
      </c>
    </row>
    <row r="3" spans="1:8" x14ac:dyDescent="0.25">
      <c r="A3" s="8"/>
      <c r="B3" s="8"/>
      <c r="C3" s="8"/>
      <c r="D3" s="8"/>
      <c r="E3" s="8"/>
      <c r="F3" s="8"/>
      <c r="G3" s="20" t="s">
        <v>192</v>
      </c>
      <c r="H3" s="19">
        <v>179000000000</v>
      </c>
    </row>
    <row r="4" spans="1:8" x14ac:dyDescent="0.25">
      <c r="A4" s="8"/>
      <c r="B4" s="8"/>
      <c r="C4" s="8"/>
      <c r="D4" s="8"/>
      <c r="E4" s="8"/>
      <c r="F4" s="8"/>
      <c r="G4" s="20" t="s">
        <v>75</v>
      </c>
      <c r="H4" s="19">
        <v>113900000000</v>
      </c>
    </row>
    <row r="5" spans="1:8" x14ac:dyDescent="0.25">
      <c r="A5" s="8"/>
      <c r="B5" s="8"/>
      <c r="C5" s="8"/>
      <c r="D5" s="8"/>
      <c r="E5" s="8"/>
      <c r="F5" s="8"/>
      <c r="G5" s="20" t="s">
        <v>101</v>
      </c>
      <c r="H5" s="19">
        <v>73000000000</v>
      </c>
    </row>
    <row r="6" spans="1:8" x14ac:dyDescent="0.25">
      <c r="A6" s="8"/>
      <c r="B6" s="8"/>
      <c r="C6" s="8"/>
      <c r="D6" s="8"/>
      <c r="E6" s="8"/>
      <c r="F6" s="8"/>
      <c r="G6" s="20" t="s">
        <v>49</v>
      </c>
      <c r="H6" s="19">
        <v>61600000000</v>
      </c>
    </row>
    <row r="7" spans="1:8" x14ac:dyDescent="0.25">
      <c r="A7" s="8"/>
      <c r="B7" s="8"/>
      <c r="C7" s="8"/>
      <c r="D7" s="8"/>
      <c r="E7" s="8"/>
      <c r="F7" s="8"/>
      <c r="G7" s="20" t="s">
        <v>191</v>
      </c>
      <c r="H7" s="19">
        <v>58500000000</v>
      </c>
    </row>
    <row r="8" spans="1:8" x14ac:dyDescent="0.25">
      <c r="A8" s="8"/>
      <c r="B8" s="8"/>
      <c r="C8" s="8"/>
      <c r="D8" s="8"/>
      <c r="E8" s="8"/>
      <c r="F8" s="8"/>
      <c r="G8" s="20" t="s">
        <v>189</v>
      </c>
      <c r="H8" s="19">
        <v>48000000000</v>
      </c>
    </row>
    <row r="9" spans="1:8" x14ac:dyDescent="0.25">
      <c r="A9" s="8"/>
      <c r="B9" s="8"/>
      <c r="C9" s="8"/>
      <c r="D9" s="8"/>
      <c r="E9" s="8"/>
      <c r="F9" s="8"/>
      <c r="G9" s="20" t="s">
        <v>149</v>
      </c>
      <c r="H9" s="19">
        <v>45891000000</v>
      </c>
    </row>
    <row r="10" spans="1:8" x14ac:dyDescent="0.25">
      <c r="A10" s="8"/>
      <c r="B10" s="8"/>
      <c r="C10" s="8"/>
      <c r="D10" s="8"/>
      <c r="E10" s="8"/>
      <c r="F10" s="8"/>
      <c r="G10" s="20" t="s">
        <v>80</v>
      </c>
      <c r="H10" s="19">
        <v>40500000000</v>
      </c>
    </row>
    <row r="11" spans="1:8" x14ac:dyDescent="0.25">
      <c r="A11" s="8"/>
      <c r="B11" s="8"/>
      <c r="C11" s="8"/>
      <c r="D11" s="8"/>
      <c r="E11" s="8"/>
      <c r="F11" s="8"/>
      <c r="G11" s="20" t="s">
        <v>93</v>
      </c>
      <c r="H11" s="19">
        <v>37100000000</v>
      </c>
    </row>
    <row r="12" spans="1:8" x14ac:dyDescent="0.25">
      <c r="A12" s="8"/>
      <c r="B12" s="8"/>
      <c r="C12" s="8"/>
      <c r="D12" s="8"/>
      <c r="E12" s="8"/>
      <c r="F12" s="8"/>
    </row>
    <row r="13" spans="1:8" x14ac:dyDescent="0.25">
      <c r="A13" s="8"/>
      <c r="B13" s="8"/>
      <c r="C13" s="8"/>
      <c r="D13" s="8"/>
      <c r="E13" s="8"/>
      <c r="F13" s="8"/>
    </row>
    <row r="14" spans="1:8" x14ac:dyDescent="0.25">
      <c r="A14" s="8"/>
      <c r="B14" s="8"/>
      <c r="C14" s="8"/>
      <c r="D14" s="8"/>
      <c r="E14" s="8"/>
      <c r="F14" s="8"/>
    </row>
    <row r="15" spans="1:8" x14ac:dyDescent="0.25">
      <c r="A15" s="8"/>
      <c r="B15" s="8"/>
      <c r="C15" s="8"/>
      <c r="D15" s="8"/>
      <c r="E15" s="8"/>
      <c r="F15" s="8"/>
      <c r="G15" s="14" t="s">
        <v>202</v>
      </c>
      <c r="H15" s="14" t="s">
        <v>213</v>
      </c>
    </row>
    <row r="16" spans="1:8" x14ac:dyDescent="0.25">
      <c r="A16" s="8"/>
      <c r="B16" s="8"/>
      <c r="C16" s="8"/>
      <c r="D16" s="8"/>
      <c r="E16" s="8"/>
      <c r="F16" s="8"/>
      <c r="G16" s="17" t="s">
        <v>149</v>
      </c>
      <c r="H16" s="15">
        <v>5.10545905707196E-2</v>
      </c>
    </row>
    <row r="17" spans="1:8" x14ac:dyDescent="0.25">
      <c r="A17" s="8"/>
      <c r="B17" s="8"/>
      <c r="C17" s="8"/>
      <c r="D17" s="8"/>
      <c r="E17" s="8"/>
      <c r="F17" s="8"/>
      <c r="G17" s="17" t="s">
        <v>61</v>
      </c>
      <c r="H17" s="15">
        <v>0.15049999999999999</v>
      </c>
    </row>
    <row r="18" spans="1:8" x14ac:dyDescent="0.25">
      <c r="A18" s="8"/>
      <c r="B18" s="8"/>
      <c r="C18" s="8"/>
      <c r="D18" s="8"/>
      <c r="E18" s="8"/>
      <c r="F18" s="8"/>
      <c r="G18" s="17" t="s">
        <v>38</v>
      </c>
      <c r="H18" s="15">
        <v>0.15637181409295353</v>
      </c>
    </row>
    <row r="19" spans="1:8" x14ac:dyDescent="0.25">
      <c r="A19" s="8"/>
      <c r="B19" s="8"/>
      <c r="C19" s="8"/>
      <c r="D19" s="8"/>
      <c r="E19" s="8"/>
      <c r="F19" s="8"/>
      <c r="G19" s="17" t="s">
        <v>116</v>
      </c>
      <c r="H19" s="15">
        <v>0.56720580033463464</v>
      </c>
    </row>
    <row r="20" spans="1:8" x14ac:dyDescent="0.25">
      <c r="A20" s="8"/>
      <c r="B20" s="8"/>
      <c r="C20" s="8"/>
      <c r="D20" s="8"/>
      <c r="E20" s="8"/>
      <c r="F20" s="8"/>
      <c r="G20" s="17" t="s">
        <v>135</v>
      </c>
      <c r="H20" s="15">
        <v>0.56959024720623097</v>
      </c>
    </row>
    <row r="21" spans="1:8" x14ac:dyDescent="0.25">
      <c r="A21" s="8"/>
      <c r="B21" s="8"/>
      <c r="C21" s="8"/>
      <c r="D21" s="8"/>
      <c r="E21" s="8"/>
      <c r="F21" s="8"/>
      <c r="G21" s="17" t="s">
        <v>58</v>
      </c>
      <c r="H21" s="15">
        <v>0.62534145828955667</v>
      </c>
    </row>
    <row r="22" spans="1:8" x14ac:dyDescent="0.25">
      <c r="A22" s="8"/>
      <c r="B22" s="8"/>
      <c r="C22" s="8"/>
      <c r="D22" s="8"/>
      <c r="E22" s="8"/>
      <c r="F22" s="8"/>
      <c r="G22" s="17" t="s">
        <v>199</v>
      </c>
      <c r="H22" s="15">
        <v>0.65446308313946366</v>
      </c>
    </row>
    <row r="23" spans="1:8" x14ac:dyDescent="0.25">
      <c r="A23" s="8"/>
      <c r="B23" s="8"/>
      <c r="C23" s="8"/>
      <c r="D23" s="8"/>
      <c r="E23" s="8"/>
      <c r="F23" s="8"/>
      <c r="G23" s="17" t="s">
        <v>46</v>
      </c>
      <c r="H23" s="15">
        <v>0.68745067087608525</v>
      </c>
    </row>
    <row r="24" spans="1:8" x14ac:dyDescent="0.25">
      <c r="A24" s="8"/>
      <c r="B24" s="8"/>
      <c r="C24" s="8"/>
      <c r="D24" s="8"/>
      <c r="E24" s="8"/>
      <c r="F24" s="8"/>
      <c r="G24" s="17" t="s">
        <v>193</v>
      </c>
      <c r="H24" s="15">
        <v>0.68861293345829433</v>
      </c>
    </row>
    <row r="25" spans="1:8" x14ac:dyDescent="0.25">
      <c r="A25" s="8"/>
      <c r="B25" s="8"/>
      <c r="C25" s="8"/>
      <c r="D25" s="8"/>
      <c r="E25" s="8"/>
      <c r="F25" s="8"/>
      <c r="G25" s="17" t="s">
        <v>147</v>
      </c>
      <c r="H25" s="15">
        <v>0.69961472034010896</v>
      </c>
    </row>
    <row r="26" spans="1:8" x14ac:dyDescent="0.25">
      <c r="A26" s="8"/>
      <c r="B26" s="8"/>
      <c r="C26" s="8"/>
      <c r="D26" s="8"/>
      <c r="E26" s="8"/>
      <c r="F26" s="8"/>
    </row>
    <row r="27" spans="1:8" x14ac:dyDescent="0.25">
      <c r="A27" s="8"/>
      <c r="B27" s="8"/>
      <c r="C27" s="8"/>
      <c r="D27" s="8"/>
      <c r="E27" s="8"/>
      <c r="F27" s="8"/>
    </row>
    <row r="28" spans="1:8" x14ac:dyDescent="0.25">
      <c r="A28" s="8"/>
      <c r="B28" s="8"/>
      <c r="C28" s="8"/>
      <c r="D28" s="8"/>
      <c r="E28" s="8"/>
      <c r="F28" s="8"/>
    </row>
    <row r="29" spans="1:8" x14ac:dyDescent="0.25">
      <c r="A29" s="8"/>
      <c r="B29" s="8"/>
      <c r="C29" s="8"/>
      <c r="D29" s="8"/>
      <c r="E29" s="8"/>
      <c r="F29" s="8"/>
    </row>
    <row r="30" spans="1:8" x14ac:dyDescent="0.25">
      <c r="A30" s="8"/>
      <c r="B30" s="8"/>
      <c r="C30" s="8"/>
      <c r="D30" s="8"/>
      <c r="E30" s="8"/>
      <c r="F30" s="8"/>
    </row>
    <row r="31" spans="1:8" x14ac:dyDescent="0.25">
      <c r="A31" s="8"/>
      <c r="B31" s="8"/>
      <c r="C31" s="8"/>
      <c r="D31" s="8"/>
      <c r="E31" s="8"/>
      <c r="F31" s="8"/>
    </row>
    <row r="32" spans="1:8" x14ac:dyDescent="0.25">
      <c r="A32" s="8"/>
      <c r="B32" s="8"/>
      <c r="C32" s="8"/>
      <c r="D32" s="8"/>
      <c r="E32" s="8"/>
      <c r="F32" s="8"/>
    </row>
    <row r="33" spans="1:6" x14ac:dyDescent="0.25">
      <c r="A33" s="8"/>
      <c r="B33" s="8"/>
      <c r="C33" s="8"/>
      <c r="D33" s="8"/>
      <c r="E33" s="8"/>
      <c r="F33" s="8"/>
    </row>
    <row r="34" spans="1:6" x14ac:dyDescent="0.25">
      <c r="A34" s="8"/>
      <c r="B34" s="8"/>
      <c r="C34" s="8"/>
      <c r="D34" s="8"/>
      <c r="E34" s="8"/>
      <c r="F34" s="8"/>
    </row>
    <row r="35" spans="1:6" x14ac:dyDescent="0.25">
      <c r="A35" s="8"/>
      <c r="B35" s="8"/>
      <c r="C35" s="8"/>
      <c r="D35" s="8"/>
      <c r="E35" s="8"/>
      <c r="F35" s="8"/>
    </row>
    <row r="36" spans="1:6" x14ac:dyDescent="0.25">
      <c r="A36" s="8"/>
      <c r="B36" s="8"/>
      <c r="C36" s="8"/>
      <c r="D36" s="8"/>
      <c r="E36" s="8"/>
      <c r="F36" s="8"/>
    </row>
    <row r="37" spans="1:6" x14ac:dyDescent="0.25">
      <c r="A37" s="8"/>
      <c r="B37" s="8"/>
      <c r="C37" s="8"/>
      <c r="D37" s="8"/>
      <c r="E37" s="8"/>
      <c r="F37" s="8"/>
    </row>
    <row r="38" spans="1:6" x14ac:dyDescent="0.25">
      <c r="A38" s="8"/>
      <c r="B38" s="8"/>
      <c r="C38" s="8"/>
      <c r="D38" s="8"/>
      <c r="E38" s="8"/>
      <c r="F38" s="8"/>
    </row>
    <row r="39" spans="1:6" x14ac:dyDescent="0.25">
      <c r="A39" s="8"/>
      <c r="B39" s="8"/>
      <c r="C39" s="8"/>
      <c r="D39" s="8"/>
      <c r="E39" s="8"/>
      <c r="F39" s="8"/>
    </row>
    <row r="40" spans="1:6" x14ac:dyDescent="0.25">
      <c r="A40" s="8"/>
      <c r="B40" s="8"/>
      <c r="C40" s="8"/>
      <c r="D40" s="8"/>
      <c r="E40" s="8"/>
      <c r="F40" s="8"/>
    </row>
    <row r="41" spans="1:6" x14ac:dyDescent="0.25">
      <c r="A41" s="8"/>
      <c r="B41" s="8"/>
      <c r="C41" s="8"/>
      <c r="D41" s="8"/>
      <c r="E41" s="8"/>
      <c r="F41" s="8"/>
    </row>
    <row r="42" spans="1:6" x14ac:dyDescent="0.25">
      <c r="A42" s="8"/>
      <c r="B42" s="8"/>
      <c r="C42" s="8"/>
      <c r="D42" s="8"/>
      <c r="E42" s="8"/>
      <c r="F42" s="8"/>
    </row>
    <row r="43" spans="1:6" x14ac:dyDescent="0.25">
      <c r="A43" s="8"/>
      <c r="B43" s="8"/>
      <c r="C43" s="8"/>
      <c r="D43" s="8"/>
      <c r="E43" s="8"/>
      <c r="F43" s="8"/>
    </row>
    <row r="44" spans="1:6" x14ac:dyDescent="0.25">
      <c r="A44" s="8"/>
      <c r="B44" s="8"/>
      <c r="C44" s="8"/>
      <c r="D44" s="8"/>
      <c r="E44" s="8"/>
      <c r="F44" s="8"/>
    </row>
    <row r="45" spans="1:6" x14ac:dyDescent="0.25">
      <c r="A45" s="8"/>
      <c r="B45" s="8"/>
      <c r="C45" s="8"/>
      <c r="D45" s="8"/>
      <c r="E45" s="8"/>
      <c r="F45" s="8"/>
    </row>
    <row r="46" spans="1:6" x14ac:dyDescent="0.25">
      <c r="A46" s="8"/>
      <c r="B46" s="8"/>
      <c r="C46" s="8"/>
      <c r="D46" s="8"/>
      <c r="E46" s="8"/>
      <c r="F46" s="8"/>
    </row>
    <row r="47" spans="1:6" x14ac:dyDescent="0.25">
      <c r="A47" s="8"/>
      <c r="B47" s="8"/>
      <c r="C47" s="8"/>
      <c r="D47" s="8"/>
      <c r="E47" s="8"/>
      <c r="F47" s="8"/>
    </row>
    <row r="48" spans="1:6" x14ac:dyDescent="0.25">
      <c r="A48" s="8"/>
      <c r="B48" s="8"/>
      <c r="C48" s="8"/>
      <c r="D48" s="8"/>
      <c r="E48" s="8"/>
      <c r="F48" s="8"/>
    </row>
    <row r="49" spans="1:6" x14ac:dyDescent="0.25">
      <c r="A49" s="8"/>
      <c r="B49" s="8"/>
      <c r="C49" s="8"/>
      <c r="D49" s="8"/>
      <c r="E49" s="8"/>
      <c r="F49" s="8"/>
    </row>
    <row r="50" spans="1:6" x14ac:dyDescent="0.25">
      <c r="A50" s="8"/>
      <c r="B50" s="8"/>
      <c r="C50" s="8"/>
      <c r="D50" s="8"/>
      <c r="E50" s="8"/>
      <c r="F50" s="8"/>
    </row>
    <row r="51" spans="1:6" x14ac:dyDescent="0.25">
      <c r="A51" s="8"/>
      <c r="B51" s="8"/>
      <c r="C51" s="8"/>
      <c r="D51" s="8"/>
      <c r="E51" s="8"/>
      <c r="F51" s="8"/>
    </row>
    <row r="52" spans="1:6" x14ac:dyDescent="0.25">
      <c r="A52" s="8"/>
      <c r="B52" s="8"/>
      <c r="C52" s="8"/>
      <c r="D52" s="8"/>
      <c r="E52" s="8"/>
      <c r="F52" s="8"/>
    </row>
    <row r="53" spans="1:6" x14ac:dyDescent="0.25">
      <c r="A53" s="8"/>
      <c r="B53" s="8"/>
      <c r="C53" s="8"/>
      <c r="D53" s="8"/>
      <c r="E53" s="8"/>
      <c r="F53" s="8"/>
    </row>
    <row r="54" spans="1:6" x14ac:dyDescent="0.25">
      <c r="A54" s="8"/>
      <c r="B54" s="8"/>
      <c r="C54" s="8"/>
      <c r="D54" s="8"/>
      <c r="E54" s="8"/>
      <c r="F54" s="8"/>
    </row>
    <row r="55" spans="1:6" x14ac:dyDescent="0.25">
      <c r="A55" s="8"/>
      <c r="B55" s="8"/>
      <c r="C55" s="8"/>
      <c r="D55" s="8"/>
      <c r="E55" s="8"/>
      <c r="F55" s="8"/>
    </row>
    <row r="56" spans="1:6" x14ac:dyDescent="0.25">
      <c r="A56" s="8"/>
      <c r="B56" s="8"/>
      <c r="C56" s="8"/>
      <c r="D56" s="8"/>
      <c r="E56" s="8"/>
      <c r="F56" s="8"/>
    </row>
    <row r="57" spans="1:6" x14ac:dyDescent="0.25">
      <c r="A57" s="8"/>
      <c r="B57" s="8"/>
      <c r="C57" s="8"/>
      <c r="D57" s="8"/>
      <c r="E57" s="8"/>
      <c r="F57" s="8"/>
    </row>
    <row r="58" spans="1:6" x14ac:dyDescent="0.25">
      <c r="A58" s="8"/>
      <c r="B58" s="8"/>
      <c r="C58" s="8"/>
      <c r="D58" s="8"/>
      <c r="E58" s="8"/>
      <c r="F58" s="8"/>
    </row>
    <row r="59" spans="1:6" x14ac:dyDescent="0.25">
      <c r="A59" s="8"/>
      <c r="B59" s="8"/>
      <c r="C59" s="8"/>
      <c r="D59" s="8"/>
      <c r="E59" s="8"/>
      <c r="F59" s="8"/>
    </row>
    <row r="60" spans="1:6" x14ac:dyDescent="0.25">
      <c r="A60" s="8"/>
      <c r="B60" s="8"/>
      <c r="C60" s="8"/>
      <c r="D60" s="8"/>
      <c r="E60" s="8"/>
      <c r="F60" s="8"/>
    </row>
    <row r="61" spans="1:6" x14ac:dyDescent="0.25">
      <c r="A61" s="8"/>
      <c r="B61" s="8"/>
      <c r="C61" s="8"/>
      <c r="D61" s="8"/>
      <c r="E61" s="8"/>
      <c r="F61" s="8"/>
    </row>
    <row r="62" spans="1:6" x14ac:dyDescent="0.25">
      <c r="A62" s="8"/>
      <c r="B62" s="8"/>
      <c r="C62" s="8"/>
      <c r="D62" s="8"/>
      <c r="E62" s="8"/>
      <c r="F62" s="8"/>
    </row>
    <row r="63" spans="1:6" x14ac:dyDescent="0.25">
      <c r="A63" s="8"/>
      <c r="B63" s="8"/>
      <c r="C63" s="8"/>
      <c r="D63" s="8"/>
      <c r="E63" s="8"/>
      <c r="F63" s="8"/>
    </row>
    <row r="64" spans="1:6" x14ac:dyDescent="0.25">
      <c r="A64" s="8"/>
      <c r="B64" s="8"/>
      <c r="C64" s="8"/>
      <c r="D64" s="8"/>
      <c r="E64" s="8"/>
      <c r="F64" s="8"/>
    </row>
    <row r="65" spans="1:6" x14ac:dyDescent="0.25">
      <c r="A65" s="8"/>
      <c r="B65" s="8"/>
      <c r="C65" s="8"/>
      <c r="D65" s="8"/>
      <c r="E65" s="8"/>
      <c r="F65" s="8"/>
    </row>
    <row r="66" spans="1:6" x14ac:dyDescent="0.25">
      <c r="A66" s="8"/>
      <c r="B66" s="8"/>
      <c r="C66" s="8"/>
      <c r="D66" s="8"/>
      <c r="E66" s="8"/>
      <c r="F66" s="8"/>
    </row>
    <row r="67" spans="1:6" x14ac:dyDescent="0.25">
      <c r="A67" s="8"/>
      <c r="B67" s="8"/>
      <c r="C67" s="8"/>
      <c r="D67" s="8"/>
      <c r="E67" s="8"/>
      <c r="F67" s="8"/>
    </row>
    <row r="68" spans="1:6" x14ac:dyDescent="0.25">
      <c r="A68" s="8"/>
      <c r="B68" s="8"/>
      <c r="C68" s="8"/>
      <c r="D68" s="8"/>
      <c r="E68" s="8"/>
      <c r="F68" s="8"/>
    </row>
    <row r="69" spans="1:6" x14ac:dyDescent="0.25">
      <c r="A69" s="8"/>
      <c r="B69" s="8"/>
      <c r="C69" s="8"/>
      <c r="D69" s="8"/>
      <c r="E69" s="8"/>
      <c r="F69" s="8"/>
    </row>
    <row r="70" spans="1:6" x14ac:dyDescent="0.25">
      <c r="A70" s="8"/>
      <c r="B70" s="8"/>
      <c r="C70" s="8"/>
      <c r="D70" s="8"/>
      <c r="E70" s="8"/>
      <c r="F70" s="8"/>
    </row>
    <row r="71" spans="1:6" x14ac:dyDescent="0.25">
      <c r="A71" s="8"/>
      <c r="B71" s="8"/>
      <c r="C71" s="8"/>
      <c r="D71" s="8"/>
      <c r="E71" s="8"/>
      <c r="F71" s="8"/>
    </row>
    <row r="72" spans="1:6" x14ac:dyDescent="0.25">
      <c r="A72" s="8"/>
      <c r="B72" s="8"/>
      <c r="C72" s="8"/>
      <c r="D72" s="8"/>
      <c r="E72" s="8"/>
      <c r="F72" s="8"/>
    </row>
    <row r="73" spans="1:6" x14ac:dyDescent="0.25">
      <c r="A73" s="8"/>
      <c r="B73" s="8"/>
      <c r="C73" s="8"/>
      <c r="D73" s="8"/>
      <c r="E73" s="8"/>
      <c r="F73" s="8"/>
    </row>
    <row r="74" spans="1:6" x14ac:dyDescent="0.25">
      <c r="A74" s="8"/>
      <c r="B74" s="8"/>
      <c r="C74" s="8"/>
      <c r="D74" s="8"/>
      <c r="E74" s="8"/>
      <c r="F74" s="8"/>
    </row>
    <row r="75" spans="1:6" x14ac:dyDescent="0.25">
      <c r="A75" s="8"/>
      <c r="B75" s="8"/>
      <c r="C75" s="8"/>
      <c r="D75" s="8"/>
      <c r="E75" s="8"/>
      <c r="F75" s="8"/>
    </row>
    <row r="76" spans="1:6" x14ac:dyDescent="0.25">
      <c r="A76" s="8"/>
      <c r="B76" s="8"/>
      <c r="C76" s="8"/>
      <c r="D76" s="8"/>
      <c r="E76" s="8"/>
      <c r="F76" s="8"/>
    </row>
    <row r="77" spans="1:6" x14ac:dyDescent="0.25">
      <c r="A77" s="8"/>
      <c r="B77" s="8"/>
      <c r="C77" s="8"/>
      <c r="D77" s="8"/>
      <c r="E77" s="8"/>
      <c r="F77" s="8"/>
    </row>
    <row r="78" spans="1:6" x14ac:dyDescent="0.25">
      <c r="A78" s="8"/>
      <c r="B78" s="8"/>
      <c r="C78" s="8"/>
      <c r="D78" s="8"/>
      <c r="E78" s="8"/>
      <c r="F78" s="8"/>
    </row>
    <row r="79" spans="1:6" x14ac:dyDescent="0.25">
      <c r="A79" s="8"/>
      <c r="B79" s="8"/>
      <c r="C79" s="8"/>
      <c r="D79" s="8"/>
      <c r="E79" s="8"/>
      <c r="F79" s="8"/>
    </row>
    <row r="80" spans="1:6" x14ac:dyDescent="0.25">
      <c r="A80" s="8"/>
      <c r="B80" s="8"/>
      <c r="C80" s="8"/>
      <c r="D80" s="8"/>
      <c r="E80" s="8"/>
      <c r="F80" s="8"/>
    </row>
    <row r="81" spans="1:6" x14ac:dyDescent="0.25">
      <c r="A81" s="8"/>
      <c r="B81" s="8"/>
      <c r="C81" s="8"/>
      <c r="D81" s="8"/>
      <c r="E81" s="8"/>
      <c r="F81" s="8"/>
    </row>
    <row r="82" spans="1:6" x14ac:dyDescent="0.25">
      <c r="A82" s="8"/>
      <c r="B82" s="8"/>
      <c r="C82" s="8"/>
      <c r="D82" s="8"/>
      <c r="E82" s="8"/>
      <c r="F82" s="8"/>
    </row>
    <row r="83" spans="1:6" x14ac:dyDescent="0.25">
      <c r="A83" s="8"/>
      <c r="B83" s="8"/>
      <c r="C83" s="8"/>
      <c r="D83" s="8"/>
      <c r="E83" s="8"/>
      <c r="F83" s="8"/>
    </row>
    <row r="84" spans="1:6" x14ac:dyDescent="0.25">
      <c r="A84" s="8"/>
      <c r="B84" s="8"/>
      <c r="C84" s="8"/>
      <c r="D84" s="8"/>
      <c r="E84" s="8"/>
      <c r="F84" s="8"/>
    </row>
    <row r="85" spans="1:6" x14ac:dyDescent="0.25">
      <c r="A85" s="8"/>
      <c r="B85" s="8"/>
      <c r="C85" s="8"/>
      <c r="D85" s="8"/>
      <c r="E85" s="8"/>
      <c r="F85" s="8"/>
    </row>
    <row r="86" spans="1:6" x14ac:dyDescent="0.25">
      <c r="A86" s="8"/>
      <c r="B86" s="8"/>
      <c r="C86" s="8"/>
      <c r="D86" s="8"/>
      <c r="E86" s="8"/>
      <c r="F86" s="8"/>
    </row>
    <row r="87" spans="1:6" x14ac:dyDescent="0.25">
      <c r="A87" s="8"/>
      <c r="B87" s="8"/>
      <c r="C87" s="8"/>
      <c r="D87" s="8"/>
      <c r="E87" s="8"/>
      <c r="F87" s="8"/>
    </row>
    <row r="88" spans="1:6" x14ac:dyDescent="0.25">
      <c r="A88" s="8"/>
      <c r="B88" s="8"/>
      <c r="C88" s="8"/>
      <c r="D88" s="8"/>
      <c r="E88" s="8"/>
      <c r="F88" s="8"/>
    </row>
    <row r="89" spans="1:6" x14ac:dyDescent="0.25">
      <c r="A89" s="8"/>
      <c r="B89" s="8"/>
      <c r="C89" s="8"/>
      <c r="D89" s="8"/>
      <c r="E89" s="8"/>
      <c r="F89" s="8"/>
    </row>
    <row r="90" spans="1:6" x14ac:dyDescent="0.25">
      <c r="A90" s="8"/>
      <c r="B90" s="8"/>
      <c r="C90" s="8"/>
      <c r="D90" s="8"/>
      <c r="E90" s="8"/>
      <c r="F90" s="8"/>
    </row>
    <row r="91" spans="1:6" x14ac:dyDescent="0.25">
      <c r="A91" s="8"/>
      <c r="B91" s="8"/>
      <c r="C91" s="8"/>
      <c r="D91" s="8"/>
      <c r="E91" s="8"/>
      <c r="F91" s="8"/>
    </row>
    <row r="92" spans="1:6" x14ac:dyDescent="0.25">
      <c r="A92" s="8"/>
      <c r="B92" s="8"/>
      <c r="C92" s="8"/>
      <c r="D92" s="8"/>
      <c r="E92" s="8"/>
      <c r="F92" s="8"/>
    </row>
    <row r="93" spans="1:6" x14ac:dyDescent="0.25">
      <c r="A93" s="8"/>
      <c r="B93" s="8"/>
      <c r="C93" s="8"/>
      <c r="D93" s="8"/>
      <c r="E93" s="8"/>
      <c r="F93" s="8"/>
    </row>
    <row r="94" spans="1:6" x14ac:dyDescent="0.25">
      <c r="A94" s="8"/>
      <c r="B94" s="8"/>
      <c r="C94" s="8"/>
      <c r="D94" s="8"/>
      <c r="E94" s="8"/>
      <c r="F94" s="8"/>
    </row>
    <row r="95" spans="1:6" x14ac:dyDescent="0.25">
      <c r="A95" s="8"/>
      <c r="B95" s="8"/>
      <c r="C95" s="8"/>
      <c r="D95" s="8"/>
      <c r="E95" s="8"/>
      <c r="F95" s="8"/>
    </row>
    <row r="96" spans="1:6" x14ac:dyDescent="0.25">
      <c r="A96" s="8"/>
      <c r="B96" s="8"/>
      <c r="C96" s="8"/>
      <c r="D96" s="8"/>
      <c r="E96" s="8"/>
      <c r="F96" s="8"/>
    </row>
    <row r="97" spans="1:8" x14ac:dyDescent="0.25">
      <c r="A97" s="8"/>
      <c r="B97" s="8"/>
      <c r="C97" s="8"/>
      <c r="D97" s="8"/>
      <c r="E97" s="8"/>
      <c r="F97" s="8"/>
    </row>
    <row r="98" spans="1:8" x14ac:dyDescent="0.25">
      <c r="A98" s="8"/>
      <c r="B98" s="8"/>
      <c r="C98" s="8"/>
      <c r="D98" s="8"/>
      <c r="E98" s="8"/>
      <c r="F98" s="8"/>
    </row>
    <row r="99" spans="1:8" x14ac:dyDescent="0.25">
      <c r="A99" s="8"/>
      <c r="B99" s="8"/>
      <c r="C99" s="8"/>
      <c r="D99" s="8"/>
      <c r="E99" s="8"/>
      <c r="F99" s="8"/>
    </row>
    <row r="100" spans="1:8" x14ac:dyDescent="0.25">
      <c r="A100" s="14" t="s">
        <v>202</v>
      </c>
      <c r="B100" s="22" t="s">
        <v>203</v>
      </c>
      <c r="C100" s="22" t="s">
        <v>204</v>
      </c>
      <c r="D100" s="14" t="s">
        <v>205</v>
      </c>
      <c r="E100" s="14" t="s">
        <v>206</v>
      </c>
      <c r="F100" s="24" t="s">
        <v>214</v>
      </c>
      <c r="G100" s="14"/>
      <c r="H100" s="14"/>
    </row>
    <row r="101" spans="1:8" x14ac:dyDescent="0.25">
      <c r="A101" s="17" t="s">
        <v>54</v>
      </c>
      <c r="B101" s="15">
        <v>1910000000000</v>
      </c>
      <c r="C101" s="15">
        <v>1630000000000</v>
      </c>
      <c r="D101" s="15">
        <v>280000000000</v>
      </c>
      <c r="E101" s="15">
        <v>0.8534031413612565</v>
      </c>
      <c r="F101" s="25" t="str">
        <f>IF(E101&lt;=1,"BOON","BARRIER")</f>
        <v>BOON</v>
      </c>
    </row>
    <row r="102" spans="1:8" x14ac:dyDescent="0.25">
      <c r="A102" s="17" t="s">
        <v>192</v>
      </c>
      <c r="B102" s="15">
        <v>3839000000000</v>
      </c>
      <c r="C102" s="15">
        <v>3660000000000</v>
      </c>
      <c r="D102" s="15">
        <v>179000000000</v>
      </c>
      <c r="E102" s="15">
        <v>0.95337327429017971</v>
      </c>
      <c r="F102" s="25" t="str">
        <f t="shared" ref="F102:F165" si="0">IF(E102&lt;=1,"BOON","BARRIER")</f>
        <v>BOON</v>
      </c>
    </row>
    <row r="103" spans="1:8" x14ac:dyDescent="0.25">
      <c r="A103" s="17" t="s">
        <v>75</v>
      </c>
      <c r="B103" s="15">
        <v>528600000000</v>
      </c>
      <c r="C103" s="15">
        <v>414700000000</v>
      </c>
      <c r="D103" s="15">
        <v>113900000000</v>
      </c>
      <c r="E103" s="15">
        <v>0.78452516080211876</v>
      </c>
      <c r="F103" s="25" t="str">
        <f t="shared" si="0"/>
        <v>BOON</v>
      </c>
    </row>
    <row r="104" spans="1:8" x14ac:dyDescent="0.25">
      <c r="A104" s="17" t="s">
        <v>101</v>
      </c>
      <c r="B104" s="15">
        <v>1044000000000</v>
      </c>
      <c r="C104" s="15">
        <v>971000000000</v>
      </c>
      <c r="D104" s="15">
        <v>73000000000</v>
      </c>
      <c r="E104" s="15">
        <v>0.93007662835249039</v>
      </c>
      <c r="F104" s="25" t="str">
        <f t="shared" si="0"/>
        <v>BOON</v>
      </c>
    </row>
    <row r="105" spans="1:8" x14ac:dyDescent="0.25">
      <c r="A105" s="17" t="s">
        <v>49</v>
      </c>
      <c r="B105" s="15">
        <v>548900000000</v>
      </c>
      <c r="C105" s="15">
        <v>487300000000</v>
      </c>
      <c r="D105" s="15">
        <v>61600000000</v>
      </c>
      <c r="E105" s="15">
        <v>0.88777555110220441</v>
      </c>
      <c r="F105" s="25" t="str">
        <f t="shared" si="0"/>
        <v>BOON</v>
      </c>
    </row>
    <row r="106" spans="1:8" x14ac:dyDescent="0.25">
      <c r="A106" s="17" t="s">
        <v>191</v>
      </c>
      <c r="B106" s="15">
        <v>395900000000</v>
      </c>
      <c r="C106" s="15">
        <v>337400000000</v>
      </c>
      <c r="D106" s="15">
        <v>58500000000</v>
      </c>
      <c r="E106" s="15">
        <v>0.85223541298307648</v>
      </c>
      <c r="F106" s="25" t="str">
        <f t="shared" si="0"/>
        <v>BOON</v>
      </c>
    </row>
    <row r="107" spans="1:8" x14ac:dyDescent="0.25">
      <c r="A107" s="17" t="s">
        <v>189</v>
      </c>
      <c r="B107" s="15">
        <v>180000000000</v>
      </c>
      <c r="C107" s="15">
        <v>132000000000</v>
      </c>
      <c r="D107" s="15">
        <v>48000000000</v>
      </c>
      <c r="E107" s="15">
        <v>0.73333333333333328</v>
      </c>
      <c r="F107" s="25" t="str">
        <f t="shared" si="0"/>
        <v>BOON</v>
      </c>
    </row>
    <row r="108" spans="1:8" x14ac:dyDescent="0.25">
      <c r="A108" s="17" t="s">
        <v>149</v>
      </c>
      <c r="B108" s="15">
        <v>48360000000</v>
      </c>
      <c r="C108" s="15">
        <v>2469000000</v>
      </c>
      <c r="D108" s="15">
        <v>45891000000</v>
      </c>
      <c r="E108" s="15">
        <v>5.10545905707196E-2</v>
      </c>
      <c r="F108" s="25" t="str">
        <f t="shared" si="0"/>
        <v>BOON</v>
      </c>
    </row>
    <row r="109" spans="1:8" x14ac:dyDescent="0.25">
      <c r="A109" s="17" t="s">
        <v>80</v>
      </c>
      <c r="B109" s="15">
        <v>560000000000</v>
      </c>
      <c r="C109" s="15">
        <v>519500000000</v>
      </c>
      <c r="D109" s="15">
        <v>40500000000</v>
      </c>
      <c r="E109" s="15">
        <v>0.92767857142857146</v>
      </c>
      <c r="F109" s="25" t="str">
        <f t="shared" si="0"/>
        <v>BOON</v>
      </c>
    </row>
    <row r="110" spans="1:8" x14ac:dyDescent="0.25">
      <c r="A110" s="17" t="s">
        <v>93</v>
      </c>
      <c r="B110" s="15">
        <v>547200000000</v>
      </c>
      <c r="C110" s="15">
        <v>510100000000</v>
      </c>
      <c r="D110" s="15">
        <v>37100000000</v>
      </c>
      <c r="E110" s="15">
        <v>0.93220029239766078</v>
      </c>
      <c r="F110" s="25" t="str">
        <f t="shared" si="0"/>
        <v>BOON</v>
      </c>
    </row>
    <row r="111" spans="1:8" x14ac:dyDescent="0.25">
      <c r="A111" s="17" t="s">
        <v>107</v>
      </c>
      <c r="B111" s="15">
        <v>322500000000</v>
      </c>
      <c r="C111" s="15">
        <v>293600000000</v>
      </c>
      <c r="D111" s="15">
        <v>28900000000</v>
      </c>
      <c r="E111" s="15">
        <v>0.91038759689922477</v>
      </c>
      <c r="F111" s="25" t="str">
        <f t="shared" si="0"/>
        <v>BOON</v>
      </c>
    </row>
    <row r="112" spans="1:8" x14ac:dyDescent="0.25">
      <c r="A112" s="17" t="s">
        <v>147</v>
      </c>
      <c r="B112" s="15">
        <v>75270000000</v>
      </c>
      <c r="C112" s="15">
        <v>52660000000</v>
      </c>
      <c r="D112" s="15">
        <v>22610000000</v>
      </c>
      <c r="E112" s="15">
        <v>0.69961472034010896</v>
      </c>
      <c r="F112" s="25" t="str">
        <f t="shared" si="0"/>
        <v>BOON</v>
      </c>
    </row>
    <row r="113" spans="1:6" x14ac:dyDescent="0.25">
      <c r="A113" s="17" t="s">
        <v>186</v>
      </c>
      <c r="B113" s="15">
        <v>139700000000</v>
      </c>
      <c r="C113" s="15">
        <v>117900000000</v>
      </c>
      <c r="D113" s="15">
        <v>21800000000</v>
      </c>
      <c r="E113" s="15">
        <v>0.84395132426628494</v>
      </c>
      <c r="F113" s="25" t="str">
        <f t="shared" si="0"/>
        <v>BOON</v>
      </c>
    </row>
    <row r="114" spans="1:6" x14ac:dyDescent="0.25">
      <c r="A114" s="17" t="s">
        <v>158</v>
      </c>
      <c r="B114" s="15">
        <v>915000000000</v>
      </c>
      <c r="C114" s="15">
        <v>894300000000</v>
      </c>
      <c r="D114" s="15">
        <v>20700000000</v>
      </c>
      <c r="E114" s="15">
        <v>0.97737704918032786</v>
      </c>
      <c r="F114" s="25" t="str">
        <f t="shared" si="0"/>
        <v>BOON</v>
      </c>
    </row>
    <row r="115" spans="1:6" x14ac:dyDescent="0.25">
      <c r="A115" s="17" t="s">
        <v>145</v>
      </c>
      <c r="B115" s="15">
        <v>125900000000</v>
      </c>
      <c r="C115" s="15">
        <v>107400000000</v>
      </c>
      <c r="D115" s="15">
        <v>18500000000</v>
      </c>
      <c r="E115" s="15">
        <v>0.85305798252581411</v>
      </c>
      <c r="F115" s="25" t="str">
        <f t="shared" si="0"/>
        <v>BOON</v>
      </c>
    </row>
    <row r="116" spans="1:6" x14ac:dyDescent="0.25">
      <c r="A116" s="17" t="s">
        <v>94</v>
      </c>
      <c r="B116" s="15">
        <v>110200000000</v>
      </c>
      <c r="C116" s="15">
        <v>92350000000</v>
      </c>
      <c r="D116" s="15">
        <v>17850000000</v>
      </c>
      <c r="E116" s="15">
        <v>0.83802177858439197</v>
      </c>
      <c r="F116" s="25" t="str">
        <f t="shared" si="0"/>
        <v>BOON</v>
      </c>
    </row>
    <row r="117" spans="1:6" x14ac:dyDescent="0.25">
      <c r="A117" s="17" t="s">
        <v>62</v>
      </c>
      <c r="B117" s="15">
        <v>71750000000</v>
      </c>
      <c r="C117" s="15">
        <v>55330000000</v>
      </c>
      <c r="D117" s="15">
        <v>16420000000</v>
      </c>
      <c r="E117" s="15">
        <v>0.77114982578397218</v>
      </c>
      <c r="F117" s="25" t="str">
        <f t="shared" si="0"/>
        <v>BOON</v>
      </c>
    </row>
    <row r="118" spans="1:6" x14ac:dyDescent="0.25">
      <c r="A118" s="17" t="s">
        <v>152</v>
      </c>
      <c r="B118" s="15">
        <v>133800000000</v>
      </c>
      <c r="C118" s="15">
        <v>117400000000</v>
      </c>
      <c r="D118" s="15">
        <v>16400000000</v>
      </c>
      <c r="E118" s="15">
        <v>0.87742899850523171</v>
      </c>
      <c r="F118" s="25" t="str">
        <f t="shared" si="0"/>
        <v>BOON</v>
      </c>
    </row>
    <row r="119" spans="1:6" x14ac:dyDescent="0.25">
      <c r="A119" s="17" t="s">
        <v>27</v>
      </c>
      <c r="B119" s="15">
        <v>210300000000</v>
      </c>
      <c r="C119" s="15">
        <v>195600000000</v>
      </c>
      <c r="D119" s="15">
        <v>14700000000</v>
      </c>
      <c r="E119" s="15">
        <v>0.93009985734664768</v>
      </c>
      <c r="F119" s="25" t="str">
        <f t="shared" si="0"/>
        <v>BOON</v>
      </c>
    </row>
    <row r="120" spans="1:6" x14ac:dyDescent="0.25">
      <c r="A120" s="17" t="s">
        <v>129</v>
      </c>
      <c r="B120" s="15">
        <v>203600000000</v>
      </c>
      <c r="C120" s="15">
        <v>189700000000</v>
      </c>
      <c r="D120" s="15">
        <v>13900000000</v>
      </c>
      <c r="E120" s="15">
        <v>0.93172888015717092</v>
      </c>
      <c r="F120" s="25" t="str">
        <f t="shared" si="0"/>
        <v>BOON</v>
      </c>
    </row>
    <row r="121" spans="1:6" x14ac:dyDescent="0.25">
      <c r="A121" s="17" t="s">
        <v>171</v>
      </c>
      <c r="B121" s="15">
        <v>202600000000</v>
      </c>
      <c r="C121" s="15">
        <v>189400000000</v>
      </c>
      <c r="D121" s="15">
        <v>13200000000</v>
      </c>
      <c r="E121" s="15">
        <v>0.93484698914116482</v>
      </c>
      <c r="F121" s="25" t="str">
        <f t="shared" si="0"/>
        <v>BOON</v>
      </c>
    </row>
    <row r="122" spans="1:6" x14ac:dyDescent="0.25">
      <c r="A122" s="17" t="s">
        <v>182</v>
      </c>
      <c r="B122" s="15">
        <v>118900000000</v>
      </c>
      <c r="C122" s="15">
        <v>106100000000</v>
      </c>
      <c r="D122" s="15">
        <v>12800000000</v>
      </c>
      <c r="E122" s="15">
        <v>0.89234650967199325</v>
      </c>
      <c r="F122" s="25" t="str">
        <f t="shared" si="0"/>
        <v>BOON</v>
      </c>
    </row>
    <row r="123" spans="1:6" x14ac:dyDescent="0.25">
      <c r="A123" s="17" t="s">
        <v>180</v>
      </c>
      <c r="B123" s="15">
        <v>158500000000</v>
      </c>
      <c r="C123" s="15">
        <v>147400000000</v>
      </c>
      <c r="D123" s="15">
        <v>11100000000</v>
      </c>
      <c r="E123" s="15">
        <v>0.92996845425867503</v>
      </c>
      <c r="F123" s="25" t="str">
        <f t="shared" si="0"/>
        <v>BOON</v>
      </c>
    </row>
    <row r="124" spans="1:6" x14ac:dyDescent="0.25">
      <c r="A124" s="17" t="s">
        <v>172</v>
      </c>
      <c r="B124" s="15">
        <v>229000000000</v>
      </c>
      <c r="C124" s="15">
        <v>218400000000</v>
      </c>
      <c r="D124" s="15">
        <v>10600000000</v>
      </c>
      <c r="E124" s="15">
        <v>0.95371179039301313</v>
      </c>
      <c r="F124" s="25" t="str">
        <f t="shared" si="0"/>
        <v>BOON</v>
      </c>
    </row>
    <row r="125" spans="1:6" x14ac:dyDescent="0.25">
      <c r="A125" s="17" t="s">
        <v>45</v>
      </c>
      <c r="B125" s="15">
        <v>43070000000</v>
      </c>
      <c r="C125" s="15">
        <v>32710000000</v>
      </c>
      <c r="D125" s="15">
        <v>10360000000</v>
      </c>
      <c r="E125" s="15">
        <v>0.75946134200139304</v>
      </c>
      <c r="F125" s="25" t="str">
        <f t="shared" si="0"/>
        <v>BOON</v>
      </c>
    </row>
    <row r="126" spans="1:6" x14ac:dyDescent="0.25">
      <c r="A126" s="17" t="s">
        <v>164</v>
      </c>
      <c r="B126" s="15">
        <v>138200000000</v>
      </c>
      <c r="C126" s="15">
        <v>128500000000</v>
      </c>
      <c r="D126" s="15">
        <v>9700000000</v>
      </c>
      <c r="E126" s="15">
        <v>0.92981186685962369</v>
      </c>
      <c r="F126" s="25" t="str">
        <f t="shared" si="0"/>
        <v>BOON</v>
      </c>
    </row>
    <row r="127" spans="1:6" x14ac:dyDescent="0.25">
      <c r="A127" s="17" t="s">
        <v>95</v>
      </c>
      <c r="B127" s="15">
        <v>129000000000</v>
      </c>
      <c r="C127" s="15">
        <v>119900000000</v>
      </c>
      <c r="D127" s="15">
        <v>9100000000</v>
      </c>
      <c r="E127" s="15">
        <v>0.92945736434108528</v>
      </c>
      <c r="F127" s="25" t="str">
        <f t="shared" si="0"/>
        <v>BOON</v>
      </c>
    </row>
    <row r="128" spans="1:6" x14ac:dyDescent="0.25">
      <c r="A128" s="17" t="s">
        <v>178</v>
      </c>
      <c r="B128" s="15">
        <v>63470000000</v>
      </c>
      <c r="C128" s="15">
        <v>54530000000</v>
      </c>
      <c r="D128" s="15">
        <v>8940000000</v>
      </c>
      <c r="E128" s="15">
        <v>0.85914605325350557</v>
      </c>
      <c r="F128" s="25" t="str">
        <f t="shared" si="0"/>
        <v>BOON</v>
      </c>
    </row>
    <row r="129" spans="1:6" x14ac:dyDescent="0.25">
      <c r="A129" s="17" t="s">
        <v>190</v>
      </c>
      <c r="B129" s="15">
        <v>45120000000</v>
      </c>
      <c r="C129" s="15">
        <v>36510000000</v>
      </c>
      <c r="D129" s="15">
        <v>8610000000</v>
      </c>
      <c r="E129" s="15">
        <v>0.80917553191489366</v>
      </c>
      <c r="F129" s="25" t="str">
        <f t="shared" si="0"/>
        <v>BOON</v>
      </c>
    </row>
    <row r="130" spans="1:6" x14ac:dyDescent="0.25">
      <c r="A130" s="17" t="s">
        <v>116</v>
      </c>
      <c r="B130" s="15">
        <v>17930000000</v>
      </c>
      <c r="C130" s="15">
        <v>10170000000</v>
      </c>
      <c r="D130" s="15">
        <v>7760000000</v>
      </c>
      <c r="E130" s="15">
        <v>0.56720580033463464</v>
      </c>
      <c r="F130" s="25" t="str">
        <f t="shared" si="0"/>
        <v>BOON</v>
      </c>
    </row>
    <row r="131" spans="1:6" x14ac:dyDescent="0.25">
      <c r="A131" s="17" t="s">
        <v>122</v>
      </c>
      <c r="B131" s="15">
        <v>75330000000</v>
      </c>
      <c r="C131" s="15">
        <v>68400000000</v>
      </c>
      <c r="D131" s="15">
        <v>6930000000</v>
      </c>
      <c r="E131" s="15">
        <v>0.90800477897252085</v>
      </c>
      <c r="F131" s="25" t="str">
        <f t="shared" si="0"/>
        <v>BOON</v>
      </c>
    </row>
    <row r="132" spans="1:6" x14ac:dyDescent="0.25">
      <c r="A132" s="17" t="s">
        <v>151</v>
      </c>
      <c r="B132" s="15">
        <v>52860000000</v>
      </c>
      <c r="C132" s="15">
        <v>46050000000</v>
      </c>
      <c r="D132" s="15">
        <v>6810000000</v>
      </c>
      <c r="E132" s="15">
        <v>0.87116912599318952</v>
      </c>
      <c r="F132" s="25" t="str">
        <f t="shared" si="0"/>
        <v>BOON</v>
      </c>
    </row>
    <row r="133" spans="1:6" x14ac:dyDescent="0.25">
      <c r="A133" s="17" t="s">
        <v>53</v>
      </c>
      <c r="B133" s="15">
        <v>48600000000</v>
      </c>
      <c r="C133" s="15">
        <v>41800000000</v>
      </c>
      <c r="D133" s="15">
        <v>6800000000</v>
      </c>
      <c r="E133" s="15">
        <v>0.86008230452674894</v>
      </c>
      <c r="F133" s="25" t="str">
        <f t="shared" si="0"/>
        <v>BOON</v>
      </c>
    </row>
    <row r="134" spans="1:6" x14ac:dyDescent="0.25">
      <c r="A134" s="17" t="s">
        <v>67</v>
      </c>
      <c r="B134" s="15">
        <v>81270000000</v>
      </c>
      <c r="C134" s="15">
        <v>75580000000</v>
      </c>
      <c r="D134" s="15">
        <v>5690000000</v>
      </c>
      <c r="E134" s="15">
        <v>0.92998646487018577</v>
      </c>
      <c r="F134" s="25" t="str">
        <f t="shared" si="0"/>
        <v>BOON</v>
      </c>
    </row>
    <row r="135" spans="1:6" x14ac:dyDescent="0.25">
      <c r="A135" s="17" t="s">
        <v>68</v>
      </c>
      <c r="B135" s="15">
        <v>81270000000</v>
      </c>
      <c r="C135" s="15">
        <v>75580000000</v>
      </c>
      <c r="D135" s="15">
        <v>5690000000</v>
      </c>
      <c r="E135" s="15">
        <v>0.92998646487018577</v>
      </c>
      <c r="F135" s="25" t="str">
        <f t="shared" si="0"/>
        <v>BOON</v>
      </c>
    </row>
    <row r="136" spans="1:6" x14ac:dyDescent="0.25">
      <c r="A136" s="17" t="s">
        <v>63</v>
      </c>
      <c r="B136" s="15">
        <v>36380000000</v>
      </c>
      <c r="C136" s="15">
        <v>31630000000</v>
      </c>
      <c r="D136" s="15">
        <v>4750000000</v>
      </c>
      <c r="E136" s="15">
        <v>0.86943375481033536</v>
      </c>
      <c r="F136" s="25" t="str">
        <f t="shared" si="0"/>
        <v>BOON</v>
      </c>
    </row>
    <row r="137" spans="1:6" x14ac:dyDescent="0.25">
      <c r="A137" s="17" t="s">
        <v>177</v>
      </c>
      <c r="B137" s="15">
        <v>142800000000</v>
      </c>
      <c r="C137" s="15">
        <v>138100000000</v>
      </c>
      <c r="D137" s="15">
        <v>4700000000</v>
      </c>
      <c r="E137" s="15">
        <v>0.96708683473389356</v>
      </c>
      <c r="F137" s="25" t="str">
        <f t="shared" si="0"/>
        <v>BOON</v>
      </c>
    </row>
    <row r="138" spans="1:6" x14ac:dyDescent="0.25">
      <c r="A138" s="17" t="s">
        <v>103</v>
      </c>
      <c r="B138" s="15">
        <v>66820000000</v>
      </c>
      <c r="C138" s="15">
        <v>62210000000</v>
      </c>
      <c r="D138" s="15">
        <v>4610000000</v>
      </c>
      <c r="E138" s="15">
        <v>0.93100868003591741</v>
      </c>
      <c r="F138" s="25" t="str">
        <f t="shared" si="0"/>
        <v>BOON</v>
      </c>
    </row>
    <row r="139" spans="1:6" x14ac:dyDescent="0.25">
      <c r="A139" s="17" t="s">
        <v>98</v>
      </c>
      <c r="B139" s="15">
        <v>42670000000</v>
      </c>
      <c r="C139" s="15">
        <v>38300000000</v>
      </c>
      <c r="D139" s="15">
        <v>4370000000</v>
      </c>
      <c r="E139" s="15">
        <v>0.89758612608389965</v>
      </c>
      <c r="F139" s="25" t="str">
        <f t="shared" si="0"/>
        <v>BOON</v>
      </c>
    </row>
    <row r="140" spans="1:6" x14ac:dyDescent="0.25">
      <c r="A140" s="17" t="s">
        <v>135</v>
      </c>
      <c r="B140" s="15">
        <v>8859000000</v>
      </c>
      <c r="C140" s="15">
        <v>5046000000</v>
      </c>
      <c r="D140" s="15">
        <v>3813000000</v>
      </c>
      <c r="E140" s="15">
        <v>0.56959024720623097</v>
      </c>
      <c r="F140" s="25" t="str">
        <f t="shared" si="0"/>
        <v>BOON</v>
      </c>
    </row>
    <row r="141" spans="1:6" x14ac:dyDescent="0.25">
      <c r="A141" s="17" t="s">
        <v>55</v>
      </c>
      <c r="B141" s="15">
        <v>44870000000</v>
      </c>
      <c r="C141" s="15">
        <v>41140000000</v>
      </c>
      <c r="D141" s="15">
        <v>3730000000</v>
      </c>
      <c r="E141" s="15">
        <v>0.91687096055270778</v>
      </c>
      <c r="F141" s="25" t="str">
        <f t="shared" si="0"/>
        <v>BOON</v>
      </c>
    </row>
    <row r="142" spans="1:6" x14ac:dyDescent="0.25">
      <c r="A142" s="17" t="s">
        <v>28</v>
      </c>
      <c r="B142" s="15">
        <v>58490000000</v>
      </c>
      <c r="C142" s="15">
        <v>55090000000</v>
      </c>
      <c r="D142" s="15">
        <v>3400000000</v>
      </c>
      <c r="E142" s="15">
        <v>0.94187040519746967</v>
      </c>
      <c r="F142" s="25" t="str">
        <f t="shared" si="0"/>
        <v>BOON</v>
      </c>
    </row>
    <row r="143" spans="1:6" x14ac:dyDescent="0.25">
      <c r="A143" s="17" t="s">
        <v>61</v>
      </c>
      <c r="B143" s="15">
        <v>4000000000</v>
      </c>
      <c r="C143" s="15">
        <v>602000000</v>
      </c>
      <c r="D143" s="15">
        <v>3398000000</v>
      </c>
      <c r="E143" s="15">
        <v>0.15049999999999999</v>
      </c>
      <c r="F143" s="25" t="str">
        <f t="shared" si="0"/>
        <v>BOON</v>
      </c>
    </row>
    <row r="144" spans="1:6" x14ac:dyDescent="0.25">
      <c r="A144" s="17" t="s">
        <v>167</v>
      </c>
      <c r="B144" s="15">
        <v>35330000000</v>
      </c>
      <c r="C144" s="15">
        <v>32000000000</v>
      </c>
      <c r="D144" s="15">
        <v>3330000000</v>
      </c>
      <c r="E144" s="15">
        <v>0.90574582507783752</v>
      </c>
      <c r="F144" s="25" t="str">
        <f t="shared" si="0"/>
        <v>BOON</v>
      </c>
    </row>
    <row r="145" spans="1:6" x14ac:dyDescent="0.25">
      <c r="A145" s="17" t="s">
        <v>199</v>
      </c>
      <c r="B145" s="15">
        <v>8167000000</v>
      </c>
      <c r="C145" s="15">
        <v>5345000000</v>
      </c>
      <c r="D145" s="15">
        <v>2822000000</v>
      </c>
      <c r="E145" s="15">
        <v>0.65446308313946366</v>
      </c>
      <c r="F145" s="25" t="str">
        <f t="shared" si="0"/>
        <v>BOON</v>
      </c>
    </row>
    <row r="146" spans="1:6" x14ac:dyDescent="0.25">
      <c r="A146" s="17" t="s">
        <v>142</v>
      </c>
      <c r="B146" s="15">
        <v>38390000000</v>
      </c>
      <c r="C146" s="15">
        <v>35710000000</v>
      </c>
      <c r="D146" s="15">
        <v>2680000000</v>
      </c>
      <c r="E146" s="15">
        <v>0.93019015368585567</v>
      </c>
      <c r="F146" s="25" t="str">
        <f t="shared" si="0"/>
        <v>BOON</v>
      </c>
    </row>
    <row r="147" spans="1:6" x14ac:dyDescent="0.25">
      <c r="A147" s="17" t="s">
        <v>150</v>
      </c>
      <c r="B147" s="15">
        <v>22880000000</v>
      </c>
      <c r="C147" s="15">
        <v>20220000000</v>
      </c>
      <c r="D147" s="15">
        <v>2660000000</v>
      </c>
      <c r="E147" s="15">
        <v>0.88374125874125875</v>
      </c>
      <c r="F147" s="25" t="str">
        <f t="shared" si="0"/>
        <v>BOON</v>
      </c>
    </row>
    <row r="148" spans="1:6" x14ac:dyDescent="0.25">
      <c r="A148" s="17" t="s">
        <v>193</v>
      </c>
      <c r="B148" s="15">
        <v>8536000000</v>
      </c>
      <c r="C148" s="15">
        <v>5878000000</v>
      </c>
      <c r="D148" s="15">
        <v>2658000000</v>
      </c>
      <c r="E148" s="15">
        <v>0.68861293345829433</v>
      </c>
      <c r="F148" s="25" t="str">
        <f t="shared" si="0"/>
        <v>BOON</v>
      </c>
    </row>
    <row r="149" spans="1:6" x14ac:dyDescent="0.25">
      <c r="A149" s="17" t="s">
        <v>187</v>
      </c>
      <c r="B149" s="15">
        <v>11410000000</v>
      </c>
      <c r="C149" s="15">
        <v>8908000000</v>
      </c>
      <c r="D149" s="15">
        <v>2502000000</v>
      </c>
      <c r="E149" s="15">
        <v>0.78071866783523225</v>
      </c>
      <c r="F149" s="25" t="str">
        <f t="shared" si="0"/>
        <v>BOON</v>
      </c>
    </row>
    <row r="150" spans="1:6" x14ac:dyDescent="0.25">
      <c r="A150" s="17" t="s">
        <v>196</v>
      </c>
      <c r="B150" s="15">
        <v>34480000000</v>
      </c>
      <c r="C150" s="15">
        <v>32060000000</v>
      </c>
      <c r="D150" s="15">
        <v>2420000000</v>
      </c>
      <c r="E150" s="15">
        <v>0.92981438515081205</v>
      </c>
      <c r="F150" s="25" t="str">
        <f t="shared" si="0"/>
        <v>BOON</v>
      </c>
    </row>
    <row r="151" spans="1:6" x14ac:dyDescent="0.25">
      <c r="A151" s="17" t="s">
        <v>106</v>
      </c>
      <c r="B151" s="15">
        <v>33620000000</v>
      </c>
      <c r="C151" s="15">
        <v>31260000000</v>
      </c>
      <c r="D151" s="15">
        <v>2360000000</v>
      </c>
      <c r="E151" s="15">
        <v>0.9298036882807853</v>
      </c>
      <c r="F151" s="25" t="str">
        <f t="shared" si="0"/>
        <v>BOON</v>
      </c>
    </row>
    <row r="152" spans="1:6" x14ac:dyDescent="0.25">
      <c r="A152" s="17" t="s">
        <v>108</v>
      </c>
      <c r="B152" s="15">
        <v>32430000000</v>
      </c>
      <c r="C152" s="15">
        <v>30160000000</v>
      </c>
      <c r="D152" s="15">
        <v>2270000000</v>
      </c>
      <c r="E152" s="15">
        <v>0.93000308356460071</v>
      </c>
      <c r="F152" s="25" t="str">
        <f t="shared" si="0"/>
        <v>BOON</v>
      </c>
    </row>
    <row r="153" spans="1:6" x14ac:dyDescent="0.25">
      <c r="A153" s="17" t="s">
        <v>168</v>
      </c>
      <c r="B153" s="15">
        <v>31150000000</v>
      </c>
      <c r="C153" s="15">
        <v>28890000000</v>
      </c>
      <c r="D153" s="15">
        <v>2260000000</v>
      </c>
      <c r="E153" s="15">
        <v>0.92744783306581058</v>
      </c>
      <c r="F153" s="25" t="str">
        <f t="shared" si="0"/>
        <v>BOON</v>
      </c>
    </row>
    <row r="154" spans="1:6" x14ac:dyDescent="0.25">
      <c r="A154" s="17" t="s">
        <v>21</v>
      </c>
      <c r="B154" s="15">
        <v>25760000000</v>
      </c>
      <c r="C154" s="15">
        <v>23610000000</v>
      </c>
      <c r="D154" s="15">
        <v>2150000000</v>
      </c>
      <c r="E154" s="15">
        <v>0.91653726708074534</v>
      </c>
      <c r="F154" s="25" t="str">
        <f t="shared" si="0"/>
        <v>BOON</v>
      </c>
    </row>
    <row r="155" spans="1:6" x14ac:dyDescent="0.25">
      <c r="A155" s="17" t="s">
        <v>71</v>
      </c>
      <c r="B155" s="15">
        <v>8301000000</v>
      </c>
      <c r="C155" s="15">
        <v>6358000000</v>
      </c>
      <c r="D155" s="15">
        <v>1943000000</v>
      </c>
      <c r="E155" s="15">
        <v>0.76593181544392241</v>
      </c>
      <c r="F155" s="25" t="str">
        <f t="shared" si="0"/>
        <v>BOON</v>
      </c>
    </row>
    <row r="156" spans="1:6" x14ac:dyDescent="0.25">
      <c r="A156" s="17" t="s">
        <v>179</v>
      </c>
      <c r="B156" s="15">
        <v>26150000000</v>
      </c>
      <c r="C156" s="15">
        <v>24320000000</v>
      </c>
      <c r="D156" s="15">
        <v>1830000000</v>
      </c>
      <c r="E156" s="15">
        <v>0.93001912045889101</v>
      </c>
      <c r="F156" s="25" t="str">
        <f t="shared" si="0"/>
        <v>BOON</v>
      </c>
    </row>
    <row r="157" spans="1:6" x14ac:dyDescent="0.25">
      <c r="A157" s="17" t="s">
        <v>58</v>
      </c>
      <c r="B157" s="15">
        <v>4759000000</v>
      </c>
      <c r="C157" s="15">
        <v>2976000000</v>
      </c>
      <c r="D157" s="15">
        <v>1783000000</v>
      </c>
      <c r="E157" s="15">
        <v>0.62534145828955667</v>
      </c>
      <c r="F157" s="25" t="str">
        <f t="shared" si="0"/>
        <v>BOON</v>
      </c>
    </row>
    <row r="158" spans="1:6" x14ac:dyDescent="0.25">
      <c r="A158" s="17" t="s">
        <v>40</v>
      </c>
      <c r="B158" s="15">
        <v>10040000000</v>
      </c>
      <c r="C158" s="15">
        <v>8318000000</v>
      </c>
      <c r="D158" s="15">
        <v>1722000000</v>
      </c>
      <c r="E158" s="15">
        <v>0.82848605577689238</v>
      </c>
      <c r="F158" s="25" t="str">
        <f t="shared" si="0"/>
        <v>BOON</v>
      </c>
    </row>
    <row r="159" spans="1:6" x14ac:dyDescent="0.25">
      <c r="A159" s="17" t="s">
        <v>38</v>
      </c>
      <c r="B159" s="15">
        <v>2001000000</v>
      </c>
      <c r="C159" s="15">
        <v>312900000</v>
      </c>
      <c r="D159" s="15">
        <v>1688100000</v>
      </c>
      <c r="E159" s="15">
        <v>0.15637181409295353</v>
      </c>
      <c r="F159" s="25" t="str">
        <f t="shared" si="0"/>
        <v>BOON</v>
      </c>
    </row>
    <row r="160" spans="1:6" x14ac:dyDescent="0.25">
      <c r="A160" s="17" t="s">
        <v>46</v>
      </c>
      <c r="B160" s="15">
        <v>5068000000</v>
      </c>
      <c r="C160" s="15">
        <v>3484000000</v>
      </c>
      <c r="D160" s="15">
        <v>1584000000</v>
      </c>
      <c r="E160" s="15">
        <v>0.68745067087608525</v>
      </c>
      <c r="F160" s="25" t="str">
        <f t="shared" si="0"/>
        <v>BOON</v>
      </c>
    </row>
    <row r="161" spans="1:6" x14ac:dyDescent="0.25">
      <c r="A161" s="17" t="s">
        <v>154</v>
      </c>
      <c r="B161" s="15">
        <v>22090000000</v>
      </c>
      <c r="C161" s="15">
        <v>20540000000</v>
      </c>
      <c r="D161" s="15">
        <v>1550000000</v>
      </c>
      <c r="E161" s="15">
        <v>0.9298325033952014</v>
      </c>
      <c r="F161" s="25" t="str">
        <f t="shared" si="0"/>
        <v>BOON</v>
      </c>
    </row>
    <row r="162" spans="1:6" x14ac:dyDescent="0.25">
      <c r="A162" s="17" t="s">
        <v>109</v>
      </c>
      <c r="B162" s="15">
        <v>11720000000</v>
      </c>
      <c r="C162" s="15">
        <v>10210000000</v>
      </c>
      <c r="D162" s="15">
        <v>1510000000</v>
      </c>
      <c r="E162" s="15">
        <v>0.87116040955631402</v>
      </c>
      <c r="F162" s="25" t="str">
        <f t="shared" si="0"/>
        <v>BOON</v>
      </c>
    </row>
    <row r="163" spans="1:6" x14ac:dyDescent="0.25">
      <c r="A163" s="17" t="s">
        <v>115</v>
      </c>
      <c r="B163" s="15">
        <v>20890000000</v>
      </c>
      <c r="C163" s="15">
        <v>19430000000</v>
      </c>
      <c r="D163" s="15">
        <v>1460000000</v>
      </c>
      <c r="E163" s="15">
        <v>0.93011010052656773</v>
      </c>
      <c r="F163" s="25" t="str">
        <f t="shared" si="0"/>
        <v>BOON</v>
      </c>
    </row>
    <row r="164" spans="1:6" x14ac:dyDescent="0.25">
      <c r="A164" s="17" t="s">
        <v>144</v>
      </c>
      <c r="B164" s="15">
        <v>19850000000</v>
      </c>
      <c r="C164" s="15">
        <v>18430000000</v>
      </c>
      <c r="D164" s="15">
        <v>1420000000</v>
      </c>
      <c r="E164" s="15">
        <v>0.92846347607052893</v>
      </c>
      <c r="F164" s="25" t="str">
        <f t="shared" si="0"/>
        <v>BOON</v>
      </c>
    </row>
    <row r="165" spans="1:6" x14ac:dyDescent="0.25">
      <c r="A165" s="17" t="s">
        <v>32</v>
      </c>
      <c r="B165" s="15">
        <v>16450000000</v>
      </c>
      <c r="C165" s="15">
        <v>15300000000</v>
      </c>
      <c r="D165" s="15">
        <v>1150000000</v>
      </c>
      <c r="E165" s="15">
        <v>0.93009118541033431</v>
      </c>
      <c r="F165" s="25" t="str">
        <f t="shared" si="0"/>
        <v>BOON</v>
      </c>
    </row>
    <row r="166" spans="1:6" x14ac:dyDescent="0.25">
      <c r="A166" s="17" t="s">
        <v>153</v>
      </c>
      <c r="B166" s="15">
        <v>43280000000</v>
      </c>
      <c r="C166" s="15">
        <v>42150000000</v>
      </c>
      <c r="D166" s="15">
        <v>1130000000</v>
      </c>
      <c r="E166" s="15">
        <v>0.97389094269870613</v>
      </c>
      <c r="F166" s="25" t="str">
        <f t="shared" ref="F166:F229" si="1">IF(E166&lt;=1,"BOON","BARRIER")</f>
        <v>BOON</v>
      </c>
    </row>
    <row r="167" spans="1:6" x14ac:dyDescent="0.25">
      <c r="A167" s="17" t="s">
        <v>97</v>
      </c>
      <c r="B167" s="15">
        <v>22880000000</v>
      </c>
      <c r="C167" s="15">
        <v>21780000000</v>
      </c>
      <c r="D167" s="15">
        <v>1100000000</v>
      </c>
      <c r="E167" s="15">
        <v>0.95192307692307687</v>
      </c>
      <c r="F167" s="25" t="str">
        <f t="shared" si="1"/>
        <v>BOON</v>
      </c>
    </row>
    <row r="168" spans="1:6" x14ac:dyDescent="0.25">
      <c r="A168" s="17" t="s">
        <v>194</v>
      </c>
      <c r="B168" s="15">
        <v>47700000000</v>
      </c>
      <c r="C168" s="15">
        <v>46660000000</v>
      </c>
      <c r="D168" s="15">
        <v>1040000000</v>
      </c>
      <c r="E168" s="15">
        <v>0.97819706498951786</v>
      </c>
      <c r="F168" s="25" t="str">
        <f t="shared" si="1"/>
        <v>BOON</v>
      </c>
    </row>
    <row r="169" spans="1:6" x14ac:dyDescent="0.25">
      <c r="A169" s="17" t="s">
        <v>60</v>
      </c>
      <c r="B169" s="15">
        <v>14410000000</v>
      </c>
      <c r="C169" s="15">
        <v>13400000000</v>
      </c>
      <c r="D169" s="15">
        <v>1010000000</v>
      </c>
      <c r="E169" s="15">
        <v>0.92990978487161691</v>
      </c>
      <c r="F169" s="25" t="str">
        <f t="shared" si="1"/>
        <v>BOON</v>
      </c>
    </row>
    <row r="170" spans="1:6" x14ac:dyDescent="0.25">
      <c r="A170" s="17" t="s">
        <v>57</v>
      </c>
      <c r="B170" s="15">
        <v>6614000000</v>
      </c>
      <c r="C170" s="15">
        <v>5733000000</v>
      </c>
      <c r="D170" s="15">
        <v>881000000</v>
      </c>
      <c r="E170" s="15">
        <v>0.86679770184457217</v>
      </c>
      <c r="F170" s="25" t="str">
        <f t="shared" si="1"/>
        <v>BOON</v>
      </c>
    </row>
    <row r="171" spans="1:6" x14ac:dyDescent="0.25">
      <c r="A171" s="17" t="s">
        <v>88</v>
      </c>
      <c r="B171" s="15">
        <v>6608000000</v>
      </c>
      <c r="C171" s="15">
        <v>5760000000</v>
      </c>
      <c r="D171" s="15">
        <v>848000000</v>
      </c>
      <c r="E171" s="15">
        <v>0.87167070217917675</v>
      </c>
      <c r="F171" s="25" t="str">
        <f t="shared" si="1"/>
        <v>BOON</v>
      </c>
    </row>
    <row r="172" spans="1:6" x14ac:dyDescent="0.25">
      <c r="A172" s="17" t="s">
        <v>81</v>
      </c>
      <c r="B172" s="15">
        <v>6922000000</v>
      </c>
      <c r="C172" s="15">
        <v>6137000000</v>
      </c>
      <c r="D172" s="15">
        <v>785000000</v>
      </c>
      <c r="E172" s="15">
        <v>0.88659347009534817</v>
      </c>
      <c r="F172" s="25" t="str">
        <f t="shared" si="1"/>
        <v>BOON</v>
      </c>
    </row>
    <row r="173" spans="1:6" x14ac:dyDescent="0.25">
      <c r="A173" s="17" t="s">
        <v>25</v>
      </c>
      <c r="B173" s="15">
        <v>6492000000</v>
      </c>
      <c r="C173" s="15">
        <v>5797000000</v>
      </c>
      <c r="D173" s="15">
        <v>695000000</v>
      </c>
      <c r="E173" s="15">
        <v>0.89294516327788043</v>
      </c>
      <c r="F173" s="25" t="str">
        <f t="shared" si="1"/>
        <v>BOON</v>
      </c>
    </row>
    <row r="174" spans="1:6" x14ac:dyDescent="0.25">
      <c r="A174" s="17" t="s">
        <v>169</v>
      </c>
      <c r="B174" s="15">
        <v>12490000000</v>
      </c>
      <c r="C174" s="15">
        <v>11800000000</v>
      </c>
      <c r="D174" s="15">
        <v>690000000</v>
      </c>
      <c r="E174" s="15">
        <v>0.944755804643715</v>
      </c>
      <c r="F174" s="25" t="str">
        <f t="shared" si="1"/>
        <v>BOON</v>
      </c>
    </row>
    <row r="175" spans="1:6" x14ac:dyDescent="0.25">
      <c r="A175" s="17" t="s">
        <v>155</v>
      </c>
      <c r="B175" s="15">
        <v>9727000000</v>
      </c>
      <c r="C175" s="15">
        <v>9046000000</v>
      </c>
      <c r="D175" s="15">
        <v>681000000</v>
      </c>
      <c r="E175" s="15">
        <v>0.9299886912717179</v>
      </c>
      <c r="F175" s="25" t="str">
        <f t="shared" si="1"/>
        <v>BOON</v>
      </c>
    </row>
    <row r="176" spans="1:6" x14ac:dyDescent="0.25">
      <c r="A176" s="17" t="s">
        <v>66</v>
      </c>
      <c r="B176" s="15">
        <v>9583000000</v>
      </c>
      <c r="C176" s="15">
        <v>8912000000</v>
      </c>
      <c r="D176" s="15">
        <v>671000000</v>
      </c>
      <c r="E176" s="15">
        <v>0.92998017322341642</v>
      </c>
      <c r="F176" s="25" t="str">
        <f t="shared" si="1"/>
        <v>BOON</v>
      </c>
    </row>
    <row r="177" spans="1:6" x14ac:dyDescent="0.25">
      <c r="A177" s="17" t="s">
        <v>181</v>
      </c>
      <c r="B177" s="15">
        <v>15080000000</v>
      </c>
      <c r="C177" s="15">
        <v>14410000000</v>
      </c>
      <c r="D177" s="15">
        <v>670000000</v>
      </c>
      <c r="E177" s="15">
        <v>0.95557029177718833</v>
      </c>
      <c r="F177" s="25" t="str">
        <f t="shared" si="1"/>
        <v>BOON</v>
      </c>
    </row>
    <row r="178" spans="1:6" x14ac:dyDescent="0.25">
      <c r="A178" s="17" t="s">
        <v>185</v>
      </c>
      <c r="B178" s="15">
        <v>10720000000</v>
      </c>
      <c r="C178" s="15">
        <v>10050000000</v>
      </c>
      <c r="D178" s="15">
        <v>670000000</v>
      </c>
      <c r="E178" s="15">
        <v>0.9375</v>
      </c>
      <c r="F178" s="25" t="str">
        <f t="shared" si="1"/>
        <v>BOON</v>
      </c>
    </row>
    <row r="179" spans="1:6" x14ac:dyDescent="0.25">
      <c r="A179" s="17" t="s">
        <v>92</v>
      </c>
      <c r="B179" s="15">
        <v>8271000000</v>
      </c>
      <c r="C179" s="15">
        <v>7692000000</v>
      </c>
      <c r="D179" s="15">
        <v>579000000</v>
      </c>
      <c r="E179" s="15">
        <v>0.92999637286906056</v>
      </c>
      <c r="F179" s="25" t="str">
        <f t="shared" si="1"/>
        <v>BOON</v>
      </c>
    </row>
    <row r="180" spans="1:6" x14ac:dyDescent="0.25">
      <c r="A180" s="17" t="s">
        <v>110</v>
      </c>
      <c r="B180" s="15">
        <v>3560000000</v>
      </c>
      <c r="C180" s="15">
        <v>3036000000</v>
      </c>
      <c r="D180" s="15">
        <v>524000000</v>
      </c>
      <c r="E180" s="15">
        <v>0.85280898876404498</v>
      </c>
      <c r="F180" s="25" t="str">
        <f t="shared" si="1"/>
        <v>BOON</v>
      </c>
    </row>
    <row r="181" spans="1:6" x14ac:dyDescent="0.25">
      <c r="A181" s="17" t="s">
        <v>132</v>
      </c>
      <c r="B181" s="15">
        <v>2692000000</v>
      </c>
      <c r="C181" s="15">
        <v>2209000000</v>
      </c>
      <c r="D181" s="15">
        <v>483000000</v>
      </c>
      <c r="E181" s="15">
        <v>0.82057949479940562</v>
      </c>
      <c r="F181" s="25" t="str">
        <f t="shared" si="1"/>
        <v>BOON</v>
      </c>
    </row>
    <row r="182" spans="1:6" x14ac:dyDescent="0.25">
      <c r="A182" s="17" t="s">
        <v>31</v>
      </c>
      <c r="B182" s="15">
        <v>6860000000</v>
      </c>
      <c r="C182" s="15">
        <v>6379000000</v>
      </c>
      <c r="D182" s="15">
        <v>481000000</v>
      </c>
      <c r="E182" s="15">
        <v>0.92988338192419828</v>
      </c>
      <c r="F182" s="25" t="str">
        <f t="shared" si="1"/>
        <v>BOON</v>
      </c>
    </row>
    <row r="183" spans="1:6" x14ac:dyDescent="0.25">
      <c r="A183" s="17" t="s">
        <v>173</v>
      </c>
      <c r="B183" s="15">
        <v>6697000000</v>
      </c>
      <c r="C183" s="15">
        <v>6228000000</v>
      </c>
      <c r="D183" s="15">
        <v>469000000</v>
      </c>
      <c r="E183" s="15">
        <v>0.92996864267582502</v>
      </c>
      <c r="F183" s="25" t="str">
        <f t="shared" si="1"/>
        <v>BOON</v>
      </c>
    </row>
    <row r="184" spans="1:6" x14ac:dyDescent="0.25">
      <c r="A184" s="17" t="s">
        <v>100</v>
      </c>
      <c r="B184" s="15">
        <v>6289000000</v>
      </c>
      <c r="C184" s="15">
        <v>5849000000</v>
      </c>
      <c r="D184" s="15">
        <v>440000000</v>
      </c>
      <c r="E184" s="15">
        <v>0.93003657179201782</v>
      </c>
      <c r="F184" s="25" t="str">
        <f t="shared" si="1"/>
        <v>BOON</v>
      </c>
    </row>
    <row r="185" spans="1:6" x14ac:dyDescent="0.25">
      <c r="A185" s="17" t="s">
        <v>184</v>
      </c>
      <c r="B185" s="15">
        <v>5743000000</v>
      </c>
      <c r="C185" s="15">
        <v>5341000000</v>
      </c>
      <c r="D185" s="15">
        <v>402000000</v>
      </c>
      <c r="E185" s="15">
        <v>0.93000174125021762</v>
      </c>
      <c r="F185" s="25" t="str">
        <f t="shared" si="1"/>
        <v>BOON</v>
      </c>
    </row>
    <row r="186" spans="1:6" x14ac:dyDescent="0.25">
      <c r="A186" s="17" t="s">
        <v>195</v>
      </c>
      <c r="B186" s="15">
        <v>89700000000</v>
      </c>
      <c r="C186" s="15">
        <v>89300000000</v>
      </c>
      <c r="D186" s="15">
        <v>400000000</v>
      </c>
      <c r="E186" s="15">
        <v>0.99554069119286515</v>
      </c>
      <c r="F186" s="25" t="str">
        <f t="shared" si="1"/>
        <v>BOON</v>
      </c>
    </row>
    <row r="187" spans="1:6" x14ac:dyDescent="0.25">
      <c r="A187" s="17" t="s">
        <v>148</v>
      </c>
      <c r="B187" s="15">
        <v>4873000000</v>
      </c>
      <c r="C187" s="15">
        <v>4473000000</v>
      </c>
      <c r="D187" s="15">
        <v>400000000</v>
      </c>
      <c r="E187" s="15">
        <v>0.91791504206854091</v>
      </c>
      <c r="F187" s="25" t="str">
        <f t="shared" si="1"/>
        <v>BOON</v>
      </c>
    </row>
    <row r="188" spans="1:6" x14ac:dyDescent="0.25">
      <c r="A188" s="17" t="s">
        <v>39</v>
      </c>
      <c r="B188" s="15">
        <v>4132000000</v>
      </c>
      <c r="C188" s="15">
        <v>3848000000</v>
      </c>
      <c r="D188" s="15">
        <v>284000000</v>
      </c>
      <c r="E188" s="15">
        <v>0.93126815101645688</v>
      </c>
      <c r="F188" s="25" t="str">
        <f t="shared" si="1"/>
        <v>BOON</v>
      </c>
    </row>
    <row r="189" spans="1:6" x14ac:dyDescent="0.25">
      <c r="A189" s="17" t="s">
        <v>48</v>
      </c>
      <c r="B189" s="15">
        <v>3571000000</v>
      </c>
      <c r="C189" s="15">
        <v>3321000000</v>
      </c>
      <c r="D189" s="15">
        <v>250000000</v>
      </c>
      <c r="E189" s="15">
        <v>0.929991598991879</v>
      </c>
      <c r="F189" s="25" t="str">
        <f t="shared" si="1"/>
        <v>BOON</v>
      </c>
    </row>
    <row r="190" spans="1:6" x14ac:dyDescent="0.25">
      <c r="A190" s="17" t="s">
        <v>143</v>
      </c>
      <c r="B190" s="15">
        <v>2553000000</v>
      </c>
      <c r="C190" s="15">
        <v>2318000000</v>
      </c>
      <c r="D190" s="15">
        <v>235000000</v>
      </c>
      <c r="E190" s="15">
        <v>0.90795142969056009</v>
      </c>
      <c r="F190" s="25" t="str">
        <f t="shared" si="1"/>
        <v>BOON</v>
      </c>
    </row>
    <row r="191" spans="1:6" x14ac:dyDescent="0.25">
      <c r="A191" s="17" t="s">
        <v>102</v>
      </c>
      <c r="B191" s="15">
        <v>7307000000</v>
      </c>
      <c r="C191" s="15">
        <v>7094000000</v>
      </c>
      <c r="D191" s="15">
        <v>213000000</v>
      </c>
      <c r="E191" s="15">
        <v>0.97084986998768308</v>
      </c>
      <c r="F191" s="25" t="str">
        <f t="shared" si="1"/>
        <v>BOON</v>
      </c>
    </row>
    <row r="192" spans="1:6" x14ac:dyDescent="0.25">
      <c r="A192" s="17" t="s">
        <v>198</v>
      </c>
      <c r="B192" s="15">
        <v>3040000000</v>
      </c>
      <c r="C192" s="15">
        <v>2827000000</v>
      </c>
      <c r="D192" s="15">
        <v>213000000</v>
      </c>
      <c r="E192" s="15">
        <v>0.92993421052631575</v>
      </c>
      <c r="F192" s="25" t="str">
        <f t="shared" si="1"/>
        <v>BOON</v>
      </c>
    </row>
    <row r="193" spans="1:6" x14ac:dyDescent="0.25">
      <c r="A193" s="17" t="s">
        <v>174</v>
      </c>
      <c r="B193" s="15">
        <v>2581000000</v>
      </c>
      <c r="C193" s="15">
        <v>2400000000</v>
      </c>
      <c r="D193" s="15">
        <v>181000000</v>
      </c>
      <c r="E193" s="15">
        <v>0.92987214258039519</v>
      </c>
      <c r="F193" s="25" t="str">
        <f t="shared" si="1"/>
        <v>BOON</v>
      </c>
    </row>
    <row r="194" spans="1:6" x14ac:dyDescent="0.25">
      <c r="A194" s="17" t="s">
        <v>29</v>
      </c>
      <c r="B194" s="15">
        <v>17550000000</v>
      </c>
      <c r="C194" s="15">
        <v>17370000000</v>
      </c>
      <c r="D194" s="15">
        <v>180000000</v>
      </c>
      <c r="E194" s="15">
        <v>0.98974358974358978</v>
      </c>
      <c r="F194" s="25" t="str">
        <f t="shared" si="1"/>
        <v>BOON</v>
      </c>
    </row>
    <row r="195" spans="1:6" x14ac:dyDescent="0.25">
      <c r="A195" s="17" t="s">
        <v>44</v>
      </c>
      <c r="B195" s="15">
        <v>2458000000</v>
      </c>
      <c r="C195" s="15">
        <v>2286000000</v>
      </c>
      <c r="D195" s="15">
        <v>172000000</v>
      </c>
      <c r="E195" s="15">
        <v>0.93002441008950365</v>
      </c>
      <c r="F195" s="25" t="str">
        <f t="shared" si="1"/>
        <v>BOON</v>
      </c>
    </row>
    <row r="196" spans="1:6" x14ac:dyDescent="0.25">
      <c r="A196" s="17" t="s">
        <v>125</v>
      </c>
      <c r="B196" s="15">
        <v>2150000000</v>
      </c>
      <c r="C196" s="15">
        <v>2000000000</v>
      </c>
      <c r="D196" s="15">
        <v>150000000</v>
      </c>
      <c r="E196" s="15">
        <v>0.93023255813953487</v>
      </c>
      <c r="F196" s="25" t="str">
        <f t="shared" si="1"/>
        <v>BOON</v>
      </c>
    </row>
    <row r="197" spans="1:6" x14ac:dyDescent="0.25">
      <c r="A197" s="17" t="s">
        <v>175</v>
      </c>
      <c r="B197" s="15">
        <v>1984000000</v>
      </c>
      <c r="C197" s="15">
        <v>1845000000</v>
      </c>
      <c r="D197" s="15">
        <v>139000000</v>
      </c>
      <c r="E197" s="15">
        <v>0.92993951612903225</v>
      </c>
      <c r="F197" s="25" t="str">
        <f t="shared" si="1"/>
        <v>BOON</v>
      </c>
    </row>
    <row r="198" spans="1:6" x14ac:dyDescent="0.25">
      <c r="A198" s="17" t="s">
        <v>104</v>
      </c>
      <c r="B198" s="15">
        <v>4475000000</v>
      </c>
      <c r="C198" s="15">
        <v>4337000000</v>
      </c>
      <c r="D198" s="15">
        <v>138000000</v>
      </c>
      <c r="E198" s="15">
        <v>0.96916201117318435</v>
      </c>
      <c r="F198" s="25" t="str">
        <f t="shared" si="1"/>
        <v>BOON</v>
      </c>
    </row>
    <row r="199" spans="1:6" x14ac:dyDescent="0.25">
      <c r="A199" s="17" t="s">
        <v>128</v>
      </c>
      <c r="B199" s="15">
        <v>1836000000</v>
      </c>
      <c r="C199" s="15">
        <v>1707000000</v>
      </c>
      <c r="D199" s="15">
        <v>129000000</v>
      </c>
      <c r="E199" s="15">
        <v>0.9297385620915033</v>
      </c>
      <c r="F199" s="25" t="str">
        <f t="shared" si="1"/>
        <v>BOON</v>
      </c>
    </row>
    <row r="200" spans="1:6" x14ac:dyDescent="0.25">
      <c r="A200" s="17" t="s">
        <v>165</v>
      </c>
      <c r="B200" s="15">
        <v>1737000000</v>
      </c>
      <c r="C200" s="15">
        <v>1615000000</v>
      </c>
      <c r="D200" s="15">
        <v>122000000</v>
      </c>
      <c r="E200" s="15">
        <v>0.92976396085204371</v>
      </c>
      <c r="F200" s="25" t="str">
        <f t="shared" si="1"/>
        <v>BOON</v>
      </c>
    </row>
    <row r="201" spans="1:6" x14ac:dyDescent="0.25">
      <c r="A201" s="17" t="s">
        <v>30</v>
      </c>
      <c r="B201" s="15">
        <v>1716000000</v>
      </c>
      <c r="C201" s="15">
        <v>1596000000</v>
      </c>
      <c r="D201" s="15">
        <v>120000000</v>
      </c>
      <c r="E201" s="15">
        <v>0.93006993006993011</v>
      </c>
      <c r="F201" s="25" t="str">
        <f t="shared" si="1"/>
        <v>BOON</v>
      </c>
    </row>
    <row r="202" spans="1:6" x14ac:dyDescent="0.25">
      <c r="A202" s="17" t="s">
        <v>141</v>
      </c>
      <c r="B202" s="15">
        <v>1581000000</v>
      </c>
      <c r="C202" s="15">
        <v>1471000000</v>
      </c>
      <c r="D202" s="15">
        <v>110000000</v>
      </c>
      <c r="E202" s="15">
        <v>0.93042378241619228</v>
      </c>
      <c r="F202" s="25" t="str">
        <f t="shared" si="1"/>
        <v>BOON</v>
      </c>
    </row>
    <row r="203" spans="1:6" x14ac:dyDescent="0.25">
      <c r="A203" s="17" t="s">
        <v>146</v>
      </c>
      <c r="B203" s="15">
        <v>9896000000</v>
      </c>
      <c r="C203" s="15">
        <v>9792000000</v>
      </c>
      <c r="D203" s="15">
        <v>104000000</v>
      </c>
      <c r="E203" s="15">
        <v>0.98949070331447053</v>
      </c>
      <c r="F203" s="25" t="str">
        <f t="shared" si="1"/>
        <v>BOON</v>
      </c>
    </row>
    <row r="204" spans="1:6" x14ac:dyDescent="0.25">
      <c r="A204" s="17" t="s">
        <v>126</v>
      </c>
      <c r="B204" s="15">
        <v>1178000000</v>
      </c>
      <c r="C204" s="15">
        <v>1095000000</v>
      </c>
      <c r="D204" s="15">
        <v>83000000</v>
      </c>
      <c r="E204" s="15">
        <v>0.92954159592529706</v>
      </c>
      <c r="F204" s="25" t="str">
        <f t="shared" si="1"/>
        <v>BOON</v>
      </c>
    </row>
    <row r="205" spans="1:6" x14ac:dyDescent="0.25">
      <c r="A205" s="17" t="s">
        <v>156</v>
      </c>
      <c r="B205" s="15">
        <v>1166000000</v>
      </c>
      <c r="C205" s="15">
        <v>1084000000</v>
      </c>
      <c r="D205" s="15">
        <v>82000000</v>
      </c>
      <c r="E205" s="15">
        <v>0.92967409948542024</v>
      </c>
      <c r="F205" s="25" t="str">
        <f t="shared" si="1"/>
        <v>BOON</v>
      </c>
    </row>
    <row r="206" spans="1:6" x14ac:dyDescent="0.25">
      <c r="A206" s="17" t="s">
        <v>86</v>
      </c>
      <c r="B206" s="15">
        <v>1160000000</v>
      </c>
      <c r="C206" s="15">
        <v>1079000000</v>
      </c>
      <c r="D206" s="15">
        <v>81000000</v>
      </c>
      <c r="E206" s="15">
        <v>0.93017241379310345</v>
      </c>
      <c r="F206" s="25" t="str">
        <f t="shared" si="1"/>
        <v>BOON</v>
      </c>
    </row>
    <row r="207" spans="1:6" x14ac:dyDescent="0.25">
      <c r="A207" s="17" t="s">
        <v>78</v>
      </c>
      <c r="B207" s="15">
        <v>1161000000</v>
      </c>
      <c r="C207" s="15">
        <v>1080000000</v>
      </c>
      <c r="D207" s="15">
        <v>81000000</v>
      </c>
      <c r="E207" s="15">
        <v>0.93023255813953487</v>
      </c>
      <c r="F207" s="25" t="str">
        <f t="shared" si="1"/>
        <v>BOON</v>
      </c>
    </row>
    <row r="208" spans="1:6" x14ac:dyDescent="0.25">
      <c r="A208" s="17" t="s">
        <v>121</v>
      </c>
      <c r="B208" s="15">
        <v>1088000000</v>
      </c>
      <c r="C208" s="15">
        <v>1012000000</v>
      </c>
      <c r="D208" s="15">
        <v>76000000</v>
      </c>
      <c r="E208" s="15">
        <v>0.93014705882352944</v>
      </c>
      <c r="F208" s="25" t="str">
        <f t="shared" si="1"/>
        <v>BOON</v>
      </c>
    </row>
    <row r="209" spans="1:6" x14ac:dyDescent="0.25">
      <c r="A209" s="17" t="s">
        <v>197</v>
      </c>
      <c r="B209" s="15">
        <v>1035000000</v>
      </c>
      <c r="C209" s="15">
        <v>962600000</v>
      </c>
      <c r="D209" s="15">
        <v>72400000</v>
      </c>
      <c r="E209" s="15">
        <v>0.93004830917874393</v>
      </c>
      <c r="F209" s="25" t="str">
        <f t="shared" si="1"/>
        <v>BOON</v>
      </c>
    </row>
    <row r="210" spans="1:6" x14ac:dyDescent="0.25">
      <c r="A210" s="17" t="s">
        <v>140</v>
      </c>
      <c r="B210" s="15">
        <v>1005000000</v>
      </c>
      <c r="C210" s="15">
        <v>934300000</v>
      </c>
      <c r="D210" s="15">
        <v>70700000</v>
      </c>
      <c r="E210" s="15">
        <v>0.92965174129353234</v>
      </c>
      <c r="F210" s="25" t="str">
        <f t="shared" si="1"/>
        <v>BOON</v>
      </c>
    </row>
    <row r="211" spans="1:6" x14ac:dyDescent="0.25">
      <c r="A211" s="17" t="s">
        <v>120</v>
      </c>
      <c r="B211" s="15">
        <v>840200000</v>
      </c>
      <c r="C211" s="15">
        <v>781400000</v>
      </c>
      <c r="D211" s="15">
        <v>58800000</v>
      </c>
      <c r="E211" s="15">
        <v>0.93001666269935734</v>
      </c>
      <c r="F211" s="25" t="str">
        <f t="shared" si="1"/>
        <v>BOON</v>
      </c>
    </row>
    <row r="212" spans="1:6" x14ac:dyDescent="0.25">
      <c r="A212" s="17" t="s">
        <v>87</v>
      </c>
      <c r="B212" s="15">
        <v>835000000</v>
      </c>
      <c r="C212" s="15">
        <v>776600000</v>
      </c>
      <c r="D212" s="15">
        <v>58400000</v>
      </c>
      <c r="E212" s="15">
        <v>0.93005988023952091</v>
      </c>
      <c r="F212" s="25" t="str">
        <f t="shared" si="1"/>
        <v>BOON</v>
      </c>
    </row>
    <row r="213" spans="1:6" x14ac:dyDescent="0.25">
      <c r="A213" s="17" t="s">
        <v>26</v>
      </c>
      <c r="B213" s="15">
        <v>807700000</v>
      </c>
      <c r="C213" s="15">
        <v>751200000</v>
      </c>
      <c r="D213" s="15">
        <v>56500000</v>
      </c>
      <c r="E213" s="15">
        <v>0.93004828525442618</v>
      </c>
      <c r="F213" s="25" t="str">
        <f t="shared" si="1"/>
        <v>BOON</v>
      </c>
    </row>
    <row r="214" spans="1:6" x14ac:dyDescent="0.25">
      <c r="A214" s="17" t="s">
        <v>33</v>
      </c>
      <c r="B214" s="15">
        <v>800000000</v>
      </c>
      <c r="C214" s="15">
        <v>744000000</v>
      </c>
      <c r="D214" s="15">
        <v>56000000</v>
      </c>
      <c r="E214" s="15">
        <v>0.93</v>
      </c>
      <c r="F214" s="25" t="str">
        <f t="shared" si="1"/>
        <v>BOON</v>
      </c>
    </row>
    <row r="215" spans="1:6" x14ac:dyDescent="0.25">
      <c r="A215" s="17" t="s">
        <v>73</v>
      </c>
      <c r="B215" s="15">
        <v>750000000</v>
      </c>
      <c r="C215" s="15">
        <v>697500000</v>
      </c>
      <c r="D215" s="15">
        <v>52500000</v>
      </c>
      <c r="E215" s="15">
        <v>0.93</v>
      </c>
      <c r="F215" s="25" t="str">
        <f t="shared" si="1"/>
        <v>BOON</v>
      </c>
    </row>
    <row r="216" spans="1:6" x14ac:dyDescent="0.25">
      <c r="A216" s="17" t="s">
        <v>124</v>
      </c>
      <c r="B216" s="15">
        <v>700000000</v>
      </c>
      <c r="C216" s="15">
        <v>651000000</v>
      </c>
      <c r="D216" s="15">
        <v>49000000</v>
      </c>
      <c r="E216" s="15">
        <v>0.93</v>
      </c>
      <c r="F216" s="25" t="str">
        <f t="shared" si="1"/>
        <v>BOON</v>
      </c>
    </row>
    <row r="217" spans="1:6" x14ac:dyDescent="0.25">
      <c r="A217" s="17" t="s">
        <v>138</v>
      </c>
      <c r="B217" s="15">
        <v>2054000000</v>
      </c>
      <c r="C217" s="15">
        <v>2005000000</v>
      </c>
      <c r="D217" s="15">
        <v>49000000</v>
      </c>
      <c r="E217" s="15">
        <v>0.97614410905550142</v>
      </c>
      <c r="F217" s="25" t="str">
        <f t="shared" si="1"/>
        <v>BOON</v>
      </c>
    </row>
    <row r="218" spans="1:6" x14ac:dyDescent="0.25">
      <c r="A218" s="17" t="s">
        <v>37</v>
      </c>
      <c r="B218" s="15">
        <v>643000000</v>
      </c>
      <c r="C218" s="15">
        <v>598000000</v>
      </c>
      <c r="D218" s="15">
        <v>45000000</v>
      </c>
      <c r="E218" s="15">
        <v>0.93001555209953346</v>
      </c>
      <c r="F218" s="25" t="str">
        <f t="shared" si="1"/>
        <v>BOON</v>
      </c>
    </row>
    <row r="219" spans="1:6" x14ac:dyDescent="0.25">
      <c r="A219" s="17" t="s">
        <v>114</v>
      </c>
      <c r="B219" s="15">
        <v>488800000</v>
      </c>
      <c r="C219" s="15">
        <v>454600000</v>
      </c>
      <c r="D219" s="15">
        <v>34200000</v>
      </c>
      <c r="E219" s="15">
        <v>0.93003273322422264</v>
      </c>
      <c r="F219" s="25" t="str">
        <f t="shared" si="1"/>
        <v>BOON</v>
      </c>
    </row>
    <row r="220" spans="1:6" x14ac:dyDescent="0.25">
      <c r="A220" s="17" t="s">
        <v>76</v>
      </c>
      <c r="B220" s="15">
        <v>460100000</v>
      </c>
      <c r="C220" s="15">
        <v>427900000</v>
      </c>
      <c r="D220" s="15">
        <v>32200000</v>
      </c>
      <c r="E220" s="15">
        <v>0.93001521408389476</v>
      </c>
      <c r="F220" s="25" t="str">
        <f t="shared" si="1"/>
        <v>BOON</v>
      </c>
    </row>
    <row r="221" spans="1:6" x14ac:dyDescent="0.25">
      <c r="A221" s="17" t="s">
        <v>51</v>
      </c>
      <c r="B221" s="15">
        <v>410800000</v>
      </c>
      <c r="C221" s="15">
        <v>382100000</v>
      </c>
      <c r="D221" s="15">
        <v>28700000</v>
      </c>
      <c r="E221" s="15">
        <v>0.93013631937682573</v>
      </c>
      <c r="F221" s="25" t="str">
        <f t="shared" si="1"/>
        <v>BOON</v>
      </c>
    </row>
    <row r="222" spans="1:6" x14ac:dyDescent="0.25">
      <c r="A222" s="17" t="s">
        <v>77</v>
      </c>
      <c r="B222" s="15">
        <v>380000000</v>
      </c>
      <c r="C222" s="15">
        <v>353400000</v>
      </c>
      <c r="D222" s="15">
        <v>26600000</v>
      </c>
      <c r="E222" s="15">
        <v>0.93</v>
      </c>
      <c r="F222" s="25" t="str">
        <f t="shared" si="1"/>
        <v>BOON</v>
      </c>
    </row>
    <row r="223" spans="1:6" x14ac:dyDescent="0.25">
      <c r="A223" s="17" t="s">
        <v>47</v>
      </c>
      <c r="B223" s="15">
        <v>122000000</v>
      </c>
      <c r="C223" s="15">
        <v>100600000</v>
      </c>
      <c r="D223" s="15">
        <v>21400000</v>
      </c>
      <c r="E223" s="15">
        <v>0.82459016393442619</v>
      </c>
      <c r="F223" s="25" t="str">
        <f t="shared" si="1"/>
        <v>BOON</v>
      </c>
    </row>
    <row r="224" spans="1:6" x14ac:dyDescent="0.25">
      <c r="A224" s="17" t="s">
        <v>161</v>
      </c>
      <c r="B224" s="15">
        <v>270300000</v>
      </c>
      <c r="C224" s="15">
        <v>251300000</v>
      </c>
      <c r="D224" s="15">
        <v>19000000</v>
      </c>
      <c r="E224" s="15">
        <v>0.92970773214946356</v>
      </c>
      <c r="F224" s="25" t="str">
        <f t="shared" si="1"/>
        <v>BOON</v>
      </c>
    </row>
    <row r="225" spans="1:6" x14ac:dyDescent="0.25">
      <c r="A225" s="17" t="s">
        <v>84</v>
      </c>
      <c r="B225" s="15">
        <v>245000000</v>
      </c>
      <c r="C225" s="15">
        <v>227900000</v>
      </c>
      <c r="D225" s="15">
        <v>17100000</v>
      </c>
      <c r="E225" s="15">
        <v>0.93020408163265311</v>
      </c>
      <c r="F225" s="25" t="str">
        <f t="shared" si="1"/>
        <v>BOON</v>
      </c>
    </row>
    <row r="226" spans="1:6" x14ac:dyDescent="0.25">
      <c r="A226" s="17" t="s">
        <v>170</v>
      </c>
      <c r="B226" s="15">
        <v>240300000</v>
      </c>
      <c r="C226" s="15">
        <v>223500000</v>
      </c>
      <c r="D226" s="15">
        <v>16800000</v>
      </c>
      <c r="E226" s="15">
        <v>0.93008739076154812</v>
      </c>
      <c r="F226" s="25" t="str">
        <f t="shared" si="1"/>
        <v>BOON</v>
      </c>
    </row>
    <row r="227" spans="1:6" x14ac:dyDescent="0.25">
      <c r="A227" s="17" t="s">
        <v>72</v>
      </c>
      <c r="B227" s="15">
        <v>220000000</v>
      </c>
      <c r="C227" s="15">
        <v>204600000</v>
      </c>
      <c r="D227" s="15">
        <v>15400000</v>
      </c>
      <c r="E227" s="15">
        <v>0.93</v>
      </c>
      <c r="F227" s="25" t="str">
        <f t="shared" si="1"/>
        <v>BOON</v>
      </c>
    </row>
    <row r="228" spans="1:6" x14ac:dyDescent="0.25">
      <c r="A228" s="17" t="s">
        <v>130</v>
      </c>
      <c r="B228" s="15">
        <v>192000000</v>
      </c>
      <c r="C228" s="15">
        <v>178600000</v>
      </c>
      <c r="D228" s="15">
        <v>13400000</v>
      </c>
      <c r="E228" s="15">
        <v>0.9302083333333333</v>
      </c>
      <c r="F228" s="25" t="str">
        <f t="shared" si="1"/>
        <v>BOON</v>
      </c>
    </row>
    <row r="229" spans="1:6" x14ac:dyDescent="0.25">
      <c r="A229" s="17" t="s">
        <v>127</v>
      </c>
      <c r="B229" s="15">
        <v>190200000</v>
      </c>
      <c r="C229" s="15">
        <v>176900000</v>
      </c>
      <c r="D229" s="15">
        <v>13300000</v>
      </c>
      <c r="E229" s="15">
        <v>0.93007360672975814</v>
      </c>
      <c r="F229" s="25" t="str">
        <f t="shared" si="1"/>
        <v>BOON</v>
      </c>
    </row>
    <row r="230" spans="1:6" x14ac:dyDescent="0.25">
      <c r="A230" s="17" t="s">
        <v>64</v>
      </c>
      <c r="B230" s="15">
        <v>180000000</v>
      </c>
      <c r="C230" s="15">
        <v>167400000</v>
      </c>
      <c r="D230" s="15">
        <v>12600000</v>
      </c>
      <c r="E230" s="15">
        <v>0.93</v>
      </c>
      <c r="F230" s="25" t="str">
        <f t="shared" ref="F230:F282" si="2">IF(E230&lt;=1,"BOON","BARRIER")</f>
        <v>BOON</v>
      </c>
    </row>
    <row r="231" spans="1:6" x14ac:dyDescent="0.25">
      <c r="A231" s="17" t="s">
        <v>85</v>
      </c>
      <c r="B231" s="15">
        <v>149000000</v>
      </c>
      <c r="C231" s="15">
        <v>138600000</v>
      </c>
      <c r="D231" s="15">
        <v>10400000</v>
      </c>
      <c r="E231" s="15">
        <v>0.93020134228187923</v>
      </c>
      <c r="F231" s="25" t="str">
        <f t="shared" si="2"/>
        <v>BOON</v>
      </c>
    </row>
    <row r="232" spans="1:6" x14ac:dyDescent="0.25">
      <c r="A232" s="17" t="s">
        <v>22</v>
      </c>
      <c r="B232" s="15">
        <v>130000000</v>
      </c>
      <c r="C232" s="15">
        <v>120900000</v>
      </c>
      <c r="D232" s="15">
        <v>9100000</v>
      </c>
      <c r="E232" s="15">
        <v>0.93</v>
      </c>
      <c r="F232" s="25" t="str">
        <f t="shared" si="2"/>
        <v>BOON</v>
      </c>
    </row>
    <row r="233" spans="1:6" x14ac:dyDescent="0.25">
      <c r="A233" s="17" t="s">
        <v>123</v>
      </c>
      <c r="B233" s="15">
        <v>124400000</v>
      </c>
      <c r="C233" s="15">
        <v>115700000</v>
      </c>
      <c r="D233" s="15">
        <v>8700000</v>
      </c>
      <c r="E233" s="15">
        <v>0.930064308681672</v>
      </c>
      <c r="F233" s="25" t="str">
        <f t="shared" si="2"/>
        <v>BOON</v>
      </c>
    </row>
    <row r="234" spans="1:6" x14ac:dyDescent="0.25">
      <c r="A234" s="17" t="s">
        <v>36</v>
      </c>
      <c r="B234" s="15">
        <v>117000000</v>
      </c>
      <c r="C234" s="15">
        <v>108800000</v>
      </c>
      <c r="D234" s="15">
        <v>8200000</v>
      </c>
      <c r="E234" s="15">
        <v>0.92991452991452994</v>
      </c>
      <c r="F234" s="25" t="str">
        <f t="shared" si="2"/>
        <v>BOON</v>
      </c>
    </row>
    <row r="235" spans="1:6" x14ac:dyDescent="0.25">
      <c r="A235" s="17" t="s">
        <v>23</v>
      </c>
      <c r="B235" s="15">
        <v>110800000</v>
      </c>
      <c r="C235" s="15">
        <v>103000000</v>
      </c>
      <c r="D235" s="15">
        <v>7800000</v>
      </c>
      <c r="E235" s="15">
        <v>0.9296028880866426</v>
      </c>
      <c r="F235" s="25" t="str">
        <f t="shared" si="2"/>
        <v>BOON</v>
      </c>
    </row>
    <row r="236" spans="1:6" x14ac:dyDescent="0.25">
      <c r="A236" s="17" t="s">
        <v>52</v>
      </c>
      <c r="B236" s="15">
        <v>106000000</v>
      </c>
      <c r="C236" s="15">
        <v>98580000</v>
      </c>
      <c r="D236" s="15">
        <v>7420000</v>
      </c>
      <c r="E236" s="15">
        <v>0.93</v>
      </c>
      <c r="F236" s="25" t="str">
        <f t="shared" si="2"/>
        <v>BOON</v>
      </c>
    </row>
    <row r="237" spans="1:6" x14ac:dyDescent="0.25">
      <c r="A237" s="17" t="s">
        <v>160</v>
      </c>
      <c r="B237" s="15">
        <v>105800000</v>
      </c>
      <c r="C237" s="15">
        <v>98440000</v>
      </c>
      <c r="D237" s="15">
        <v>7360000</v>
      </c>
      <c r="E237" s="15">
        <v>0.93043478260869561</v>
      </c>
      <c r="F237" s="25" t="str">
        <f t="shared" si="2"/>
        <v>BOON</v>
      </c>
    </row>
    <row r="238" spans="1:6" x14ac:dyDescent="0.25">
      <c r="A238" s="17" t="s">
        <v>82</v>
      </c>
      <c r="B238" s="15">
        <v>104000000</v>
      </c>
      <c r="C238" s="15">
        <v>96760000</v>
      </c>
      <c r="D238" s="15">
        <v>7240000</v>
      </c>
      <c r="E238" s="15">
        <v>0.93038461538461537</v>
      </c>
      <c r="F238" s="25" t="str">
        <f t="shared" si="2"/>
        <v>BOON</v>
      </c>
    </row>
    <row r="239" spans="1:6" x14ac:dyDescent="0.25">
      <c r="A239" s="17" t="s">
        <v>163</v>
      </c>
      <c r="B239" s="15">
        <v>91200000</v>
      </c>
      <c r="C239" s="15">
        <v>84820000</v>
      </c>
      <c r="D239" s="15">
        <v>6380000</v>
      </c>
      <c r="E239" s="15">
        <v>0.93004385964912284</v>
      </c>
      <c r="F239" s="25" t="str">
        <f t="shared" si="2"/>
        <v>BOON</v>
      </c>
    </row>
    <row r="240" spans="1:6" x14ac:dyDescent="0.25">
      <c r="A240" s="17" t="s">
        <v>113</v>
      </c>
      <c r="B240" s="15">
        <v>314000000</v>
      </c>
      <c r="C240" s="15">
        <v>308000000</v>
      </c>
      <c r="D240" s="15">
        <v>6000000</v>
      </c>
      <c r="E240" s="15">
        <v>0.98089171974522293</v>
      </c>
      <c r="F240" s="25" t="str">
        <f t="shared" si="2"/>
        <v>BOON</v>
      </c>
    </row>
    <row r="241" spans="1:6" x14ac:dyDescent="0.25">
      <c r="A241" s="17" t="s">
        <v>65</v>
      </c>
      <c r="B241" s="15">
        <v>68410000</v>
      </c>
      <c r="C241" s="15">
        <v>63620000</v>
      </c>
      <c r="D241" s="15">
        <v>4790000</v>
      </c>
      <c r="E241" s="15">
        <v>0.92998099693027336</v>
      </c>
      <c r="F241" s="25" t="str">
        <f t="shared" si="2"/>
        <v>BOON</v>
      </c>
    </row>
    <row r="242" spans="1:6" x14ac:dyDescent="0.25">
      <c r="A242" s="17" t="s">
        <v>162</v>
      </c>
      <c r="B242" s="15">
        <v>43080000</v>
      </c>
      <c r="C242" s="15">
        <v>40060000</v>
      </c>
      <c r="D242" s="15">
        <v>3020000</v>
      </c>
      <c r="E242" s="15">
        <v>0.9298978644382544</v>
      </c>
      <c r="F242" s="25" t="str">
        <f t="shared" si="2"/>
        <v>BOON</v>
      </c>
    </row>
    <row r="243" spans="1:6" x14ac:dyDescent="0.25">
      <c r="A243" s="17" t="s">
        <v>50</v>
      </c>
      <c r="B243" s="15">
        <v>43080000</v>
      </c>
      <c r="C243" s="15">
        <v>40060000</v>
      </c>
      <c r="D243" s="15">
        <v>3020000</v>
      </c>
      <c r="E243" s="15">
        <v>0.9298978644382544</v>
      </c>
      <c r="F243" s="25" t="str">
        <f t="shared" si="2"/>
        <v>BOON</v>
      </c>
    </row>
    <row r="244" spans="1:6" x14ac:dyDescent="0.25">
      <c r="A244" s="17" t="s">
        <v>43</v>
      </c>
      <c r="B244" s="15">
        <v>36280000</v>
      </c>
      <c r="C244" s="15">
        <v>33740000</v>
      </c>
      <c r="D244" s="15">
        <v>2540000</v>
      </c>
      <c r="E244" s="15">
        <v>0.92998897464167585</v>
      </c>
      <c r="F244" s="25" t="str">
        <f t="shared" si="2"/>
        <v>BOON</v>
      </c>
    </row>
    <row r="245" spans="1:6" x14ac:dyDescent="0.25">
      <c r="A245" s="17" t="s">
        <v>137</v>
      </c>
      <c r="B245" s="15">
        <v>30000000</v>
      </c>
      <c r="C245" s="15">
        <v>27900000</v>
      </c>
      <c r="D245" s="15">
        <v>2100000</v>
      </c>
      <c r="E245" s="15">
        <v>0.93</v>
      </c>
      <c r="F245" s="25" t="str">
        <f t="shared" si="2"/>
        <v>BOON</v>
      </c>
    </row>
    <row r="246" spans="1:6" x14ac:dyDescent="0.25">
      <c r="A246" s="17" t="s">
        <v>70</v>
      </c>
      <c r="B246" s="15">
        <v>26690000</v>
      </c>
      <c r="C246" s="15">
        <v>24820000</v>
      </c>
      <c r="D246" s="15">
        <v>1870000</v>
      </c>
      <c r="E246" s="15">
        <v>0.92993630573248409</v>
      </c>
      <c r="F246" s="25" t="str">
        <f t="shared" si="2"/>
        <v>BOON</v>
      </c>
    </row>
    <row r="247" spans="1:6" x14ac:dyDescent="0.25">
      <c r="A247" s="17" t="s">
        <v>183</v>
      </c>
      <c r="B247" s="15">
        <v>24790000</v>
      </c>
      <c r="C247" s="15">
        <v>23060000</v>
      </c>
      <c r="D247" s="15">
        <v>1730000</v>
      </c>
      <c r="E247" s="15">
        <v>0.93021379588543762</v>
      </c>
      <c r="F247" s="25" t="str">
        <f t="shared" si="2"/>
        <v>BOON</v>
      </c>
    </row>
    <row r="248" spans="1:6" x14ac:dyDescent="0.25">
      <c r="A248" s="17" t="s">
        <v>56</v>
      </c>
      <c r="B248" s="15">
        <v>23840000</v>
      </c>
      <c r="C248" s="15">
        <v>22170000</v>
      </c>
      <c r="D248" s="15">
        <v>1670000</v>
      </c>
      <c r="E248" s="15">
        <v>0.9299496644295302</v>
      </c>
      <c r="F248" s="25" t="str">
        <f t="shared" si="2"/>
        <v>BOON</v>
      </c>
    </row>
    <row r="249" spans="1:6" x14ac:dyDescent="0.25">
      <c r="A249" s="17" t="s">
        <v>105</v>
      </c>
      <c r="B249" s="15">
        <v>7000000</v>
      </c>
      <c r="C249" s="15">
        <v>6510000</v>
      </c>
      <c r="D249" s="15">
        <v>490000</v>
      </c>
      <c r="E249" s="15">
        <v>0.93</v>
      </c>
      <c r="F249" s="25" t="str">
        <f t="shared" si="2"/>
        <v>BOON</v>
      </c>
    </row>
    <row r="250" spans="1:6" x14ac:dyDescent="0.25">
      <c r="A250" s="17" t="s">
        <v>188</v>
      </c>
      <c r="B250" s="15">
        <v>5000000</v>
      </c>
      <c r="C250" s="15">
        <v>4650000</v>
      </c>
      <c r="D250" s="15">
        <v>350000</v>
      </c>
      <c r="E250" s="15">
        <v>0.93</v>
      </c>
      <c r="F250" s="25" t="str">
        <f t="shared" si="2"/>
        <v>BOON</v>
      </c>
    </row>
    <row r="251" spans="1:6" x14ac:dyDescent="0.25">
      <c r="A251" s="17" t="s">
        <v>159</v>
      </c>
      <c r="B251" s="15">
        <v>5000000</v>
      </c>
      <c r="C251" s="15">
        <v>4650000</v>
      </c>
      <c r="D251" s="15">
        <v>350000</v>
      </c>
      <c r="E251" s="15">
        <v>0.93</v>
      </c>
      <c r="F251" s="25" t="str">
        <f t="shared" si="2"/>
        <v>BOON</v>
      </c>
    </row>
    <row r="252" spans="1:6" x14ac:dyDescent="0.25">
      <c r="A252" s="17" t="s">
        <v>133</v>
      </c>
      <c r="B252" s="15">
        <v>1800000</v>
      </c>
      <c r="C252" s="15">
        <v>1674000</v>
      </c>
      <c r="D252" s="15">
        <v>126000</v>
      </c>
      <c r="E252" s="15">
        <v>0.93</v>
      </c>
      <c r="F252" s="25" t="str">
        <f t="shared" si="2"/>
        <v>BOON</v>
      </c>
    </row>
    <row r="253" spans="1:6" x14ac:dyDescent="0.25">
      <c r="A253" s="17" t="s">
        <v>118</v>
      </c>
      <c r="B253" s="15">
        <v>1719000000</v>
      </c>
      <c r="C253" s="15">
        <v>1772000000</v>
      </c>
      <c r="D253" s="15">
        <v>-53000000</v>
      </c>
      <c r="E253" s="15">
        <v>1.0308318789994182</v>
      </c>
      <c r="F253" s="25" t="str">
        <f t="shared" si="2"/>
        <v>BARRIER</v>
      </c>
    </row>
    <row r="254" spans="1:6" x14ac:dyDescent="0.25">
      <c r="A254" s="17" t="s">
        <v>79</v>
      </c>
      <c r="B254" s="15">
        <v>6732000000</v>
      </c>
      <c r="C254" s="15">
        <v>6811000000</v>
      </c>
      <c r="D254" s="15">
        <v>-79000000</v>
      </c>
      <c r="E254" s="15">
        <v>1.0117349970291147</v>
      </c>
      <c r="F254" s="25" t="str">
        <f t="shared" si="2"/>
        <v>BARRIER</v>
      </c>
    </row>
    <row r="255" spans="1:6" x14ac:dyDescent="0.25">
      <c r="A255" s="17" t="s">
        <v>19</v>
      </c>
      <c r="B255" s="15">
        <v>540000000</v>
      </c>
      <c r="C255" s="15">
        <v>652200000</v>
      </c>
      <c r="D255" s="15">
        <v>-112200000</v>
      </c>
      <c r="E255" s="15">
        <v>1.2077777777777778</v>
      </c>
      <c r="F255" s="25" t="str">
        <f t="shared" si="2"/>
        <v>BARRIER</v>
      </c>
    </row>
    <row r="256" spans="1:6" x14ac:dyDescent="0.25">
      <c r="A256" s="17" t="s">
        <v>89</v>
      </c>
      <c r="B256" s="15">
        <v>3626000000</v>
      </c>
      <c r="C256" s="15">
        <v>3771000000</v>
      </c>
      <c r="D256" s="15">
        <v>-145000000</v>
      </c>
      <c r="E256" s="15">
        <v>1.0399889685603971</v>
      </c>
      <c r="F256" s="25" t="str">
        <f t="shared" si="2"/>
        <v>BARRIER</v>
      </c>
    </row>
    <row r="257" spans="1:6" x14ac:dyDescent="0.25">
      <c r="A257" s="17" t="s">
        <v>83</v>
      </c>
      <c r="B257" s="15">
        <v>47220000000</v>
      </c>
      <c r="C257" s="15">
        <v>47420000000</v>
      </c>
      <c r="D257" s="15">
        <v>-200000000</v>
      </c>
      <c r="E257" s="15">
        <v>1.0042354934349851</v>
      </c>
      <c r="F257" s="25" t="str">
        <f t="shared" si="2"/>
        <v>BARRIER</v>
      </c>
    </row>
    <row r="258" spans="1:6" x14ac:dyDescent="0.25">
      <c r="A258" s="17" t="s">
        <v>24</v>
      </c>
      <c r="B258" s="15">
        <v>81390000000</v>
      </c>
      <c r="C258" s="15">
        <v>81650000000</v>
      </c>
      <c r="D258" s="15">
        <v>-260000000</v>
      </c>
      <c r="E258" s="15">
        <v>1.0031944956382848</v>
      </c>
      <c r="F258" s="25" t="str">
        <f t="shared" si="2"/>
        <v>BARRIER</v>
      </c>
    </row>
    <row r="259" spans="1:6" x14ac:dyDescent="0.25">
      <c r="A259" s="17" t="s">
        <v>69</v>
      </c>
      <c r="B259" s="15">
        <v>4158000000</v>
      </c>
      <c r="C259" s="15">
        <v>4450000000</v>
      </c>
      <c r="D259" s="15">
        <v>-292000000</v>
      </c>
      <c r="E259" s="15">
        <v>1.0702260702260702</v>
      </c>
      <c r="F259" s="25" t="str">
        <f t="shared" si="2"/>
        <v>BARRIER</v>
      </c>
    </row>
    <row r="260" spans="1:6" x14ac:dyDescent="0.25">
      <c r="A260" s="17" t="s">
        <v>134</v>
      </c>
      <c r="B260" s="15">
        <v>13910000000</v>
      </c>
      <c r="C260" s="15">
        <v>14240000000</v>
      </c>
      <c r="D260" s="15">
        <v>-330000000</v>
      </c>
      <c r="E260" s="15">
        <v>1.0237239396117901</v>
      </c>
      <c r="F260" s="25" t="str">
        <f t="shared" si="2"/>
        <v>BARRIER</v>
      </c>
    </row>
    <row r="261" spans="1:6" x14ac:dyDescent="0.25">
      <c r="A261" s="17" t="s">
        <v>112</v>
      </c>
      <c r="B261" s="15">
        <v>8066000000</v>
      </c>
      <c r="C261" s="15">
        <v>8591000000</v>
      </c>
      <c r="D261" s="15">
        <v>-525000000</v>
      </c>
      <c r="E261" s="15">
        <v>1.0650880238036202</v>
      </c>
      <c r="F261" s="25" t="str">
        <f t="shared" si="2"/>
        <v>BARRIER</v>
      </c>
    </row>
    <row r="262" spans="1:6" x14ac:dyDescent="0.25">
      <c r="A262" s="17" t="s">
        <v>166</v>
      </c>
      <c r="B262" s="15">
        <v>31640000000</v>
      </c>
      <c r="C262" s="15">
        <v>32330000000</v>
      </c>
      <c r="D262" s="15">
        <v>-690000000</v>
      </c>
      <c r="E262" s="15">
        <v>1.0218078381795197</v>
      </c>
      <c r="F262" s="25" t="str">
        <f t="shared" si="2"/>
        <v>BARRIER</v>
      </c>
    </row>
    <row r="263" spans="1:6" x14ac:dyDescent="0.25">
      <c r="A263" s="17" t="s">
        <v>131</v>
      </c>
      <c r="B263" s="15">
        <v>3876000000</v>
      </c>
      <c r="C263" s="15">
        <v>4605000000</v>
      </c>
      <c r="D263" s="15">
        <v>-729000000</v>
      </c>
      <c r="E263" s="15">
        <v>1.1880804953560371</v>
      </c>
      <c r="F263" s="25" t="str">
        <f t="shared" si="2"/>
        <v>BARRIER</v>
      </c>
    </row>
    <row r="264" spans="1:6" x14ac:dyDescent="0.25">
      <c r="A264" s="17" t="s">
        <v>136</v>
      </c>
      <c r="B264" s="15">
        <v>1167000000</v>
      </c>
      <c r="C264" s="15">
        <v>1920000000</v>
      </c>
      <c r="D264" s="15">
        <v>-753000000</v>
      </c>
      <c r="E264" s="15">
        <v>1.6452442159383034</v>
      </c>
      <c r="F264" s="25" t="str">
        <f t="shared" si="2"/>
        <v>BARRIER</v>
      </c>
    </row>
    <row r="265" spans="1:6" x14ac:dyDescent="0.25">
      <c r="A265" s="17" t="s">
        <v>176</v>
      </c>
      <c r="B265" s="15">
        <v>402000000</v>
      </c>
      <c r="C265" s="15">
        <v>1173000000</v>
      </c>
      <c r="D265" s="15">
        <v>-771000000</v>
      </c>
      <c r="E265" s="15">
        <v>2.9179104477611939</v>
      </c>
      <c r="F265" s="25" t="str">
        <f t="shared" si="2"/>
        <v>BARRIER</v>
      </c>
    </row>
    <row r="266" spans="1:6" x14ac:dyDescent="0.25">
      <c r="A266" s="17" t="s">
        <v>119</v>
      </c>
      <c r="B266" s="15">
        <v>6273000000</v>
      </c>
      <c r="C266" s="15">
        <v>7216000000</v>
      </c>
      <c r="D266" s="15">
        <v>-943000000</v>
      </c>
      <c r="E266" s="15">
        <v>1.1503267973856208</v>
      </c>
      <c r="F266" s="25" t="str">
        <f t="shared" si="2"/>
        <v>BARRIER</v>
      </c>
    </row>
    <row r="267" spans="1:6" x14ac:dyDescent="0.25">
      <c r="A267" s="17" t="s">
        <v>41</v>
      </c>
      <c r="B267" s="15">
        <v>930000000</v>
      </c>
      <c r="C267" s="15">
        <v>1890000000</v>
      </c>
      <c r="D267" s="15">
        <v>-960000000</v>
      </c>
      <c r="E267" s="15">
        <v>2.032258064516129</v>
      </c>
      <c r="F267" s="25" t="str">
        <f t="shared" si="2"/>
        <v>BARRIER</v>
      </c>
    </row>
    <row r="268" spans="1:6" x14ac:dyDescent="0.25">
      <c r="A268" s="17" t="s">
        <v>157</v>
      </c>
      <c r="B268" s="15">
        <v>56530000000</v>
      </c>
      <c r="C268" s="15">
        <v>57500000000</v>
      </c>
      <c r="D268" s="15">
        <v>-970000000</v>
      </c>
      <c r="E268" s="15">
        <v>1.0171590306032194</v>
      </c>
      <c r="F268" s="25" t="str">
        <f t="shared" si="2"/>
        <v>BARRIER</v>
      </c>
    </row>
    <row r="269" spans="1:6" x14ac:dyDescent="0.25">
      <c r="A269" s="17" t="s">
        <v>20</v>
      </c>
      <c r="B269" s="15">
        <v>5680000000</v>
      </c>
      <c r="C269" s="15">
        <v>6760000000</v>
      </c>
      <c r="D269" s="15">
        <v>-1080000000</v>
      </c>
      <c r="E269" s="15">
        <v>1.1901408450704225</v>
      </c>
      <c r="F269" s="25" t="str">
        <f t="shared" si="2"/>
        <v>BARRIER</v>
      </c>
    </row>
    <row r="270" spans="1:6" x14ac:dyDescent="0.25">
      <c r="A270" s="17" t="s">
        <v>96</v>
      </c>
      <c r="B270" s="15">
        <v>32600000000</v>
      </c>
      <c r="C270" s="15">
        <v>33700000000</v>
      </c>
      <c r="D270" s="15">
        <v>-1100000000</v>
      </c>
      <c r="E270" s="15">
        <v>1.0337423312883436</v>
      </c>
      <c r="F270" s="25" t="str">
        <f t="shared" si="2"/>
        <v>BARRIER</v>
      </c>
    </row>
    <row r="271" spans="1:6" x14ac:dyDescent="0.25">
      <c r="A271" s="17" t="s">
        <v>111</v>
      </c>
      <c r="B271" s="15">
        <v>4547000000</v>
      </c>
      <c r="C271" s="15">
        <v>5829000000</v>
      </c>
      <c r="D271" s="15">
        <v>-1282000000</v>
      </c>
      <c r="E271" s="15">
        <v>1.2819441389927424</v>
      </c>
      <c r="F271" s="25" t="str">
        <f t="shared" si="2"/>
        <v>BARRIER</v>
      </c>
    </row>
    <row r="272" spans="1:6" x14ac:dyDescent="0.25">
      <c r="A272" s="17" t="s">
        <v>91</v>
      </c>
      <c r="B272" s="15">
        <v>34070000000</v>
      </c>
      <c r="C272" s="15">
        <v>35990000000</v>
      </c>
      <c r="D272" s="15">
        <v>-1920000000</v>
      </c>
      <c r="E272" s="15">
        <v>1.0563545641326679</v>
      </c>
      <c r="F272" s="25" t="str">
        <f t="shared" si="2"/>
        <v>BARRIER</v>
      </c>
    </row>
    <row r="273" spans="1:6" x14ac:dyDescent="0.25">
      <c r="A273" s="17" t="s">
        <v>35</v>
      </c>
      <c r="B273" s="15">
        <v>76580000000</v>
      </c>
      <c r="C273" s="15">
        <v>78820000000</v>
      </c>
      <c r="D273" s="15">
        <v>-2240000000</v>
      </c>
      <c r="E273" s="15">
        <v>1.0292504570383911</v>
      </c>
      <c r="F273" s="25" t="str">
        <f t="shared" si="2"/>
        <v>BARRIER</v>
      </c>
    </row>
    <row r="274" spans="1:6" x14ac:dyDescent="0.25">
      <c r="A274" s="17" t="s">
        <v>200</v>
      </c>
      <c r="B274" s="15">
        <v>8839000000</v>
      </c>
      <c r="C274" s="15">
        <v>11220000000</v>
      </c>
      <c r="D274" s="15">
        <v>-2381000000</v>
      </c>
      <c r="E274" s="15">
        <v>1.2693743636157937</v>
      </c>
      <c r="F274" s="25" t="str">
        <f t="shared" si="2"/>
        <v>BARRIER</v>
      </c>
    </row>
    <row r="275" spans="1:6" x14ac:dyDescent="0.25">
      <c r="A275" s="17" t="s">
        <v>59</v>
      </c>
      <c r="B275" s="15">
        <v>12510000000</v>
      </c>
      <c r="C275" s="15">
        <v>15200000000</v>
      </c>
      <c r="D275" s="15">
        <v>-2690000000</v>
      </c>
      <c r="E275" s="15">
        <v>1.2150279776179056</v>
      </c>
      <c r="F275" s="25" t="str">
        <f t="shared" si="2"/>
        <v>BARRIER</v>
      </c>
    </row>
    <row r="276" spans="1:6" x14ac:dyDescent="0.25">
      <c r="A276" s="17" t="s">
        <v>90</v>
      </c>
      <c r="B276" s="15">
        <v>35510000000</v>
      </c>
      <c r="C276" s="15">
        <v>38450000000</v>
      </c>
      <c r="D276" s="15">
        <v>-2940000000</v>
      </c>
      <c r="E276" s="15">
        <v>1.082793579273444</v>
      </c>
      <c r="F276" s="25" t="str">
        <f t="shared" si="2"/>
        <v>BARRIER</v>
      </c>
    </row>
    <row r="277" spans="1:6" x14ac:dyDescent="0.25">
      <c r="A277" s="17" t="s">
        <v>117</v>
      </c>
      <c r="B277" s="15">
        <v>2511000000</v>
      </c>
      <c r="C277" s="15">
        <v>5735000000</v>
      </c>
      <c r="D277" s="15">
        <v>-3224000000</v>
      </c>
      <c r="E277" s="15">
        <v>2.2839506172839505</v>
      </c>
      <c r="F277" s="25" t="str">
        <f t="shared" si="2"/>
        <v>BARRIER</v>
      </c>
    </row>
    <row r="278" spans="1:6" x14ac:dyDescent="0.25">
      <c r="A278" s="17" t="s">
        <v>34</v>
      </c>
      <c r="B278" s="15">
        <v>30000000000</v>
      </c>
      <c r="C278" s="15">
        <v>34300000000</v>
      </c>
      <c r="D278" s="15">
        <v>-4300000000</v>
      </c>
      <c r="E278" s="15">
        <v>1.1433333333333333</v>
      </c>
      <c r="F278" s="25" t="str">
        <f t="shared" si="2"/>
        <v>BARRIER</v>
      </c>
    </row>
    <row r="279" spans="1:6" x14ac:dyDescent="0.25">
      <c r="A279" s="17" t="s">
        <v>74</v>
      </c>
      <c r="B279" s="15">
        <v>71590000000</v>
      </c>
      <c r="C279" s="15">
        <v>78580000000</v>
      </c>
      <c r="D279" s="15">
        <v>-6990000000</v>
      </c>
      <c r="E279" s="15">
        <v>1.0976393351026679</v>
      </c>
      <c r="F279" s="25" t="str">
        <f t="shared" si="2"/>
        <v>BARRIER</v>
      </c>
    </row>
    <row r="280" spans="1:6" x14ac:dyDescent="0.25">
      <c r="A280" s="17" t="s">
        <v>139</v>
      </c>
      <c r="B280" s="15">
        <v>90610000000</v>
      </c>
      <c r="C280" s="15">
        <v>100700000000</v>
      </c>
      <c r="D280" s="15">
        <v>-10090000000</v>
      </c>
      <c r="E280" s="15">
        <v>1.1113563624324025</v>
      </c>
      <c r="F280" s="25" t="str">
        <f t="shared" si="2"/>
        <v>BARRIER</v>
      </c>
    </row>
    <row r="281" spans="1:6" x14ac:dyDescent="0.25">
      <c r="A281" s="17" t="s">
        <v>42</v>
      </c>
      <c r="B281" s="15">
        <v>339000000000</v>
      </c>
      <c r="C281" s="15">
        <v>351900000000</v>
      </c>
      <c r="D281" s="15">
        <v>-12900000000</v>
      </c>
      <c r="E281" s="15">
        <v>1.0380530973451327</v>
      </c>
      <c r="F281" s="25" t="str">
        <f t="shared" si="2"/>
        <v>BARRIER</v>
      </c>
    </row>
    <row r="282" spans="1:6" x14ac:dyDescent="0.25">
      <c r="A282" s="17" t="s">
        <v>99</v>
      </c>
      <c r="B282" s="15">
        <v>261600000000</v>
      </c>
      <c r="C282" s="15">
        <v>293900000000</v>
      </c>
      <c r="D282" s="15">
        <v>-32300000000</v>
      </c>
      <c r="E282" s="15">
        <v>1.1234709480122325</v>
      </c>
      <c r="F282" s="25" t="str">
        <f t="shared" si="2"/>
        <v>BARRIER</v>
      </c>
    </row>
    <row r="283" spans="1:6" x14ac:dyDescent="0.25">
      <c r="B283" s="9"/>
      <c r="C283" s="9"/>
    </row>
  </sheetData>
  <mergeCells count="1">
    <mergeCell ref="I1:XFD1048576"/>
  </mergeCells>
  <hyperlinks>
    <hyperlink ref="A1" location="OBJECTIVES!A1" display="OBJECTIVES"/>
    <hyperlink ref="A2" location="HOME!A1" display="HOME"/>
  </hyperlinks>
  <pageMargins left="0.7" right="0.7" top="0.75" bottom="0.75" header="0.3" footer="0.3"/>
  <pageSetup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3"/>
  <sheetViews>
    <sheetView workbookViewId="0"/>
  </sheetViews>
  <sheetFormatPr defaultRowHeight="15" x14ac:dyDescent="0.25"/>
  <cols>
    <col min="1" max="1" width="31.140625" style="9" bestFit="1" customWidth="1"/>
    <col min="2" max="2" width="11.140625" style="9" bestFit="1" customWidth="1"/>
    <col min="3" max="3" width="26" style="9" bestFit="1" customWidth="1"/>
    <col min="4" max="4" width="11.42578125" style="9" customWidth="1"/>
    <col min="5" max="5" width="23.42578125" style="18" customWidth="1"/>
    <col min="6" max="6" width="20" style="9" customWidth="1"/>
    <col min="7" max="7" width="29" style="9" customWidth="1"/>
    <col min="8" max="8" width="23.42578125" style="9" customWidth="1"/>
    <col min="9" max="9" width="29.85546875" style="9" customWidth="1"/>
    <col min="10" max="10" width="29.85546875" style="9" bestFit="1" customWidth="1"/>
    <col min="11" max="12" width="9.140625" style="9"/>
    <col min="13" max="13" width="15.7109375" style="9" customWidth="1"/>
    <col min="14" max="14" width="11.42578125" style="9" customWidth="1"/>
    <col min="15" max="16" width="29.85546875" style="9" bestFit="1" customWidth="1"/>
    <col min="17" max="16384" width="9.140625" style="9"/>
  </cols>
  <sheetData>
    <row r="1" spans="1:10" x14ac:dyDescent="0.25">
      <c r="A1" s="118" t="s">
        <v>526</v>
      </c>
    </row>
    <row r="2" spans="1:10" ht="15.75" x14ac:dyDescent="0.25">
      <c r="A2" s="119" t="s">
        <v>525</v>
      </c>
    </row>
    <row r="3" spans="1:10" s="23" customFormat="1" x14ac:dyDescent="0.25">
      <c r="G3" s="138" t="s">
        <v>210</v>
      </c>
      <c r="H3" s="139"/>
      <c r="J3" s="9"/>
    </row>
    <row r="4" spans="1:10" x14ac:dyDescent="0.25">
      <c r="G4" s="140"/>
      <c r="H4" s="140"/>
    </row>
    <row r="6" spans="1:10" x14ac:dyDescent="0.25">
      <c r="G6" s="14" t="s">
        <v>202</v>
      </c>
      <c r="H6" s="14" t="s">
        <v>209</v>
      </c>
    </row>
    <row r="7" spans="1:10" x14ac:dyDescent="0.25">
      <c r="G7" s="17" t="s">
        <v>192</v>
      </c>
      <c r="H7" s="21">
        <v>3124350000</v>
      </c>
    </row>
    <row r="8" spans="1:10" x14ac:dyDescent="0.25">
      <c r="G8" s="17" t="s">
        <v>101</v>
      </c>
      <c r="H8" s="21">
        <v>841110000</v>
      </c>
    </row>
    <row r="9" spans="1:10" x14ac:dyDescent="0.25">
      <c r="G9" s="17" t="s">
        <v>54</v>
      </c>
      <c r="H9" s="21">
        <v>788004000</v>
      </c>
    </row>
    <row r="10" spans="1:10" x14ac:dyDescent="0.25">
      <c r="G10" s="17" t="s">
        <v>80</v>
      </c>
      <c r="H10" s="21">
        <v>459669000</v>
      </c>
    </row>
    <row r="11" spans="1:10" x14ac:dyDescent="0.25">
      <c r="G11" s="17" t="s">
        <v>158</v>
      </c>
      <c r="H11" s="21">
        <v>367290000</v>
      </c>
    </row>
    <row r="12" spans="1:10" x14ac:dyDescent="0.25">
      <c r="G12" s="17" t="s">
        <v>49</v>
      </c>
      <c r="H12" s="21">
        <v>349800000</v>
      </c>
    </row>
    <row r="13" spans="1:10" x14ac:dyDescent="0.25">
      <c r="G13" s="17" t="s">
        <v>42</v>
      </c>
      <c r="H13" s="21">
        <v>349641000</v>
      </c>
    </row>
    <row r="14" spans="1:10" x14ac:dyDescent="0.25">
      <c r="G14" s="17" t="s">
        <v>93</v>
      </c>
      <c r="H14" s="21">
        <v>338670000</v>
      </c>
    </row>
    <row r="15" spans="1:10" x14ac:dyDescent="0.25">
      <c r="G15" s="17" t="s">
        <v>107</v>
      </c>
      <c r="H15" s="21">
        <v>329130000</v>
      </c>
    </row>
    <row r="16" spans="1:10" x14ac:dyDescent="0.25">
      <c r="G16" s="17" t="s">
        <v>75</v>
      </c>
      <c r="H16" s="21">
        <v>322134000</v>
      </c>
    </row>
    <row r="40" spans="7:8" x14ac:dyDescent="0.25">
      <c r="G40" s="136" t="s">
        <v>210</v>
      </c>
      <c r="H40" s="135"/>
    </row>
    <row r="41" spans="7:8" x14ac:dyDescent="0.25">
      <c r="G41" s="137"/>
      <c r="H41" s="137"/>
    </row>
    <row r="43" spans="7:8" x14ac:dyDescent="0.25">
      <c r="G43" s="14" t="s">
        <v>202</v>
      </c>
      <c r="H43" s="14" t="s">
        <v>211</v>
      </c>
    </row>
    <row r="44" spans="7:8" x14ac:dyDescent="0.25">
      <c r="G44" s="17" t="s">
        <v>82</v>
      </c>
      <c r="H44" s="15">
        <v>239.49218189642806</v>
      </c>
    </row>
    <row r="45" spans="7:8" x14ac:dyDescent="0.25">
      <c r="G45" s="17" t="s">
        <v>197</v>
      </c>
      <c r="H45" s="15">
        <v>96.533833756485265</v>
      </c>
    </row>
    <row r="46" spans="7:8" x14ac:dyDescent="0.25">
      <c r="G46" s="17" t="s">
        <v>140</v>
      </c>
      <c r="H46" s="15">
        <v>52.046299748133734</v>
      </c>
    </row>
    <row r="47" spans="7:8" x14ac:dyDescent="0.25">
      <c r="G47" s="17" t="s">
        <v>167</v>
      </c>
      <c r="H47" s="15">
        <v>25.148450421626311</v>
      </c>
    </row>
    <row r="48" spans="7:8" x14ac:dyDescent="0.25">
      <c r="G48" s="17" t="s">
        <v>108</v>
      </c>
      <c r="H48" s="15">
        <v>19.946070640781489</v>
      </c>
    </row>
    <row r="49" spans="7:17" x14ac:dyDescent="0.25">
      <c r="G49" s="17" t="s">
        <v>190</v>
      </c>
      <c r="H49" s="15">
        <v>19.229778886802965</v>
      </c>
    </row>
    <row r="50" spans="7:17" x14ac:dyDescent="0.25">
      <c r="G50" s="17" t="s">
        <v>87</v>
      </c>
      <c r="H50" s="15">
        <v>18.865238129137893</v>
      </c>
    </row>
    <row r="51" spans="7:17" x14ac:dyDescent="0.25">
      <c r="G51" s="17" t="s">
        <v>117</v>
      </c>
      <c r="H51" s="15">
        <v>17.18704315888094</v>
      </c>
    </row>
    <row r="52" spans="7:17" x14ac:dyDescent="0.25">
      <c r="G52" s="17" t="s">
        <v>72</v>
      </c>
      <c r="H52" s="15">
        <v>15.235722499041778</v>
      </c>
    </row>
    <row r="53" spans="7:17" x14ac:dyDescent="0.25">
      <c r="G53" s="17" t="s">
        <v>26</v>
      </c>
      <c r="H53" s="15">
        <v>14.441215102143476</v>
      </c>
    </row>
    <row r="54" spans="7:17" x14ac:dyDescent="0.25">
      <c r="O54"/>
      <c r="P54"/>
      <c r="Q54"/>
    </row>
    <row r="55" spans="7:17" x14ac:dyDescent="0.25">
      <c r="O55"/>
      <c r="P55"/>
      <c r="Q55"/>
    </row>
    <row r="56" spans="7:17" x14ac:dyDescent="0.25">
      <c r="O56"/>
      <c r="P56"/>
      <c r="Q56"/>
    </row>
    <row r="57" spans="7:17" x14ac:dyDescent="0.25">
      <c r="O57"/>
      <c r="P57"/>
      <c r="Q57"/>
    </row>
    <row r="58" spans="7:17" x14ac:dyDescent="0.25">
      <c r="O58"/>
      <c r="P58"/>
      <c r="Q58"/>
    </row>
    <row r="59" spans="7:17" x14ac:dyDescent="0.25">
      <c r="O59"/>
      <c r="P59"/>
      <c r="Q59"/>
    </row>
    <row r="60" spans="7:17" x14ac:dyDescent="0.25">
      <c r="O60"/>
      <c r="P60"/>
      <c r="Q60"/>
    </row>
    <row r="61" spans="7:17" x14ac:dyDescent="0.25">
      <c r="O61"/>
      <c r="P61"/>
      <c r="Q61"/>
    </row>
    <row r="62" spans="7:17" x14ac:dyDescent="0.25">
      <c r="O62"/>
      <c r="P62"/>
      <c r="Q62"/>
    </row>
    <row r="63" spans="7:17" x14ac:dyDescent="0.25">
      <c r="O63"/>
      <c r="P63"/>
      <c r="Q63"/>
    </row>
    <row r="64" spans="7:17" x14ac:dyDescent="0.25">
      <c r="O64"/>
      <c r="P64"/>
      <c r="Q64"/>
    </row>
    <row r="65" spans="7:17" x14ac:dyDescent="0.25">
      <c r="M65"/>
      <c r="N65"/>
      <c r="O65"/>
      <c r="P65"/>
      <c r="Q65"/>
    </row>
    <row r="66" spans="7:17" x14ac:dyDescent="0.25">
      <c r="M66"/>
      <c r="N66"/>
      <c r="O66"/>
      <c r="P66"/>
      <c r="Q66"/>
    </row>
    <row r="67" spans="7:17" x14ac:dyDescent="0.25">
      <c r="M67"/>
      <c r="N67"/>
      <c r="O67"/>
      <c r="P67"/>
      <c r="Q67"/>
    </row>
    <row r="68" spans="7:17" x14ac:dyDescent="0.25">
      <c r="M68"/>
      <c r="N68"/>
      <c r="O68"/>
      <c r="P68"/>
      <c r="Q68"/>
    </row>
    <row r="69" spans="7:17" x14ac:dyDescent="0.25">
      <c r="M69"/>
      <c r="N69"/>
      <c r="O69"/>
      <c r="P69"/>
      <c r="Q69"/>
    </row>
    <row r="70" spans="7:17" x14ac:dyDescent="0.25">
      <c r="M70"/>
      <c r="N70"/>
      <c r="O70"/>
      <c r="P70"/>
      <c r="Q70"/>
    </row>
    <row r="71" spans="7:17" x14ac:dyDescent="0.25">
      <c r="G71" s="14" t="s">
        <v>202</v>
      </c>
      <c r="H71" s="14" t="s">
        <v>212</v>
      </c>
      <c r="M71"/>
      <c r="N71"/>
      <c r="O71"/>
      <c r="P71"/>
      <c r="Q71"/>
    </row>
    <row r="72" spans="7:17" x14ac:dyDescent="0.25">
      <c r="G72" s="17" t="s">
        <v>188</v>
      </c>
      <c r="H72" s="15">
        <v>0</v>
      </c>
      <c r="M72"/>
      <c r="N72"/>
      <c r="O72"/>
      <c r="P72"/>
      <c r="Q72"/>
    </row>
    <row r="73" spans="7:17" x14ac:dyDescent="0.25">
      <c r="G73" s="17" t="s">
        <v>19</v>
      </c>
      <c r="H73" s="15">
        <v>1.8594013890279679E-2</v>
      </c>
      <c r="M73"/>
      <c r="N73"/>
      <c r="O73"/>
      <c r="P73"/>
      <c r="Q73"/>
    </row>
    <row r="74" spans="7:17" x14ac:dyDescent="0.25">
      <c r="G74" s="17" t="s">
        <v>124</v>
      </c>
      <c r="H74" s="15">
        <v>5.174295240242284E-2</v>
      </c>
      <c r="M74"/>
      <c r="N74"/>
      <c r="O74"/>
      <c r="P74"/>
      <c r="Q74"/>
    </row>
    <row r="75" spans="7:17" x14ac:dyDescent="0.25">
      <c r="G75" s="17" t="s">
        <v>135</v>
      </c>
      <c r="H75" s="15">
        <v>6.9640886450418701E-2</v>
      </c>
      <c r="M75"/>
      <c r="N75"/>
      <c r="O75"/>
      <c r="P75"/>
      <c r="Q75"/>
    </row>
    <row r="76" spans="7:17" x14ac:dyDescent="0.25">
      <c r="G76" s="17" t="s">
        <v>110</v>
      </c>
      <c r="H76" s="15">
        <v>7.0329754464310848E-2</v>
      </c>
      <c r="M76"/>
      <c r="N76"/>
      <c r="O76"/>
      <c r="P76"/>
      <c r="Q76"/>
    </row>
    <row r="77" spans="7:17" x14ac:dyDescent="0.25">
      <c r="G77" s="17" t="s">
        <v>121</v>
      </c>
      <c r="H77" s="15">
        <v>7.0614801112335271E-2</v>
      </c>
      <c r="M77"/>
      <c r="N77"/>
      <c r="O77"/>
      <c r="P77"/>
      <c r="Q77"/>
    </row>
    <row r="78" spans="7:17" x14ac:dyDescent="0.25">
      <c r="G78" s="17" t="s">
        <v>38</v>
      </c>
      <c r="H78" s="15">
        <v>7.2651818244126767E-2</v>
      </c>
      <c r="M78"/>
      <c r="N78"/>
      <c r="O78"/>
      <c r="P78"/>
      <c r="Q78"/>
    </row>
    <row r="79" spans="7:17" x14ac:dyDescent="0.25">
      <c r="G79" s="17" t="s">
        <v>170</v>
      </c>
      <c r="H79" s="15">
        <v>7.4025542769595845E-2</v>
      </c>
      <c r="M79"/>
      <c r="N79"/>
      <c r="O79"/>
      <c r="P79"/>
      <c r="Q79"/>
    </row>
    <row r="80" spans="7:17" x14ac:dyDescent="0.25">
      <c r="G80" s="17" t="s">
        <v>32</v>
      </c>
      <c r="H80" s="15">
        <v>7.8222208277865024E-2</v>
      </c>
      <c r="M80"/>
      <c r="N80"/>
      <c r="O80"/>
      <c r="P80"/>
      <c r="Q80"/>
    </row>
    <row r="81" spans="7:17" x14ac:dyDescent="0.25">
      <c r="G81" s="17" t="s">
        <v>130</v>
      </c>
      <c r="H81" s="15">
        <v>8.2364367975579292E-2</v>
      </c>
      <c r="M81"/>
      <c r="N81"/>
      <c r="O81"/>
      <c r="P81"/>
      <c r="Q81"/>
    </row>
    <row r="82" spans="7:17" x14ac:dyDescent="0.25">
      <c r="M82"/>
      <c r="N82"/>
      <c r="O82"/>
      <c r="P82"/>
      <c r="Q82"/>
    </row>
    <row r="83" spans="7:17" x14ac:dyDescent="0.25">
      <c r="M83"/>
      <c r="N83"/>
      <c r="O83"/>
      <c r="P83"/>
      <c r="Q83"/>
    </row>
    <row r="84" spans="7:17" x14ac:dyDescent="0.25">
      <c r="M84"/>
      <c r="N84"/>
      <c r="O84"/>
      <c r="P84"/>
      <c r="Q84"/>
    </row>
    <row r="85" spans="7:17" x14ac:dyDescent="0.25">
      <c r="M85"/>
      <c r="N85"/>
      <c r="O85"/>
      <c r="P85"/>
      <c r="Q85"/>
    </row>
    <row r="86" spans="7:17" ht="18.75" x14ac:dyDescent="0.3">
      <c r="G86" s="141" t="s">
        <v>506</v>
      </c>
      <c r="H86" s="142"/>
      <c r="M86"/>
      <c r="N86"/>
      <c r="O86"/>
      <c r="P86"/>
      <c r="Q86"/>
    </row>
    <row r="87" spans="7:17" x14ac:dyDescent="0.25">
      <c r="M87"/>
      <c r="N87"/>
      <c r="O87"/>
      <c r="P87"/>
      <c r="Q87"/>
    </row>
    <row r="88" spans="7:17" x14ac:dyDescent="0.25">
      <c r="M88"/>
      <c r="N88"/>
      <c r="O88"/>
      <c r="P88"/>
      <c r="Q88"/>
    </row>
    <row r="89" spans="7:17" x14ac:dyDescent="0.25">
      <c r="M89"/>
      <c r="N89"/>
      <c r="O89"/>
      <c r="P89"/>
      <c r="Q89"/>
    </row>
    <row r="90" spans="7:17" x14ac:dyDescent="0.25">
      <c r="M90"/>
      <c r="N90"/>
      <c r="O90"/>
      <c r="P90"/>
      <c r="Q90"/>
    </row>
    <row r="91" spans="7:17" x14ac:dyDescent="0.25">
      <c r="M91"/>
      <c r="N91"/>
      <c r="O91"/>
      <c r="P91"/>
      <c r="Q91"/>
    </row>
    <row r="92" spans="7:17" x14ac:dyDescent="0.25">
      <c r="M92"/>
      <c r="N92"/>
      <c r="O92"/>
      <c r="P92"/>
      <c r="Q92"/>
    </row>
    <row r="93" spans="7:17" x14ac:dyDescent="0.25">
      <c r="M93"/>
      <c r="N93"/>
      <c r="O93"/>
      <c r="P93"/>
      <c r="Q93"/>
    </row>
    <row r="94" spans="7:17" x14ac:dyDescent="0.25">
      <c r="M94"/>
      <c r="N94"/>
      <c r="O94"/>
      <c r="P94"/>
      <c r="Q94"/>
    </row>
    <row r="95" spans="7:17" x14ac:dyDescent="0.25">
      <c r="M95"/>
      <c r="N95"/>
      <c r="O95"/>
      <c r="P95"/>
      <c r="Q95"/>
    </row>
    <row r="96" spans="7:17" x14ac:dyDescent="0.25">
      <c r="M96"/>
      <c r="N96"/>
      <c r="O96"/>
      <c r="P96"/>
      <c r="Q96"/>
    </row>
    <row r="97" spans="1:17" x14ac:dyDescent="0.25">
      <c r="M97"/>
      <c r="N97"/>
      <c r="O97"/>
      <c r="P97"/>
      <c r="Q97"/>
    </row>
    <row r="98" spans="1:17" x14ac:dyDescent="0.25">
      <c r="M98"/>
      <c r="N98"/>
      <c r="O98"/>
      <c r="P98"/>
      <c r="Q98"/>
    </row>
    <row r="99" spans="1:17" x14ac:dyDescent="0.25">
      <c r="M99"/>
      <c r="N99"/>
      <c r="O99"/>
      <c r="P99"/>
      <c r="Q99"/>
    </row>
    <row r="100" spans="1:17" x14ac:dyDescent="0.25">
      <c r="A100" s="14" t="s">
        <v>202</v>
      </c>
      <c r="B100" s="14" t="s">
        <v>207</v>
      </c>
      <c r="C100" s="14" t="s">
        <v>208</v>
      </c>
      <c r="D100" s="14" t="s">
        <v>209</v>
      </c>
      <c r="E100" s="22" t="s">
        <v>211</v>
      </c>
      <c r="M100"/>
      <c r="N100"/>
      <c r="O100"/>
      <c r="P100"/>
      <c r="Q100"/>
    </row>
    <row r="101" spans="1:17" x14ac:dyDescent="0.25">
      <c r="A101" s="17" t="s">
        <v>82</v>
      </c>
      <c r="B101" s="21">
        <v>27884</v>
      </c>
      <c r="C101" s="21">
        <v>42000</v>
      </c>
      <c r="D101" s="21">
        <v>6678000</v>
      </c>
      <c r="E101" s="15">
        <v>239.49218189642806</v>
      </c>
      <c r="M101"/>
      <c r="N101"/>
      <c r="O101"/>
      <c r="P101"/>
      <c r="Q101"/>
    </row>
    <row r="102" spans="1:17" x14ac:dyDescent="0.25">
      <c r="A102" s="17" t="s">
        <v>197</v>
      </c>
      <c r="B102" s="21">
        <v>108708</v>
      </c>
      <c r="C102" s="21">
        <v>66000</v>
      </c>
      <c r="D102" s="21">
        <v>10494000</v>
      </c>
      <c r="E102" s="15">
        <v>96.533833756485265</v>
      </c>
      <c r="M102"/>
      <c r="N102"/>
      <c r="O102"/>
      <c r="P102"/>
      <c r="Q102"/>
    </row>
    <row r="103" spans="1:17" x14ac:dyDescent="0.25">
      <c r="A103" s="17" t="s">
        <v>140</v>
      </c>
      <c r="B103" s="21">
        <v>219958</v>
      </c>
      <c r="C103" s="21">
        <v>72000</v>
      </c>
      <c r="D103" s="21">
        <v>11448000</v>
      </c>
      <c r="E103" s="15">
        <v>52.046299748133734</v>
      </c>
      <c r="M103"/>
      <c r="N103"/>
      <c r="O103"/>
      <c r="P103"/>
      <c r="Q103"/>
    </row>
    <row r="104" spans="1:17" x14ac:dyDescent="0.25">
      <c r="A104" s="17" t="s">
        <v>167</v>
      </c>
      <c r="B104" s="21">
        <v>4425720</v>
      </c>
      <c r="C104" s="21">
        <v>700000</v>
      </c>
      <c r="D104" s="21">
        <v>111300000</v>
      </c>
      <c r="E104" s="15">
        <v>25.148450421626311</v>
      </c>
      <c r="M104"/>
      <c r="N104"/>
      <c r="O104"/>
      <c r="P104"/>
      <c r="Q104"/>
    </row>
    <row r="105" spans="1:17" x14ac:dyDescent="0.25">
      <c r="A105" s="17" t="s">
        <v>108</v>
      </c>
      <c r="B105" s="21">
        <v>2335648</v>
      </c>
      <c r="C105" s="21">
        <v>293000</v>
      </c>
      <c r="D105" s="21">
        <v>46587000</v>
      </c>
      <c r="E105" s="15">
        <v>19.946070640781489</v>
      </c>
      <c r="M105"/>
      <c r="N105"/>
      <c r="O105"/>
      <c r="P105"/>
      <c r="Q105"/>
    </row>
    <row r="106" spans="1:17" x14ac:dyDescent="0.25">
      <c r="A106" s="17" t="s">
        <v>190</v>
      </c>
      <c r="B106" s="21">
        <v>2563212</v>
      </c>
      <c r="C106" s="21">
        <v>310000</v>
      </c>
      <c r="D106" s="21">
        <v>49290000</v>
      </c>
      <c r="E106" s="15">
        <v>19.229778886802965</v>
      </c>
      <c r="M106"/>
      <c r="N106"/>
      <c r="O106"/>
      <c r="P106"/>
      <c r="Q106"/>
    </row>
    <row r="107" spans="1:17" x14ac:dyDescent="0.25">
      <c r="A107" s="17" t="s">
        <v>87</v>
      </c>
      <c r="B107" s="21">
        <v>168564</v>
      </c>
      <c r="C107" s="21">
        <v>20000</v>
      </c>
      <c r="D107" s="21">
        <v>3180000</v>
      </c>
      <c r="E107" s="15">
        <v>18.865238129137893</v>
      </c>
      <c r="M107"/>
      <c r="N107"/>
      <c r="O107"/>
      <c r="P107"/>
      <c r="Q107"/>
    </row>
    <row r="108" spans="1:17" x14ac:dyDescent="0.25">
      <c r="A108" s="17" t="s">
        <v>117</v>
      </c>
      <c r="B108" s="21">
        <v>468571</v>
      </c>
      <c r="C108" s="21">
        <v>50650</v>
      </c>
      <c r="D108" s="21">
        <v>8053350</v>
      </c>
      <c r="E108" s="15">
        <v>17.18704315888094</v>
      </c>
      <c r="M108"/>
      <c r="N108"/>
      <c r="O108"/>
      <c r="P108"/>
      <c r="Q108"/>
    </row>
    <row r="109" spans="1:17" x14ac:dyDescent="0.25">
      <c r="A109" s="17" t="s">
        <v>72</v>
      </c>
      <c r="B109" s="21">
        <v>46962</v>
      </c>
      <c r="C109" s="21">
        <v>4500</v>
      </c>
      <c r="D109" s="21">
        <v>715500</v>
      </c>
      <c r="E109" s="15">
        <v>15.235722499041778</v>
      </c>
      <c r="M109"/>
      <c r="N109"/>
      <c r="O109"/>
      <c r="P109"/>
      <c r="Q109"/>
    </row>
    <row r="110" spans="1:17" x14ac:dyDescent="0.25">
      <c r="A110" s="17" t="s">
        <v>26</v>
      </c>
      <c r="B110" s="21">
        <v>71566</v>
      </c>
      <c r="C110" s="21">
        <v>6500</v>
      </c>
      <c r="D110" s="21">
        <v>1033500</v>
      </c>
      <c r="E110" s="15">
        <v>14.441215102143476</v>
      </c>
      <c r="M110"/>
      <c r="N110"/>
      <c r="O110"/>
      <c r="P110"/>
      <c r="Q110"/>
    </row>
    <row r="111" spans="1:17" x14ac:dyDescent="0.25">
      <c r="A111" s="17" t="s">
        <v>162</v>
      </c>
      <c r="B111" s="21">
        <v>7012</v>
      </c>
      <c r="C111" s="21">
        <v>600</v>
      </c>
      <c r="D111" s="21">
        <v>95400</v>
      </c>
      <c r="E111" s="15">
        <v>13.605248146035368</v>
      </c>
      <c r="M111"/>
      <c r="N111"/>
      <c r="O111"/>
      <c r="P111"/>
      <c r="Q111"/>
    </row>
    <row r="112" spans="1:17" x14ac:dyDescent="0.25">
      <c r="A112" s="17" t="s">
        <v>137</v>
      </c>
      <c r="B112" s="21">
        <v>13048</v>
      </c>
      <c r="C112" s="21">
        <v>1000</v>
      </c>
      <c r="D112" s="21">
        <v>159000</v>
      </c>
      <c r="E112" s="15">
        <v>12.185775597792766</v>
      </c>
      <c r="M112"/>
      <c r="N112"/>
      <c r="O112"/>
      <c r="P112"/>
      <c r="Q112"/>
    </row>
    <row r="113" spans="1:17" x14ac:dyDescent="0.25">
      <c r="A113" s="17" t="s">
        <v>30</v>
      </c>
      <c r="B113" s="21">
        <v>301790</v>
      </c>
      <c r="C113" s="21">
        <v>23000</v>
      </c>
      <c r="D113" s="21">
        <v>3657000</v>
      </c>
      <c r="E113" s="15">
        <v>12.117697736836874</v>
      </c>
      <c r="M113"/>
      <c r="N113"/>
      <c r="O113"/>
      <c r="P113"/>
      <c r="Q113"/>
    </row>
    <row r="114" spans="1:17" x14ac:dyDescent="0.25">
      <c r="A114" s="17" t="s">
        <v>49</v>
      </c>
      <c r="B114" s="21">
        <v>32805041</v>
      </c>
      <c r="C114" s="21">
        <v>2200000</v>
      </c>
      <c r="D114" s="21">
        <v>349800000</v>
      </c>
      <c r="E114" s="15">
        <v>10.662995360987356</v>
      </c>
      <c r="M114"/>
      <c r="N114"/>
      <c r="O114"/>
      <c r="P114"/>
      <c r="Q114"/>
    </row>
    <row r="115" spans="1:17" x14ac:dyDescent="0.25">
      <c r="A115" s="17" t="s">
        <v>192</v>
      </c>
      <c r="B115" s="21">
        <v>295734134</v>
      </c>
      <c r="C115" s="21">
        <v>19650000</v>
      </c>
      <c r="D115" s="21">
        <v>3124350000</v>
      </c>
      <c r="E115" s="15">
        <v>10.56472568026253</v>
      </c>
      <c r="M115"/>
      <c r="N115"/>
      <c r="O115"/>
      <c r="P115"/>
      <c r="Q115"/>
    </row>
    <row r="116" spans="1:17" x14ac:dyDescent="0.25">
      <c r="A116" s="17" t="s">
        <v>22</v>
      </c>
      <c r="B116" s="21">
        <v>57881</v>
      </c>
      <c r="C116" s="21">
        <v>3800</v>
      </c>
      <c r="D116" s="21">
        <v>604200</v>
      </c>
      <c r="E116" s="15">
        <v>10.43865862718336</v>
      </c>
      <c r="M116"/>
      <c r="N116"/>
      <c r="O116"/>
      <c r="P116"/>
      <c r="Q116"/>
    </row>
    <row r="117" spans="1:17" x14ac:dyDescent="0.25">
      <c r="A117" s="17" t="s">
        <v>84</v>
      </c>
      <c r="B117" s="21">
        <v>56375</v>
      </c>
      <c r="C117" s="21">
        <v>3700</v>
      </c>
      <c r="D117" s="21">
        <v>588300</v>
      </c>
      <c r="E117" s="15">
        <v>10.435476718403548</v>
      </c>
      <c r="M117"/>
      <c r="N117"/>
      <c r="O117"/>
      <c r="P117"/>
      <c r="Q117"/>
    </row>
    <row r="118" spans="1:17" x14ac:dyDescent="0.25">
      <c r="A118" s="17" t="s">
        <v>61</v>
      </c>
      <c r="B118" s="21">
        <v>780133</v>
      </c>
      <c r="C118" s="21">
        <v>49000</v>
      </c>
      <c r="D118" s="21">
        <v>7791000</v>
      </c>
      <c r="E118" s="15">
        <v>9.9867586680732643</v>
      </c>
      <c r="M118"/>
      <c r="N118"/>
      <c r="O118"/>
      <c r="P118"/>
      <c r="Q118"/>
    </row>
    <row r="119" spans="1:17" x14ac:dyDescent="0.25">
      <c r="A119" s="17" t="s">
        <v>37</v>
      </c>
      <c r="B119" s="21">
        <v>65365</v>
      </c>
      <c r="C119" s="21">
        <v>4000</v>
      </c>
      <c r="D119" s="21">
        <v>636000</v>
      </c>
      <c r="E119" s="15">
        <v>9.7299778168744737</v>
      </c>
      <c r="M119"/>
      <c r="N119"/>
      <c r="O119"/>
      <c r="P119"/>
      <c r="Q119"/>
    </row>
    <row r="120" spans="1:17" x14ac:dyDescent="0.25">
      <c r="A120" s="17" t="s">
        <v>164</v>
      </c>
      <c r="B120" s="21">
        <v>26417599</v>
      </c>
      <c r="C120" s="21">
        <v>1550000</v>
      </c>
      <c r="D120" s="21">
        <v>246450000</v>
      </c>
      <c r="E120" s="15">
        <v>9.3290082872406384</v>
      </c>
      <c r="M120"/>
      <c r="N120"/>
      <c r="O120"/>
      <c r="P120"/>
      <c r="Q120"/>
    </row>
    <row r="121" spans="1:17" x14ac:dyDescent="0.25">
      <c r="A121" s="17" t="s">
        <v>31</v>
      </c>
      <c r="B121" s="21">
        <v>688345</v>
      </c>
      <c r="C121" s="21">
        <v>40000</v>
      </c>
      <c r="D121" s="21">
        <v>6360000</v>
      </c>
      <c r="E121" s="15">
        <v>9.2395528405087557</v>
      </c>
      <c r="M121"/>
      <c r="N121"/>
      <c r="O121"/>
      <c r="P121"/>
      <c r="Q121"/>
    </row>
    <row r="122" spans="1:17" x14ac:dyDescent="0.25">
      <c r="A122" s="17" t="s">
        <v>35</v>
      </c>
      <c r="B122" s="21">
        <v>10364388</v>
      </c>
      <c r="C122" s="21">
        <v>595100</v>
      </c>
      <c r="D122" s="21">
        <v>94620900</v>
      </c>
      <c r="E122" s="15">
        <v>9.1294247185651489</v>
      </c>
      <c r="M122"/>
      <c r="N122"/>
      <c r="O122"/>
      <c r="P122"/>
      <c r="Q122"/>
    </row>
    <row r="123" spans="1:17" x14ac:dyDescent="0.25">
      <c r="A123" s="17" t="s">
        <v>92</v>
      </c>
      <c r="B123" s="21">
        <v>296737</v>
      </c>
      <c r="C123" s="21">
        <v>16300</v>
      </c>
      <c r="D123" s="21">
        <v>2591700</v>
      </c>
      <c r="E123" s="15">
        <v>8.7339967715519133</v>
      </c>
      <c r="M123"/>
      <c r="N123"/>
      <c r="O123"/>
      <c r="P123"/>
      <c r="Q123"/>
    </row>
    <row r="124" spans="1:17" x14ac:dyDescent="0.25">
      <c r="A124" s="17" t="s">
        <v>139</v>
      </c>
      <c r="B124" s="21">
        <v>16407491</v>
      </c>
      <c r="C124" s="21">
        <v>895300</v>
      </c>
      <c r="D124" s="21">
        <v>142352700</v>
      </c>
      <c r="E124" s="15">
        <v>8.6760797248037491</v>
      </c>
      <c r="M124"/>
      <c r="N124"/>
      <c r="O124"/>
      <c r="P124"/>
      <c r="Q124"/>
    </row>
    <row r="125" spans="1:17" x14ac:dyDescent="0.25">
      <c r="A125" s="17" t="s">
        <v>51</v>
      </c>
      <c r="B125" s="21">
        <v>44270</v>
      </c>
      <c r="C125" s="21">
        <v>2400</v>
      </c>
      <c r="D125" s="21">
        <v>381600</v>
      </c>
      <c r="E125" s="15">
        <v>8.6198328439123557</v>
      </c>
      <c r="M125"/>
      <c r="N125"/>
      <c r="O125"/>
      <c r="P125"/>
      <c r="Q125"/>
    </row>
    <row r="126" spans="1:17" x14ac:dyDescent="0.25">
      <c r="A126" s="17" t="s">
        <v>23</v>
      </c>
      <c r="B126" s="21">
        <v>68722</v>
      </c>
      <c r="C126" s="21">
        <v>3600</v>
      </c>
      <c r="D126" s="21">
        <v>572400</v>
      </c>
      <c r="E126" s="15">
        <v>8.3292104420709521</v>
      </c>
      <c r="M126"/>
      <c r="N126"/>
      <c r="O126"/>
      <c r="P126"/>
      <c r="Q126"/>
    </row>
    <row r="127" spans="1:17" x14ac:dyDescent="0.25">
      <c r="A127" s="17" t="s">
        <v>125</v>
      </c>
      <c r="B127" s="21">
        <v>398534</v>
      </c>
      <c r="C127" s="21">
        <v>20000</v>
      </c>
      <c r="D127" s="21">
        <v>3180000</v>
      </c>
      <c r="E127" s="15">
        <v>7.9792439289997841</v>
      </c>
      <c r="M127"/>
      <c r="N127"/>
      <c r="O127"/>
      <c r="P127"/>
      <c r="Q127"/>
    </row>
    <row r="128" spans="1:17" x14ac:dyDescent="0.25">
      <c r="A128" s="17" t="s">
        <v>154</v>
      </c>
      <c r="B128" s="21">
        <v>3916632</v>
      </c>
      <c r="C128" s="21">
        <v>190000</v>
      </c>
      <c r="D128" s="21">
        <v>30210000</v>
      </c>
      <c r="E128" s="15">
        <v>7.7132597599161725</v>
      </c>
      <c r="M128"/>
      <c r="N128"/>
      <c r="O128"/>
      <c r="P128"/>
      <c r="Q128"/>
    </row>
    <row r="129" spans="1:17" x14ac:dyDescent="0.25">
      <c r="A129" s="17" t="s">
        <v>97</v>
      </c>
      <c r="B129" s="21">
        <v>4015676</v>
      </c>
      <c r="C129" s="21">
        <v>174400</v>
      </c>
      <c r="D129" s="21">
        <v>27729600</v>
      </c>
      <c r="E129" s="15">
        <v>6.9053379804545987</v>
      </c>
      <c r="M129"/>
      <c r="N129"/>
      <c r="O129"/>
      <c r="P129"/>
      <c r="Q129"/>
    </row>
    <row r="130" spans="1:17" x14ac:dyDescent="0.25">
      <c r="A130" s="17" t="s">
        <v>180</v>
      </c>
      <c r="B130" s="21">
        <v>22894384</v>
      </c>
      <c r="C130" s="21">
        <v>988000</v>
      </c>
      <c r="D130" s="21">
        <v>157092000</v>
      </c>
      <c r="E130" s="15">
        <v>6.8615954026105266</v>
      </c>
      <c r="M130"/>
      <c r="N130"/>
      <c r="O130"/>
      <c r="P130"/>
      <c r="Q130"/>
    </row>
    <row r="131" spans="1:17" x14ac:dyDescent="0.25">
      <c r="A131" s="17" t="s">
        <v>133</v>
      </c>
      <c r="B131" s="21">
        <v>9341</v>
      </c>
      <c r="C131" s="21">
        <v>400</v>
      </c>
      <c r="D131" s="21">
        <v>63600</v>
      </c>
      <c r="E131" s="15">
        <v>6.8086928594368912</v>
      </c>
      <c r="M131"/>
      <c r="N131"/>
      <c r="O131"/>
      <c r="P131"/>
      <c r="Q131"/>
    </row>
    <row r="132" spans="1:17" x14ac:dyDescent="0.25">
      <c r="A132" s="17" t="s">
        <v>107</v>
      </c>
      <c r="B132" s="21">
        <v>48422644</v>
      </c>
      <c r="C132" s="21">
        <v>2070000</v>
      </c>
      <c r="D132" s="21">
        <v>329130000</v>
      </c>
      <c r="E132" s="15">
        <v>6.797026614242708</v>
      </c>
      <c r="M132"/>
      <c r="N132"/>
      <c r="O132"/>
      <c r="P132"/>
      <c r="Q132"/>
    </row>
    <row r="133" spans="1:17" x14ac:dyDescent="0.25">
      <c r="A133" s="17" t="s">
        <v>101</v>
      </c>
      <c r="B133" s="21">
        <v>127417244</v>
      </c>
      <c r="C133" s="21">
        <v>5290000</v>
      </c>
      <c r="D133" s="21">
        <v>841110000</v>
      </c>
      <c r="E133" s="15">
        <v>6.6012258121043645</v>
      </c>
      <c r="M133"/>
      <c r="N133"/>
      <c r="O133"/>
      <c r="P133"/>
      <c r="Q133"/>
    </row>
    <row r="134" spans="1:17" x14ac:dyDescent="0.25">
      <c r="A134" s="17" t="s">
        <v>98</v>
      </c>
      <c r="B134" s="21">
        <v>6276883</v>
      </c>
      <c r="C134" s="21">
        <v>260000</v>
      </c>
      <c r="D134" s="21">
        <v>41340000</v>
      </c>
      <c r="E134" s="15">
        <v>6.586071462539608</v>
      </c>
      <c r="M134"/>
      <c r="N134"/>
      <c r="O134"/>
      <c r="P134"/>
      <c r="Q134"/>
    </row>
    <row r="135" spans="1:17" x14ac:dyDescent="0.25">
      <c r="A135" s="17" t="s">
        <v>74</v>
      </c>
      <c r="B135" s="21">
        <v>5223442</v>
      </c>
      <c r="C135" s="21">
        <v>211400</v>
      </c>
      <c r="D135" s="21">
        <v>33612600</v>
      </c>
      <c r="E135" s="15">
        <v>6.4349522785933111</v>
      </c>
      <c r="M135"/>
      <c r="N135"/>
      <c r="O135"/>
      <c r="P135"/>
      <c r="Q135"/>
    </row>
    <row r="136" spans="1:17" x14ac:dyDescent="0.25">
      <c r="A136" s="17" t="s">
        <v>141</v>
      </c>
      <c r="B136" s="21">
        <v>216494</v>
      </c>
      <c r="C136" s="21">
        <v>8750</v>
      </c>
      <c r="D136" s="21">
        <v>1391250</v>
      </c>
      <c r="E136" s="15">
        <v>6.4262750930741728</v>
      </c>
      <c r="M136"/>
      <c r="N136"/>
      <c r="O136"/>
      <c r="P136"/>
      <c r="Q136"/>
    </row>
    <row r="137" spans="1:17" x14ac:dyDescent="0.25">
      <c r="A137" s="17" t="s">
        <v>63</v>
      </c>
      <c r="B137" s="21">
        <v>5432335</v>
      </c>
      <c r="C137" s="21">
        <v>218000</v>
      </c>
      <c r="D137" s="21">
        <v>34662000</v>
      </c>
      <c r="E137" s="15">
        <v>6.3806816037670728</v>
      </c>
      <c r="M137"/>
      <c r="N137"/>
      <c r="O137"/>
      <c r="P137"/>
      <c r="Q137"/>
    </row>
    <row r="138" spans="1:17" x14ac:dyDescent="0.25">
      <c r="A138" s="17" t="s">
        <v>27</v>
      </c>
      <c r="B138" s="21">
        <v>20090437</v>
      </c>
      <c r="C138" s="21">
        <v>796500</v>
      </c>
      <c r="D138" s="21">
        <v>126643500</v>
      </c>
      <c r="E138" s="15">
        <v>6.3036707464352322</v>
      </c>
      <c r="M138"/>
      <c r="N138"/>
      <c r="O138"/>
      <c r="P138"/>
      <c r="Q138"/>
    </row>
    <row r="139" spans="1:17" x14ac:dyDescent="0.25">
      <c r="A139" s="17" t="s">
        <v>33</v>
      </c>
      <c r="B139" s="21">
        <v>279254</v>
      </c>
      <c r="C139" s="21">
        <v>10900</v>
      </c>
      <c r="D139" s="21">
        <v>1733100</v>
      </c>
      <c r="E139" s="15">
        <v>6.2061778882307861</v>
      </c>
      <c r="M139"/>
      <c r="N139"/>
      <c r="O139"/>
      <c r="P139"/>
      <c r="Q139"/>
    </row>
    <row r="140" spans="1:17" x14ac:dyDescent="0.25">
      <c r="A140" s="17" t="s">
        <v>178</v>
      </c>
      <c r="B140" s="21">
        <v>7489370</v>
      </c>
      <c r="C140" s="21">
        <v>290400</v>
      </c>
      <c r="D140" s="21">
        <v>46173600</v>
      </c>
      <c r="E140" s="15">
        <v>6.1652181692185053</v>
      </c>
      <c r="M140"/>
      <c r="N140"/>
      <c r="O140"/>
      <c r="P140"/>
      <c r="Q140"/>
    </row>
    <row r="141" spans="1:17" x14ac:dyDescent="0.25">
      <c r="A141" s="17" t="s">
        <v>83</v>
      </c>
      <c r="B141" s="21">
        <v>10668354</v>
      </c>
      <c r="C141" s="21">
        <v>405700</v>
      </c>
      <c r="D141" s="21">
        <v>64506300</v>
      </c>
      <c r="E141" s="15">
        <v>6.0465091428349682</v>
      </c>
      <c r="M141"/>
      <c r="N141"/>
      <c r="O141"/>
      <c r="P141"/>
      <c r="Q141"/>
    </row>
    <row r="142" spans="1:17" x14ac:dyDescent="0.25">
      <c r="A142" s="17" t="s">
        <v>115</v>
      </c>
      <c r="B142" s="21">
        <v>5765563</v>
      </c>
      <c r="C142" s="21">
        <v>216000</v>
      </c>
      <c r="D142" s="21">
        <v>34344000</v>
      </c>
      <c r="E142" s="15">
        <v>5.9567469820380072</v>
      </c>
      <c r="M142"/>
      <c r="N142"/>
      <c r="O142"/>
      <c r="P142"/>
      <c r="Q142"/>
    </row>
    <row r="143" spans="1:17" x14ac:dyDescent="0.25">
      <c r="A143" s="17" t="s">
        <v>90</v>
      </c>
      <c r="B143" s="21">
        <v>6898686</v>
      </c>
      <c r="C143" s="21">
        <v>257000</v>
      </c>
      <c r="D143" s="21">
        <v>40863000</v>
      </c>
      <c r="E143" s="15">
        <v>5.9233019157561309</v>
      </c>
      <c r="M143"/>
      <c r="N143"/>
      <c r="O143"/>
      <c r="P143"/>
      <c r="Q143"/>
    </row>
    <row r="144" spans="1:17" x14ac:dyDescent="0.25">
      <c r="A144" s="17" t="s">
        <v>145</v>
      </c>
      <c r="B144" s="21">
        <v>4593041</v>
      </c>
      <c r="C144" s="21">
        <v>171100</v>
      </c>
      <c r="D144" s="21">
        <v>27204900</v>
      </c>
      <c r="E144" s="15">
        <v>5.9230692693577085</v>
      </c>
      <c r="M144"/>
      <c r="N144"/>
      <c r="O144"/>
      <c r="P144"/>
      <c r="Q144"/>
    </row>
    <row r="145" spans="1:17" x14ac:dyDescent="0.25">
      <c r="A145" s="17" t="s">
        <v>172</v>
      </c>
      <c r="B145" s="21">
        <v>40341462</v>
      </c>
      <c r="C145" s="21">
        <v>1497000</v>
      </c>
      <c r="D145" s="21">
        <v>238023000</v>
      </c>
      <c r="E145" s="15">
        <v>5.9002075829577025</v>
      </c>
      <c r="M145"/>
      <c r="N145"/>
      <c r="O145"/>
      <c r="P145"/>
      <c r="Q145"/>
    </row>
    <row r="146" spans="1:17" x14ac:dyDescent="0.25">
      <c r="A146" s="17" t="s">
        <v>177</v>
      </c>
      <c r="B146" s="21">
        <v>9001774</v>
      </c>
      <c r="C146" s="21">
        <v>328600</v>
      </c>
      <c r="D146" s="21">
        <v>52247400</v>
      </c>
      <c r="E146" s="15">
        <v>5.8041226096100615</v>
      </c>
      <c r="M146"/>
      <c r="N146"/>
      <c r="O146"/>
      <c r="P146"/>
      <c r="Q146"/>
    </row>
    <row r="147" spans="1:17" x14ac:dyDescent="0.25">
      <c r="A147" s="17" t="s">
        <v>80</v>
      </c>
      <c r="B147" s="21">
        <v>82431390</v>
      </c>
      <c r="C147" s="21">
        <v>2891000</v>
      </c>
      <c r="D147" s="21">
        <v>459669000</v>
      </c>
      <c r="E147" s="15">
        <v>5.5763829774070288</v>
      </c>
      <c r="M147"/>
      <c r="N147"/>
      <c r="O147"/>
      <c r="P147"/>
      <c r="Q147"/>
    </row>
    <row r="148" spans="1:17" x14ac:dyDescent="0.25">
      <c r="A148" s="17" t="s">
        <v>44</v>
      </c>
      <c r="B148" s="21">
        <v>372361</v>
      </c>
      <c r="C148" s="21">
        <v>13000</v>
      </c>
      <c r="D148" s="21">
        <v>2067000</v>
      </c>
      <c r="E148" s="15">
        <v>5.5510646925967002</v>
      </c>
      <c r="M148"/>
      <c r="N148"/>
      <c r="O148"/>
      <c r="P148"/>
      <c r="Q148"/>
    </row>
    <row r="149" spans="1:17" x14ac:dyDescent="0.25">
      <c r="A149" s="17" t="s">
        <v>155</v>
      </c>
      <c r="B149" s="21">
        <v>863051</v>
      </c>
      <c r="C149" s="21">
        <v>30000</v>
      </c>
      <c r="D149" s="21">
        <v>4770000</v>
      </c>
      <c r="E149" s="15">
        <v>5.5269039720711755</v>
      </c>
      <c r="M149"/>
      <c r="N149"/>
      <c r="O149"/>
      <c r="P149"/>
      <c r="Q149"/>
    </row>
    <row r="150" spans="1:17" x14ac:dyDescent="0.25">
      <c r="A150" s="17" t="s">
        <v>75</v>
      </c>
      <c r="B150" s="21">
        <v>60656178</v>
      </c>
      <c r="C150" s="21">
        <v>2026000</v>
      </c>
      <c r="D150" s="21">
        <v>322134000</v>
      </c>
      <c r="E150" s="15">
        <v>5.3108192870312401</v>
      </c>
      <c r="M150"/>
      <c r="N150"/>
      <c r="O150"/>
      <c r="P150"/>
      <c r="Q150"/>
    </row>
    <row r="151" spans="1:17" x14ac:dyDescent="0.25">
      <c r="A151" s="17" t="s">
        <v>76</v>
      </c>
      <c r="B151" s="21">
        <v>195506</v>
      </c>
      <c r="C151" s="21">
        <v>6500</v>
      </c>
      <c r="D151" s="21">
        <v>1033500</v>
      </c>
      <c r="E151" s="15">
        <v>5.2862827739302123</v>
      </c>
      <c r="M151"/>
      <c r="N151"/>
      <c r="O151"/>
      <c r="P151"/>
      <c r="Q151"/>
    </row>
    <row r="152" spans="1:17" x14ac:dyDescent="0.25">
      <c r="A152" s="17" t="s">
        <v>142</v>
      </c>
      <c r="B152" s="21">
        <v>4035461</v>
      </c>
      <c r="C152" s="21">
        <v>132700</v>
      </c>
      <c r="D152" s="21">
        <v>21099300</v>
      </c>
      <c r="E152" s="15">
        <v>5.2284732772786056</v>
      </c>
      <c r="M152"/>
      <c r="N152"/>
      <c r="O152"/>
      <c r="P152"/>
      <c r="Q152"/>
    </row>
    <row r="153" spans="1:17" x14ac:dyDescent="0.25">
      <c r="A153" s="17" t="s">
        <v>153</v>
      </c>
      <c r="B153" s="21">
        <v>10566212</v>
      </c>
      <c r="C153" s="21">
        <v>339800</v>
      </c>
      <c r="D153" s="21">
        <v>54028200</v>
      </c>
      <c r="E153" s="15">
        <v>5.1132988813777347</v>
      </c>
      <c r="M153"/>
      <c r="N153"/>
      <c r="O153"/>
      <c r="P153"/>
      <c r="Q153"/>
    </row>
    <row r="154" spans="1:17" x14ac:dyDescent="0.25">
      <c r="A154" s="17" t="s">
        <v>99</v>
      </c>
      <c r="B154" s="21">
        <v>58103033</v>
      </c>
      <c r="C154" s="21">
        <v>1866000</v>
      </c>
      <c r="D154" s="21">
        <v>296694000</v>
      </c>
      <c r="E154" s="15">
        <v>5.1063427274097721</v>
      </c>
      <c r="M154"/>
      <c r="N154"/>
      <c r="O154"/>
      <c r="P154"/>
      <c r="Q154"/>
    </row>
    <row r="155" spans="1:17" x14ac:dyDescent="0.25">
      <c r="A155" s="17" t="s">
        <v>28</v>
      </c>
      <c r="B155" s="21">
        <v>8184691</v>
      </c>
      <c r="C155" s="21">
        <v>262400</v>
      </c>
      <c r="D155" s="21">
        <v>41721600</v>
      </c>
      <c r="E155" s="15">
        <v>5.0975168152346866</v>
      </c>
      <c r="M155"/>
      <c r="N155"/>
      <c r="O155"/>
      <c r="P155"/>
      <c r="Q155"/>
    </row>
    <row r="156" spans="1:17" x14ac:dyDescent="0.25">
      <c r="A156" s="17" t="s">
        <v>175</v>
      </c>
      <c r="B156" s="21">
        <v>438144</v>
      </c>
      <c r="C156" s="21">
        <v>14000</v>
      </c>
      <c r="D156" s="21">
        <v>2226000</v>
      </c>
      <c r="E156" s="15">
        <v>5.080521472392638</v>
      </c>
      <c r="M156"/>
      <c r="N156"/>
      <c r="O156"/>
      <c r="P156"/>
      <c r="Q156"/>
    </row>
    <row r="157" spans="1:17" x14ac:dyDescent="0.25">
      <c r="A157" s="17" t="s">
        <v>126</v>
      </c>
      <c r="B157" s="21">
        <v>432900</v>
      </c>
      <c r="C157" s="21">
        <v>13500</v>
      </c>
      <c r="D157" s="21">
        <v>2146500</v>
      </c>
      <c r="E157" s="15">
        <v>4.9584199584199586</v>
      </c>
      <c r="M157"/>
      <c r="N157"/>
      <c r="O157"/>
      <c r="P157"/>
      <c r="Q157"/>
    </row>
    <row r="158" spans="1:17" x14ac:dyDescent="0.25">
      <c r="A158" s="17" t="s">
        <v>86</v>
      </c>
      <c r="B158" s="21">
        <v>448713</v>
      </c>
      <c r="C158" s="21">
        <v>13000</v>
      </c>
      <c r="D158" s="21">
        <v>2067000</v>
      </c>
      <c r="E158" s="15">
        <v>4.6065079460590619</v>
      </c>
      <c r="M158"/>
      <c r="N158"/>
      <c r="O158"/>
      <c r="P158"/>
      <c r="Q158"/>
    </row>
    <row r="159" spans="1:17" x14ac:dyDescent="0.25">
      <c r="A159" s="17" t="s">
        <v>191</v>
      </c>
      <c r="B159" s="21">
        <v>60441457</v>
      </c>
      <c r="C159" s="21">
        <v>1692000</v>
      </c>
      <c r="D159" s="21">
        <v>269028000</v>
      </c>
      <c r="E159" s="15">
        <v>4.4510508739059684</v>
      </c>
      <c r="M159"/>
      <c r="N159"/>
      <c r="O159"/>
      <c r="P159"/>
      <c r="Q159"/>
    </row>
    <row r="160" spans="1:17" x14ac:dyDescent="0.25">
      <c r="A160" s="17" t="s">
        <v>112</v>
      </c>
      <c r="B160" s="21">
        <v>3826018</v>
      </c>
      <c r="C160" s="21">
        <v>107000</v>
      </c>
      <c r="D160" s="21">
        <v>17013000</v>
      </c>
      <c r="E160" s="15">
        <v>4.4466596863893475</v>
      </c>
      <c r="M160"/>
      <c r="N160"/>
      <c r="O160"/>
      <c r="P160"/>
      <c r="Q160"/>
    </row>
    <row r="161" spans="1:17" x14ac:dyDescent="0.25">
      <c r="A161" s="17" t="s">
        <v>34</v>
      </c>
      <c r="B161" s="21">
        <v>10300483</v>
      </c>
      <c r="C161" s="21">
        <v>285000</v>
      </c>
      <c r="D161" s="21">
        <v>45315000</v>
      </c>
      <c r="E161" s="15">
        <v>4.3993082654473579</v>
      </c>
      <c r="M161"/>
      <c r="N161"/>
      <c r="O161"/>
      <c r="P161"/>
      <c r="Q161"/>
    </row>
    <row r="162" spans="1:17" x14ac:dyDescent="0.25">
      <c r="A162" s="17" t="s">
        <v>159</v>
      </c>
      <c r="B162" s="21">
        <v>7460</v>
      </c>
      <c r="C162" s="21">
        <v>200</v>
      </c>
      <c r="D162" s="21">
        <v>31800</v>
      </c>
      <c r="E162" s="15">
        <v>4.2627345844504019</v>
      </c>
      <c r="M162"/>
      <c r="N162"/>
      <c r="O162"/>
      <c r="P162"/>
      <c r="Q162"/>
    </row>
    <row r="163" spans="1:17" x14ac:dyDescent="0.25">
      <c r="A163" s="17" t="s">
        <v>169</v>
      </c>
      <c r="B163" s="21">
        <v>2011070</v>
      </c>
      <c r="C163" s="21">
        <v>53300</v>
      </c>
      <c r="D163" s="21">
        <v>8474700</v>
      </c>
      <c r="E163" s="15">
        <v>4.2140253695793781</v>
      </c>
      <c r="M163"/>
      <c r="N163"/>
      <c r="O163"/>
      <c r="P163"/>
      <c r="Q163"/>
    </row>
    <row r="164" spans="1:17" x14ac:dyDescent="0.25">
      <c r="A164" s="17" t="s">
        <v>118</v>
      </c>
      <c r="B164" s="21">
        <v>449198</v>
      </c>
      <c r="C164" s="21">
        <v>11190</v>
      </c>
      <c r="D164" s="21">
        <v>1779210</v>
      </c>
      <c r="E164" s="15">
        <v>3.9608591311626498</v>
      </c>
      <c r="M164"/>
      <c r="N164"/>
      <c r="O164"/>
      <c r="P164"/>
      <c r="Q164"/>
    </row>
    <row r="165" spans="1:17" x14ac:dyDescent="0.25">
      <c r="A165" s="17" t="s">
        <v>100</v>
      </c>
      <c r="B165" s="21">
        <v>2731832</v>
      </c>
      <c r="C165" s="21">
        <v>66000</v>
      </c>
      <c r="D165" s="21">
        <v>10494000</v>
      </c>
      <c r="E165" s="15">
        <v>3.8413782399503336</v>
      </c>
      <c r="M165"/>
      <c r="N165"/>
      <c r="O165"/>
      <c r="P165"/>
      <c r="Q165"/>
    </row>
    <row r="166" spans="1:17" x14ac:dyDescent="0.25">
      <c r="A166" s="17" t="s">
        <v>64</v>
      </c>
      <c r="B166" s="21">
        <v>476703</v>
      </c>
      <c r="C166" s="21">
        <v>11300</v>
      </c>
      <c r="D166" s="21">
        <v>1796700</v>
      </c>
      <c r="E166" s="15">
        <v>3.769013410865885</v>
      </c>
      <c r="M166"/>
      <c r="N166"/>
      <c r="O166"/>
      <c r="P166"/>
      <c r="Q166"/>
    </row>
    <row r="167" spans="1:17" x14ac:dyDescent="0.25">
      <c r="A167" s="17" t="s">
        <v>156</v>
      </c>
      <c r="B167" s="21">
        <v>776948</v>
      </c>
      <c r="C167" s="21">
        <v>18000</v>
      </c>
      <c r="D167" s="21">
        <v>2862000</v>
      </c>
      <c r="E167" s="15">
        <v>3.683644207849174</v>
      </c>
      <c r="M167"/>
      <c r="N167"/>
      <c r="O167"/>
      <c r="P167"/>
      <c r="Q167"/>
    </row>
    <row r="168" spans="1:17" x14ac:dyDescent="0.25">
      <c r="A168" s="17" t="s">
        <v>184</v>
      </c>
      <c r="B168" s="21">
        <v>1088644</v>
      </c>
      <c r="C168" s="21">
        <v>24000</v>
      </c>
      <c r="D168" s="21">
        <v>3816000</v>
      </c>
      <c r="E168" s="15">
        <v>3.5052781258152343</v>
      </c>
      <c r="M168"/>
      <c r="N168"/>
      <c r="O168"/>
      <c r="P168"/>
      <c r="Q168"/>
    </row>
    <row r="169" spans="1:17" x14ac:dyDescent="0.25">
      <c r="A169" s="17" t="s">
        <v>95</v>
      </c>
      <c r="B169" s="21">
        <v>68017860</v>
      </c>
      <c r="C169" s="21">
        <v>1400000</v>
      </c>
      <c r="D169" s="21">
        <v>222600000</v>
      </c>
      <c r="E169" s="15">
        <v>3.272669854652881</v>
      </c>
      <c r="M169"/>
      <c r="N169"/>
      <c r="O169"/>
      <c r="P169"/>
      <c r="Q169"/>
    </row>
    <row r="170" spans="1:17" x14ac:dyDescent="0.25">
      <c r="A170" s="17" t="s">
        <v>116</v>
      </c>
      <c r="B170" s="21">
        <v>3596617</v>
      </c>
      <c r="C170" s="21">
        <v>72000</v>
      </c>
      <c r="D170" s="21">
        <v>11448000</v>
      </c>
      <c r="E170" s="15">
        <v>3.1829911274956437</v>
      </c>
      <c r="M170"/>
      <c r="N170"/>
      <c r="O170"/>
      <c r="P170"/>
      <c r="Q170"/>
    </row>
    <row r="171" spans="1:17" x14ac:dyDescent="0.25">
      <c r="A171" s="17" t="s">
        <v>59</v>
      </c>
      <c r="B171" s="21">
        <v>4495904</v>
      </c>
      <c r="C171" s="21">
        <v>89000</v>
      </c>
      <c r="D171" s="21">
        <v>14151000</v>
      </c>
      <c r="E171" s="15">
        <v>3.1475316198922396</v>
      </c>
      <c r="M171"/>
      <c r="N171"/>
      <c r="O171"/>
      <c r="P171"/>
      <c r="Q171"/>
    </row>
    <row r="172" spans="1:17" x14ac:dyDescent="0.25">
      <c r="A172" s="17" t="s">
        <v>195</v>
      </c>
      <c r="B172" s="21">
        <v>25375281</v>
      </c>
      <c r="C172" s="21">
        <v>500000</v>
      </c>
      <c r="D172" s="21">
        <v>79500000</v>
      </c>
      <c r="E172" s="15">
        <v>3.1329702319355595</v>
      </c>
      <c r="M172"/>
      <c r="N172"/>
      <c r="O172"/>
      <c r="P172"/>
      <c r="Q172"/>
    </row>
    <row r="173" spans="1:17" x14ac:dyDescent="0.25">
      <c r="A173" s="17" t="s">
        <v>111</v>
      </c>
      <c r="B173" s="21">
        <v>2290237</v>
      </c>
      <c r="C173" s="21">
        <v>44000</v>
      </c>
      <c r="D173" s="21">
        <v>6996000</v>
      </c>
      <c r="E173" s="15">
        <v>3.0547056920309994</v>
      </c>
      <c r="M173"/>
      <c r="N173"/>
      <c r="O173"/>
      <c r="P173"/>
      <c r="Q173"/>
    </row>
    <row r="174" spans="1:17" x14ac:dyDescent="0.25">
      <c r="A174" s="17" t="s">
        <v>122</v>
      </c>
      <c r="B174" s="21">
        <v>23953136</v>
      </c>
      <c r="C174" s="21">
        <v>460000</v>
      </c>
      <c r="D174" s="21">
        <v>73140000</v>
      </c>
      <c r="E174" s="15">
        <v>3.0534623942351433</v>
      </c>
      <c r="M174"/>
      <c r="N174"/>
      <c r="O174"/>
      <c r="P174"/>
      <c r="Q174"/>
    </row>
    <row r="175" spans="1:17" x14ac:dyDescent="0.25">
      <c r="A175" s="17" t="s">
        <v>43</v>
      </c>
      <c r="B175" s="21">
        <v>22643</v>
      </c>
      <c r="C175" s="21">
        <v>420</v>
      </c>
      <c r="D175" s="21">
        <v>66780</v>
      </c>
      <c r="E175" s="15">
        <v>2.9492558406571567</v>
      </c>
      <c r="M175"/>
      <c r="N175"/>
      <c r="O175"/>
      <c r="P175"/>
      <c r="Q175"/>
    </row>
    <row r="176" spans="1:17" x14ac:dyDescent="0.25">
      <c r="A176" s="17" t="s">
        <v>160</v>
      </c>
      <c r="B176" s="21">
        <v>38958</v>
      </c>
      <c r="C176" s="21">
        <v>710</v>
      </c>
      <c r="D176" s="21">
        <v>112890</v>
      </c>
      <c r="E176" s="15">
        <v>2.8977360234098262</v>
      </c>
      <c r="M176"/>
      <c r="N176"/>
      <c r="O176"/>
      <c r="P176"/>
      <c r="Q176"/>
    </row>
    <row r="177" spans="1:17" x14ac:dyDescent="0.25">
      <c r="A177" s="17" t="s">
        <v>71</v>
      </c>
      <c r="B177" s="21">
        <v>1332893</v>
      </c>
      <c r="C177" s="21">
        <v>24000</v>
      </c>
      <c r="D177" s="21">
        <v>3816000</v>
      </c>
      <c r="E177" s="15">
        <v>2.8629454877473286</v>
      </c>
      <c r="M177"/>
      <c r="N177"/>
      <c r="O177"/>
      <c r="P177"/>
      <c r="Q177"/>
    </row>
    <row r="178" spans="1:17" x14ac:dyDescent="0.25">
      <c r="A178" s="17" t="s">
        <v>146</v>
      </c>
      <c r="B178" s="21">
        <v>3001583</v>
      </c>
      <c r="C178" s="21">
        <v>54000</v>
      </c>
      <c r="D178" s="21">
        <v>8586000</v>
      </c>
      <c r="E178" s="15">
        <v>2.8604906144524405</v>
      </c>
      <c r="M178"/>
      <c r="N178"/>
      <c r="O178"/>
      <c r="P178"/>
      <c r="Q178"/>
    </row>
    <row r="179" spans="1:17" x14ac:dyDescent="0.25">
      <c r="A179" s="17" t="s">
        <v>36</v>
      </c>
      <c r="B179" s="21">
        <v>279457</v>
      </c>
      <c r="C179" s="21">
        <v>5000</v>
      </c>
      <c r="D179" s="21">
        <v>795000</v>
      </c>
      <c r="E179" s="15">
        <v>2.8448025993265511</v>
      </c>
      <c r="M179"/>
      <c r="N179"/>
      <c r="O179"/>
      <c r="P179"/>
      <c r="Q179"/>
    </row>
    <row r="180" spans="1:17" x14ac:dyDescent="0.25">
      <c r="A180" s="17" t="s">
        <v>102</v>
      </c>
      <c r="B180" s="21">
        <v>5759732</v>
      </c>
      <c r="C180" s="21">
        <v>103000</v>
      </c>
      <c r="D180" s="21">
        <v>16377000</v>
      </c>
      <c r="E180" s="15">
        <v>2.8433614619569103</v>
      </c>
      <c r="M180"/>
      <c r="N180"/>
      <c r="O180"/>
      <c r="P180"/>
      <c r="Q180"/>
    </row>
    <row r="181" spans="1:17" x14ac:dyDescent="0.25">
      <c r="A181" s="17" t="s">
        <v>29</v>
      </c>
      <c r="B181" s="21">
        <v>7911974</v>
      </c>
      <c r="C181" s="21">
        <v>140000</v>
      </c>
      <c r="D181" s="21">
        <v>22260000</v>
      </c>
      <c r="E181" s="15">
        <v>2.8134571726347937</v>
      </c>
      <c r="M181"/>
      <c r="N181"/>
      <c r="O181"/>
      <c r="P181"/>
      <c r="Q181"/>
    </row>
    <row r="182" spans="1:17" x14ac:dyDescent="0.25">
      <c r="A182" s="17" t="s">
        <v>77</v>
      </c>
      <c r="B182" s="21">
        <v>270485</v>
      </c>
      <c r="C182" s="21">
        <v>4750</v>
      </c>
      <c r="D182" s="21">
        <v>755250</v>
      </c>
      <c r="E182" s="15">
        <v>2.7922065918627652</v>
      </c>
      <c r="M182"/>
      <c r="N182"/>
      <c r="O182"/>
      <c r="P182"/>
      <c r="Q182"/>
    </row>
    <row r="183" spans="1:17" x14ac:dyDescent="0.25">
      <c r="A183" s="17" t="s">
        <v>62</v>
      </c>
      <c r="B183" s="21">
        <v>10241138</v>
      </c>
      <c r="C183" s="21">
        <v>175700</v>
      </c>
      <c r="D183" s="21">
        <v>27936300</v>
      </c>
      <c r="E183" s="15">
        <v>2.7278511431053856</v>
      </c>
      <c r="M183"/>
      <c r="N183"/>
      <c r="O183"/>
      <c r="P183"/>
      <c r="Q183"/>
    </row>
    <row r="184" spans="1:17" x14ac:dyDescent="0.25">
      <c r="A184" s="17" t="s">
        <v>128</v>
      </c>
      <c r="B184" s="21">
        <v>1230602</v>
      </c>
      <c r="C184" s="21">
        <v>21000</v>
      </c>
      <c r="D184" s="21">
        <v>3339000</v>
      </c>
      <c r="E184" s="15">
        <v>2.7133061704759136</v>
      </c>
      <c r="M184"/>
      <c r="N184"/>
      <c r="O184"/>
      <c r="P184"/>
      <c r="Q184"/>
    </row>
    <row r="185" spans="1:17" x14ac:dyDescent="0.25">
      <c r="A185" s="17" t="s">
        <v>129</v>
      </c>
      <c r="B185" s="21">
        <v>106202903</v>
      </c>
      <c r="C185" s="21">
        <v>1752000</v>
      </c>
      <c r="D185" s="21">
        <v>278568000</v>
      </c>
      <c r="E185" s="15">
        <v>2.6229791477545579</v>
      </c>
      <c r="M185"/>
      <c r="N185"/>
      <c r="O185"/>
      <c r="P185"/>
      <c r="Q185"/>
    </row>
    <row r="186" spans="1:17" x14ac:dyDescent="0.25">
      <c r="A186" s="17" t="s">
        <v>158</v>
      </c>
      <c r="B186" s="21">
        <v>143420309</v>
      </c>
      <c r="C186" s="21">
        <v>2310000</v>
      </c>
      <c r="D186" s="21">
        <v>367290000</v>
      </c>
      <c r="E186" s="15">
        <v>2.5609343792447135</v>
      </c>
      <c r="M186"/>
      <c r="N186"/>
      <c r="O186"/>
      <c r="P186"/>
      <c r="Q186"/>
    </row>
    <row r="187" spans="1:17" x14ac:dyDescent="0.25">
      <c r="A187" s="17" t="s">
        <v>168</v>
      </c>
      <c r="B187" s="21">
        <v>5431363</v>
      </c>
      <c r="C187" s="21">
        <v>82000</v>
      </c>
      <c r="D187" s="21">
        <v>13038000</v>
      </c>
      <c r="E187" s="15">
        <v>2.4005024153237411</v>
      </c>
      <c r="M187"/>
      <c r="N187"/>
      <c r="O187"/>
      <c r="P187"/>
      <c r="Q187"/>
    </row>
    <row r="188" spans="1:17" x14ac:dyDescent="0.25">
      <c r="A188" s="17" t="s">
        <v>53</v>
      </c>
      <c r="B188" s="21">
        <v>15980912</v>
      </c>
      <c r="C188" s="21">
        <v>240000</v>
      </c>
      <c r="D188" s="21">
        <v>38160000</v>
      </c>
      <c r="E188" s="15">
        <v>2.3878487035032796</v>
      </c>
      <c r="M188"/>
      <c r="N188"/>
      <c r="O188"/>
      <c r="P188"/>
      <c r="Q188"/>
    </row>
    <row r="189" spans="1:17" x14ac:dyDescent="0.25">
      <c r="A189" s="17" t="s">
        <v>96</v>
      </c>
      <c r="B189" s="21">
        <v>26074906</v>
      </c>
      <c r="C189" s="21">
        <v>383000</v>
      </c>
      <c r="D189" s="21">
        <v>60897000</v>
      </c>
      <c r="E189" s="15">
        <v>2.3354638363796978</v>
      </c>
      <c r="M189"/>
      <c r="N189"/>
      <c r="O189"/>
      <c r="P189"/>
      <c r="Q189"/>
    </row>
    <row r="190" spans="1:17" x14ac:dyDescent="0.25">
      <c r="A190" s="17" t="s">
        <v>161</v>
      </c>
      <c r="B190" s="21">
        <v>166312</v>
      </c>
      <c r="C190" s="21">
        <v>2400</v>
      </c>
      <c r="D190" s="21">
        <v>381600</v>
      </c>
      <c r="E190" s="15">
        <v>2.2944826590985619</v>
      </c>
      <c r="M190"/>
      <c r="N190"/>
      <c r="O190"/>
      <c r="P190"/>
      <c r="Q190"/>
    </row>
    <row r="191" spans="1:17" x14ac:dyDescent="0.25">
      <c r="A191" s="17" t="s">
        <v>66</v>
      </c>
      <c r="B191" s="21">
        <v>8950034</v>
      </c>
      <c r="C191" s="21">
        <v>129000</v>
      </c>
      <c r="D191" s="21">
        <v>20511000</v>
      </c>
      <c r="E191" s="15">
        <v>2.2917231375880807</v>
      </c>
      <c r="M191"/>
      <c r="N191"/>
      <c r="O191"/>
      <c r="P191"/>
      <c r="Q191"/>
    </row>
    <row r="192" spans="1:17" x14ac:dyDescent="0.25">
      <c r="A192" s="17" t="s">
        <v>60</v>
      </c>
      <c r="B192" s="21">
        <v>11346670</v>
      </c>
      <c r="C192" s="21">
        <v>163000</v>
      </c>
      <c r="D192" s="21">
        <v>25917000</v>
      </c>
      <c r="E192" s="15">
        <v>2.2841062620134367</v>
      </c>
      <c r="M192"/>
      <c r="N192"/>
      <c r="O192"/>
      <c r="P192"/>
      <c r="Q192"/>
    </row>
    <row r="193" spans="1:17" x14ac:dyDescent="0.25">
      <c r="A193" s="17" t="s">
        <v>91</v>
      </c>
      <c r="B193" s="21">
        <v>10006835</v>
      </c>
      <c r="C193" s="21">
        <v>140700</v>
      </c>
      <c r="D193" s="21">
        <v>22371300</v>
      </c>
      <c r="E193" s="15">
        <v>2.2356019660562008</v>
      </c>
      <c r="M193"/>
      <c r="N193"/>
      <c r="O193"/>
      <c r="P193"/>
      <c r="Q193"/>
    </row>
    <row r="194" spans="1:17" x14ac:dyDescent="0.25">
      <c r="A194" s="17" t="s">
        <v>148</v>
      </c>
      <c r="B194" s="21">
        <v>3039150</v>
      </c>
      <c r="C194" s="21">
        <v>40520</v>
      </c>
      <c r="D194" s="21">
        <v>6442680</v>
      </c>
      <c r="E194" s="15">
        <v>2.1198953654804797</v>
      </c>
      <c r="M194"/>
      <c r="N194"/>
      <c r="O194"/>
      <c r="P194"/>
      <c r="Q194"/>
    </row>
    <row r="195" spans="1:17" x14ac:dyDescent="0.25">
      <c r="A195" s="17" t="s">
        <v>179</v>
      </c>
      <c r="B195" s="21">
        <v>18448752</v>
      </c>
      <c r="C195" s="21">
        <v>240000</v>
      </c>
      <c r="D195" s="21">
        <v>38160000</v>
      </c>
      <c r="E195" s="15">
        <v>2.0684325964162777</v>
      </c>
      <c r="M195"/>
      <c r="N195"/>
      <c r="O195"/>
      <c r="P195"/>
      <c r="Q195"/>
    </row>
    <row r="196" spans="1:17" x14ac:dyDescent="0.25">
      <c r="A196" s="17" t="s">
        <v>187</v>
      </c>
      <c r="B196" s="21">
        <v>4952081</v>
      </c>
      <c r="C196" s="21">
        <v>63000</v>
      </c>
      <c r="D196" s="21">
        <v>10017000</v>
      </c>
      <c r="E196" s="15">
        <v>2.0227859762390801</v>
      </c>
      <c r="M196"/>
      <c r="N196"/>
      <c r="O196"/>
      <c r="P196"/>
      <c r="Q196"/>
    </row>
    <row r="197" spans="1:17" x14ac:dyDescent="0.25">
      <c r="A197" s="17" t="s">
        <v>45</v>
      </c>
      <c r="B197" s="21">
        <v>7450349</v>
      </c>
      <c r="C197" s="21">
        <v>94000</v>
      </c>
      <c r="D197" s="21">
        <v>14946000</v>
      </c>
      <c r="E197" s="15">
        <v>2.0060805205232666</v>
      </c>
      <c r="M197"/>
      <c r="N197"/>
      <c r="O197"/>
      <c r="P197"/>
      <c r="Q197"/>
    </row>
    <row r="198" spans="1:17" x14ac:dyDescent="0.25">
      <c r="A198" s="17" t="s">
        <v>103</v>
      </c>
      <c r="B198" s="21">
        <v>15185844</v>
      </c>
      <c r="C198" s="21">
        <v>189400</v>
      </c>
      <c r="D198" s="21">
        <v>30114600</v>
      </c>
      <c r="E198" s="15">
        <v>1.9830705491245664</v>
      </c>
      <c r="M198"/>
      <c r="N198"/>
      <c r="O198"/>
      <c r="P198"/>
      <c r="Q198"/>
    </row>
    <row r="199" spans="1:17" x14ac:dyDescent="0.25">
      <c r="A199" s="17" t="s">
        <v>24</v>
      </c>
      <c r="B199" s="21">
        <v>39537943</v>
      </c>
      <c r="C199" s="21">
        <v>486000</v>
      </c>
      <c r="D199" s="21">
        <v>77274000</v>
      </c>
      <c r="E199" s="15">
        <v>1.9544264100942226</v>
      </c>
      <c r="M199"/>
      <c r="N199"/>
      <c r="O199"/>
      <c r="P199"/>
      <c r="Q199"/>
    </row>
    <row r="200" spans="1:17" x14ac:dyDescent="0.25">
      <c r="A200" s="17" t="s">
        <v>193</v>
      </c>
      <c r="B200" s="21">
        <v>3415920</v>
      </c>
      <c r="C200" s="21">
        <v>41500</v>
      </c>
      <c r="D200" s="21">
        <v>6598500</v>
      </c>
      <c r="E200" s="15">
        <v>1.9316904377151689</v>
      </c>
      <c r="M200"/>
      <c r="N200"/>
      <c r="O200"/>
      <c r="P200"/>
      <c r="Q200"/>
    </row>
    <row r="201" spans="1:17" x14ac:dyDescent="0.25">
      <c r="A201" s="17" t="s">
        <v>182</v>
      </c>
      <c r="B201" s="21">
        <v>65444371</v>
      </c>
      <c r="C201" s="21">
        <v>785000</v>
      </c>
      <c r="D201" s="21">
        <v>124815000</v>
      </c>
      <c r="E201" s="15">
        <v>1.9071922931309095</v>
      </c>
      <c r="M201"/>
      <c r="N201"/>
      <c r="O201"/>
      <c r="P201"/>
      <c r="Q201"/>
    </row>
    <row r="202" spans="1:17" x14ac:dyDescent="0.25">
      <c r="A202" s="17" t="s">
        <v>42</v>
      </c>
      <c r="B202" s="21">
        <v>186112794</v>
      </c>
      <c r="C202" s="21">
        <v>2199000</v>
      </c>
      <c r="D202" s="21">
        <v>349641000</v>
      </c>
      <c r="E202" s="15">
        <v>1.8786510722094689</v>
      </c>
      <c r="M202"/>
      <c r="N202"/>
      <c r="O202"/>
      <c r="P202"/>
      <c r="Q202"/>
    </row>
    <row r="203" spans="1:17" x14ac:dyDescent="0.25">
      <c r="A203" s="17" t="s">
        <v>157</v>
      </c>
      <c r="B203" s="21">
        <v>22329977</v>
      </c>
      <c r="C203" s="21">
        <v>253800</v>
      </c>
      <c r="D203" s="21">
        <v>40354200</v>
      </c>
      <c r="E203" s="15">
        <v>1.8071760665046812</v>
      </c>
      <c r="M203"/>
      <c r="N203"/>
      <c r="O203"/>
      <c r="P203"/>
      <c r="Q203"/>
    </row>
    <row r="204" spans="1:17" x14ac:dyDescent="0.25">
      <c r="A204" s="17" t="s">
        <v>85</v>
      </c>
      <c r="B204" s="21">
        <v>89502</v>
      </c>
      <c r="C204" s="21">
        <v>1000</v>
      </c>
      <c r="D204" s="21">
        <v>159000</v>
      </c>
      <c r="E204" s="15">
        <v>1.776496614600791</v>
      </c>
      <c r="M204"/>
      <c r="N204"/>
      <c r="O204"/>
      <c r="P204"/>
      <c r="Q204"/>
    </row>
    <row r="205" spans="1:17" x14ac:dyDescent="0.25">
      <c r="A205" s="17" t="s">
        <v>152</v>
      </c>
      <c r="B205" s="21">
        <v>38635144</v>
      </c>
      <c r="C205" s="21">
        <v>424100</v>
      </c>
      <c r="D205" s="21">
        <v>67431900</v>
      </c>
      <c r="E205" s="15">
        <v>1.7453513309022479</v>
      </c>
      <c r="M205"/>
      <c r="N205"/>
      <c r="O205"/>
      <c r="P205"/>
      <c r="Q205"/>
    </row>
    <row r="206" spans="1:17" x14ac:dyDescent="0.25">
      <c r="A206" s="17" t="s">
        <v>119</v>
      </c>
      <c r="B206" s="21">
        <v>2045262</v>
      </c>
      <c r="C206" s="21">
        <v>22000</v>
      </c>
      <c r="D206" s="21">
        <v>3498000</v>
      </c>
      <c r="E206" s="15">
        <v>1.710294329039507</v>
      </c>
      <c r="M206"/>
      <c r="N206"/>
      <c r="O206"/>
      <c r="P206"/>
      <c r="Q206"/>
    </row>
    <row r="207" spans="1:17" x14ac:dyDescent="0.25">
      <c r="A207" s="17" t="s">
        <v>163</v>
      </c>
      <c r="B207" s="21">
        <v>117534</v>
      </c>
      <c r="C207" s="21">
        <v>1250</v>
      </c>
      <c r="D207" s="21">
        <v>198750</v>
      </c>
      <c r="E207" s="15">
        <v>1.6910000510490582</v>
      </c>
      <c r="M207"/>
      <c r="N207"/>
      <c r="O207"/>
      <c r="P207"/>
      <c r="Q207"/>
    </row>
    <row r="208" spans="1:17" x14ac:dyDescent="0.25">
      <c r="A208" s="17" t="s">
        <v>171</v>
      </c>
      <c r="B208" s="21">
        <v>44344136</v>
      </c>
      <c r="C208" s="21">
        <v>460000</v>
      </c>
      <c r="D208" s="21">
        <v>73140000</v>
      </c>
      <c r="E208" s="15">
        <v>1.6493725348488018</v>
      </c>
      <c r="M208"/>
      <c r="N208"/>
      <c r="O208"/>
      <c r="P208"/>
      <c r="Q208"/>
    </row>
    <row r="209" spans="1:17" x14ac:dyDescent="0.25">
      <c r="A209" s="17" t="s">
        <v>41</v>
      </c>
      <c r="B209" s="21">
        <v>1640115</v>
      </c>
      <c r="C209" s="21">
        <v>16000</v>
      </c>
      <c r="D209" s="21">
        <v>2544000</v>
      </c>
      <c r="E209" s="15">
        <v>1.5511107452831052</v>
      </c>
      <c r="M209"/>
      <c r="N209"/>
      <c r="O209"/>
      <c r="P209"/>
      <c r="Q209"/>
    </row>
    <row r="210" spans="1:17" x14ac:dyDescent="0.25">
      <c r="A210" s="17" t="s">
        <v>67</v>
      </c>
      <c r="B210" s="21">
        <v>13363593</v>
      </c>
      <c r="C210" s="21">
        <v>129000</v>
      </c>
      <c r="D210" s="21">
        <v>20511000</v>
      </c>
      <c r="E210" s="15">
        <v>1.5348417150986264</v>
      </c>
      <c r="M210"/>
      <c r="N210"/>
      <c r="O210"/>
      <c r="P210"/>
      <c r="Q210"/>
    </row>
    <row r="211" spans="1:17" x14ac:dyDescent="0.25">
      <c r="A211" s="17" t="s">
        <v>78</v>
      </c>
      <c r="B211" s="21">
        <v>1389201</v>
      </c>
      <c r="C211" s="21">
        <v>13000</v>
      </c>
      <c r="D211" s="21">
        <v>2067000</v>
      </c>
      <c r="E211" s="15">
        <v>1.4879056378450635</v>
      </c>
      <c r="M211"/>
      <c r="N211"/>
      <c r="O211"/>
      <c r="P211"/>
      <c r="Q211"/>
    </row>
    <row r="212" spans="1:17" x14ac:dyDescent="0.25">
      <c r="A212" s="17" t="s">
        <v>57</v>
      </c>
      <c r="B212" s="21">
        <v>4016173</v>
      </c>
      <c r="C212" s="21">
        <v>37000</v>
      </c>
      <c r="D212" s="21">
        <v>5883000</v>
      </c>
      <c r="E212" s="15">
        <v>1.4648273368701996</v>
      </c>
      <c r="M212"/>
      <c r="N212"/>
      <c r="O212"/>
      <c r="P212"/>
      <c r="Q212"/>
    </row>
    <row r="213" spans="1:17" x14ac:dyDescent="0.25">
      <c r="A213" s="17" t="s">
        <v>123</v>
      </c>
      <c r="B213" s="21">
        <v>349106</v>
      </c>
      <c r="C213" s="21">
        <v>3200</v>
      </c>
      <c r="D213" s="21">
        <v>508800</v>
      </c>
      <c r="E213" s="15">
        <v>1.4574369962131846</v>
      </c>
      <c r="M213"/>
      <c r="N213"/>
      <c r="O213"/>
      <c r="P213"/>
      <c r="Q213"/>
    </row>
    <row r="214" spans="1:17" x14ac:dyDescent="0.25">
      <c r="A214" s="17" t="s">
        <v>183</v>
      </c>
      <c r="B214" s="21">
        <v>112422</v>
      </c>
      <c r="C214" s="21">
        <v>1000</v>
      </c>
      <c r="D214" s="21">
        <v>159000</v>
      </c>
      <c r="E214" s="15">
        <v>1.4143139243208624</v>
      </c>
      <c r="M214"/>
      <c r="N214"/>
      <c r="O214"/>
      <c r="P214"/>
      <c r="Q214"/>
    </row>
    <row r="215" spans="1:17" x14ac:dyDescent="0.25">
      <c r="A215" s="17" t="s">
        <v>186</v>
      </c>
      <c r="B215" s="21">
        <v>69660559</v>
      </c>
      <c r="C215" s="21">
        <v>619500</v>
      </c>
      <c r="D215" s="21">
        <v>98500500</v>
      </c>
      <c r="E215" s="15">
        <v>1.4140067408876233</v>
      </c>
      <c r="M215"/>
      <c r="N215"/>
      <c r="O215"/>
      <c r="P215"/>
      <c r="Q215"/>
    </row>
    <row r="216" spans="1:17" x14ac:dyDescent="0.25">
      <c r="A216" s="17" t="s">
        <v>65</v>
      </c>
      <c r="B216" s="21">
        <v>69029</v>
      </c>
      <c r="C216" s="21">
        <v>600</v>
      </c>
      <c r="D216" s="21">
        <v>95400</v>
      </c>
      <c r="E216" s="15">
        <v>1.3820278433701778</v>
      </c>
      <c r="M216"/>
      <c r="N216"/>
      <c r="O216"/>
      <c r="P216"/>
      <c r="Q216"/>
    </row>
    <row r="217" spans="1:17" x14ac:dyDescent="0.25">
      <c r="A217" s="17" t="s">
        <v>185</v>
      </c>
      <c r="B217" s="21">
        <v>10074951</v>
      </c>
      <c r="C217" s="21">
        <v>87000</v>
      </c>
      <c r="D217" s="21">
        <v>13833000</v>
      </c>
      <c r="E217" s="15">
        <v>1.3730091590519895</v>
      </c>
      <c r="M217"/>
      <c r="N217"/>
      <c r="O217"/>
      <c r="P217"/>
      <c r="Q217"/>
    </row>
    <row r="218" spans="1:17" x14ac:dyDescent="0.25">
      <c r="A218" s="17" t="s">
        <v>127</v>
      </c>
      <c r="B218" s="21">
        <v>3086859</v>
      </c>
      <c r="C218" s="21">
        <v>24000</v>
      </c>
      <c r="D218" s="21">
        <v>3816000</v>
      </c>
      <c r="E218" s="15">
        <v>1.2362080678126213</v>
      </c>
      <c r="M218"/>
      <c r="N218"/>
      <c r="O218"/>
      <c r="P218"/>
      <c r="Q218"/>
    </row>
    <row r="219" spans="1:17" x14ac:dyDescent="0.25">
      <c r="A219" s="17" t="s">
        <v>68</v>
      </c>
      <c r="B219" s="21">
        <v>77505756</v>
      </c>
      <c r="C219" s="21">
        <v>562000</v>
      </c>
      <c r="D219" s="21">
        <v>89358000</v>
      </c>
      <c r="E219" s="15">
        <v>1.1529208230676442</v>
      </c>
      <c r="M219"/>
      <c r="N219"/>
      <c r="O219"/>
      <c r="P219"/>
      <c r="Q219"/>
    </row>
    <row r="220" spans="1:17" x14ac:dyDescent="0.25">
      <c r="A220" s="17" t="s">
        <v>79</v>
      </c>
      <c r="B220" s="21">
        <v>4677401</v>
      </c>
      <c r="C220" s="21">
        <v>31500</v>
      </c>
      <c r="D220" s="21">
        <v>5008500</v>
      </c>
      <c r="E220" s="15">
        <v>1.0707869605364175</v>
      </c>
      <c r="M220"/>
      <c r="N220"/>
      <c r="O220"/>
      <c r="P220"/>
      <c r="Q220"/>
    </row>
    <row r="221" spans="1:17" x14ac:dyDescent="0.25">
      <c r="A221" s="17" t="s">
        <v>21</v>
      </c>
      <c r="B221" s="21">
        <v>32531853</v>
      </c>
      <c r="C221" s="21">
        <v>209000</v>
      </c>
      <c r="D221" s="21">
        <v>33231000</v>
      </c>
      <c r="E221" s="15">
        <v>1.0214911520717864</v>
      </c>
      <c r="M221"/>
      <c r="N221"/>
      <c r="O221"/>
      <c r="P221"/>
      <c r="Q221"/>
    </row>
    <row r="222" spans="1:17" x14ac:dyDescent="0.25">
      <c r="A222" s="17" t="s">
        <v>136</v>
      </c>
      <c r="B222" s="21">
        <v>2030692</v>
      </c>
      <c r="C222" s="21">
        <v>13000</v>
      </c>
      <c r="D222" s="21">
        <v>2067000</v>
      </c>
      <c r="E222" s="15">
        <v>1.0178796193612818</v>
      </c>
      <c r="M222"/>
      <c r="N222"/>
      <c r="O222"/>
      <c r="P222"/>
      <c r="Q222"/>
    </row>
    <row r="223" spans="1:17" x14ac:dyDescent="0.25">
      <c r="A223" s="17" t="s">
        <v>189</v>
      </c>
      <c r="B223" s="21">
        <v>47425336</v>
      </c>
      <c r="C223" s="21">
        <v>303000</v>
      </c>
      <c r="D223" s="21">
        <v>48177000</v>
      </c>
      <c r="E223" s="15">
        <v>1.0158494185470821</v>
      </c>
      <c r="M223"/>
      <c r="N223"/>
      <c r="O223"/>
      <c r="P223"/>
      <c r="Q223"/>
    </row>
    <row r="224" spans="1:17" x14ac:dyDescent="0.25">
      <c r="A224" s="17" t="s">
        <v>73</v>
      </c>
      <c r="B224" s="21">
        <v>893354</v>
      </c>
      <c r="C224" s="21">
        <v>5700</v>
      </c>
      <c r="D224" s="21">
        <v>906300</v>
      </c>
      <c r="E224" s="15">
        <v>1.0144914557946794</v>
      </c>
      <c r="M224"/>
      <c r="N224"/>
      <c r="O224"/>
      <c r="P224"/>
      <c r="Q224"/>
    </row>
    <row r="225" spans="1:17" x14ac:dyDescent="0.25">
      <c r="A225" s="17" t="s">
        <v>166</v>
      </c>
      <c r="B225" s="21">
        <v>10829175</v>
      </c>
      <c r="C225" s="21">
        <v>64000</v>
      </c>
      <c r="D225" s="21">
        <v>10176000</v>
      </c>
      <c r="E225" s="15">
        <v>0.93968377092437794</v>
      </c>
      <c r="M225"/>
      <c r="N225"/>
      <c r="O225"/>
      <c r="P225"/>
      <c r="Q225"/>
    </row>
    <row r="226" spans="1:17" x14ac:dyDescent="0.25">
      <c r="A226" s="17" t="s">
        <v>55</v>
      </c>
      <c r="B226" s="21">
        <v>42954279</v>
      </c>
      <c r="C226" s="21">
        <v>252000</v>
      </c>
      <c r="D226" s="21">
        <v>40068000</v>
      </c>
      <c r="E226" s="15">
        <v>0.9328057863571636</v>
      </c>
      <c r="M226"/>
      <c r="N226"/>
      <c r="O226"/>
      <c r="P226"/>
      <c r="Q226"/>
    </row>
    <row r="227" spans="1:17" x14ac:dyDescent="0.25">
      <c r="A227" s="17" t="s">
        <v>69</v>
      </c>
      <c r="B227" s="21">
        <v>6704932</v>
      </c>
      <c r="C227" s="21">
        <v>39000</v>
      </c>
      <c r="D227" s="21">
        <v>6201000</v>
      </c>
      <c r="E227" s="15">
        <v>0.92484159421751033</v>
      </c>
      <c r="M227"/>
      <c r="N227"/>
      <c r="O227"/>
      <c r="P227"/>
      <c r="Q227"/>
    </row>
    <row r="228" spans="1:17" x14ac:dyDescent="0.25">
      <c r="A228" s="17" t="s">
        <v>150</v>
      </c>
      <c r="B228" s="21">
        <v>27925628</v>
      </c>
      <c r="C228" s="21">
        <v>161000</v>
      </c>
      <c r="D228" s="21">
        <v>25599000</v>
      </c>
      <c r="E228" s="15">
        <v>0.91668484590570354</v>
      </c>
      <c r="M228"/>
      <c r="N228"/>
      <c r="O228"/>
      <c r="P228"/>
      <c r="Q228"/>
    </row>
    <row r="229" spans="1:17" x14ac:dyDescent="0.25">
      <c r="A229" s="17" t="s">
        <v>39</v>
      </c>
      <c r="B229" s="21">
        <v>8857870</v>
      </c>
      <c r="C229" s="21">
        <v>49000</v>
      </c>
      <c r="D229" s="21">
        <v>7791000</v>
      </c>
      <c r="E229" s="15">
        <v>0.87955682348013686</v>
      </c>
      <c r="M229"/>
      <c r="N229"/>
      <c r="O229"/>
      <c r="P229"/>
      <c r="Q229"/>
    </row>
    <row r="230" spans="1:17" x14ac:dyDescent="0.25">
      <c r="A230" s="17" t="s">
        <v>131</v>
      </c>
      <c r="B230" s="21">
        <v>4455421</v>
      </c>
      <c r="C230" s="21">
        <v>24000</v>
      </c>
      <c r="D230" s="21">
        <v>3816000</v>
      </c>
      <c r="E230" s="15">
        <v>0.85648471827914807</v>
      </c>
      <c r="M230"/>
      <c r="N230"/>
      <c r="O230"/>
      <c r="P230"/>
      <c r="Q230"/>
    </row>
    <row r="231" spans="1:17" x14ac:dyDescent="0.25">
      <c r="A231" s="17" t="s">
        <v>194</v>
      </c>
      <c r="B231" s="21">
        <v>26851195</v>
      </c>
      <c r="C231" s="21">
        <v>142000</v>
      </c>
      <c r="D231" s="21">
        <v>22578000</v>
      </c>
      <c r="E231" s="15">
        <v>0.84085643115697462</v>
      </c>
      <c r="M231"/>
      <c r="N231"/>
      <c r="O231"/>
      <c r="P231"/>
      <c r="Q231"/>
    </row>
    <row r="232" spans="1:17" x14ac:dyDescent="0.25">
      <c r="A232" s="17" t="s">
        <v>134</v>
      </c>
      <c r="B232" s="21">
        <v>32725847</v>
      </c>
      <c r="C232" s="21">
        <v>167000</v>
      </c>
      <c r="D232" s="21">
        <v>26553000</v>
      </c>
      <c r="E232" s="15">
        <v>0.81137701340472568</v>
      </c>
      <c r="M232"/>
      <c r="N232"/>
      <c r="O232"/>
      <c r="P232"/>
      <c r="Q232"/>
    </row>
    <row r="233" spans="1:17" x14ac:dyDescent="0.25">
      <c r="A233" s="17" t="s">
        <v>40</v>
      </c>
      <c r="B233" s="21">
        <v>4025476</v>
      </c>
      <c r="C233" s="21">
        <v>20000</v>
      </c>
      <c r="D233" s="21">
        <v>3180000</v>
      </c>
      <c r="E233" s="15">
        <v>0.78996868941710252</v>
      </c>
      <c r="M233"/>
      <c r="N233"/>
      <c r="O233"/>
      <c r="P233"/>
      <c r="Q233"/>
    </row>
    <row r="234" spans="1:17" x14ac:dyDescent="0.25">
      <c r="A234" s="17" t="s">
        <v>94</v>
      </c>
      <c r="B234" s="21">
        <v>241973879</v>
      </c>
      <c r="C234" s="21">
        <v>1183000</v>
      </c>
      <c r="D234" s="21">
        <v>188097000</v>
      </c>
      <c r="E234" s="15">
        <v>0.77734423557346044</v>
      </c>
      <c r="M234"/>
      <c r="N234"/>
      <c r="O234"/>
      <c r="P234"/>
      <c r="Q234"/>
    </row>
    <row r="235" spans="1:17" x14ac:dyDescent="0.25">
      <c r="A235" s="17" t="s">
        <v>50</v>
      </c>
      <c r="B235" s="21">
        <v>418224</v>
      </c>
      <c r="C235" s="21">
        <v>2000</v>
      </c>
      <c r="D235" s="21">
        <v>318000</v>
      </c>
      <c r="E235" s="15">
        <v>0.76035808561918972</v>
      </c>
      <c r="M235"/>
      <c r="N235"/>
      <c r="O235"/>
      <c r="P235"/>
      <c r="Q235"/>
    </row>
    <row r="236" spans="1:17" x14ac:dyDescent="0.25">
      <c r="A236" s="17" t="s">
        <v>143</v>
      </c>
      <c r="B236" s="21">
        <v>5465100</v>
      </c>
      <c r="C236" s="21">
        <v>25770</v>
      </c>
      <c r="D236" s="21">
        <v>4097430</v>
      </c>
      <c r="E236" s="15">
        <v>0.74974474392051382</v>
      </c>
      <c r="M236"/>
      <c r="N236"/>
      <c r="O236"/>
      <c r="P236"/>
      <c r="Q236"/>
    </row>
    <row r="237" spans="1:17" x14ac:dyDescent="0.25">
      <c r="A237" s="17" t="s">
        <v>88</v>
      </c>
      <c r="B237" s="21">
        <v>14655189</v>
      </c>
      <c r="C237" s="21">
        <v>61000</v>
      </c>
      <c r="D237" s="21">
        <v>9699000</v>
      </c>
      <c r="E237" s="15">
        <v>0.66181336863004636</v>
      </c>
    </row>
    <row r="238" spans="1:17" x14ac:dyDescent="0.25">
      <c r="A238" s="17" t="s">
        <v>89</v>
      </c>
      <c r="B238" s="21">
        <v>6975204</v>
      </c>
      <c r="C238" s="21">
        <v>29000</v>
      </c>
      <c r="D238" s="21">
        <v>4611000</v>
      </c>
      <c r="E238" s="15">
        <v>0.66105593470814616</v>
      </c>
    </row>
    <row r="239" spans="1:17" x14ac:dyDescent="0.25">
      <c r="A239" s="17" t="s">
        <v>132</v>
      </c>
      <c r="B239" s="21">
        <v>2791272</v>
      </c>
      <c r="C239" s="21">
        <v>11000</v>
      </c>
      <c r="D239" s="21">
        <v>1749000</v>
      </c>
      <c r="E239" s="15">
        <v>0.62659604653362333</v>
      </c>
    </row>
    <row r="240" spans="1:17" x14ac:dyDescent="0.25">
      <c r="A240" s="17" t="s">
        <v>149</v>
      </c>
      <c r="B240" s="21">
        <v>6347884</v>
      </c>
      <c r="C240" s="21">
        <v>25000</v>
      </c>
      <c r="D240" s="21">
        <v>3975000</v>
      </c>
      <c r="E240" s="15">
        <v>0.62619291719886505</v>
      </c>
    </row>
    <row r="241" spans="1:5" x14ac:dyDescent="0.25">
      <c r="A241" s="17" t="s">
        <v>109</v>
      </c>
      <c r="B241" s="21">
        <v>5146281</v>
      </c>
      <c r="C241" s="21">
        <v>20000</v>
      </c>
      <c r="D241" s="21">
        <v>3180000</v>
      </c>
      <c r="E241" s="15">
        <v>0.6179219517939265</v>
      </c>
    </row>
    <row r="242" spans="1:5" x14ac:dyDescent="0.25">
      <c r="A242" s="17" t="s">
        <v>151</v>
      </c>
      <c r="B242" s="21">
        <v>87857473</v>
      </c>
      <c r="C242" s="21">
        <v>338000</v>
      </c>
      <c r="D242" s="21">
        <v>53742000</v>
      </c>
      <c r="E242" s="15">
        <v>0.61169526239390015</v>
      </c>
    </row>
    <row r="243" spans="1:5" x14ac:dyDescent="0.25">
      <c r="A243" s="17" t="s">
        <v>54</v>
      </c>
      <c r="B243" s="21">
        <v>1306313812</v>
      </c>
      <c r="C243" s="21">
        <v>4956000</v>
      </c>
      <c r="D243" s="21">
        <v>788004000</v>
      </c>
      <c r="E243" s="15">
        <v>0.60322718229055972</v>
      </c>
    </row>
    <row r="244" spans="1:5" x14ac:dyDescent="0.25">
      <c r="A244" s="17" t="s">
        <v>198</v>
      </c>
      <c r="B244" s="21">
        <v>20727063</v>
      </c>
      <c r="C244" s="21">
        <v>78000</v>
      </c>
      <c r="D244" s="21">
        <v>12402000</v>
      </c>
      <c r="E244" s="15">
        <v>0.59834815960177279</v>
      </c>
    </row>
    <row r="245" spans="1:5" x14ac:dyDescent="0.25">
      <c r="A245" s="17" t="s">
        <v>173</v>
      </c>
      <c r="B245" s="21">
        <v>20064776</v>
      </c>
      <c r="C245" s="21">
        <v>75000</v>
      </c>
      <c r="D245" s="21">
        <v>11925000</v>
      </c>
      <c r="E245" s="15">
        <v>0.59432509986655224</v>
      </c>
    </row>
    <row r="246" spans="1:5" x14ac:dyDescent="0.25">
      <c r="A246" s="17" t="s">
        <v>70</v>
      </c>
      <c r="B246" s="21">
        <v>535881</v>
      </c>
      <c r="C246" s="21">
        <v>2000</v>
      </c>
      <c r="D246" s="21">
        <v>318000</v>
      </c>
      <c r="E246" s="15">
        <v>0.59341532914956863</v>
      </c>
    </row>
    <row r="247" spans="1:5" x14ac:dyDescent="0.25">
      <c r="A247" s="17" t="s">
        <v>106</v>
      </c>
      <c r="B247" s="21">
        <v>22912177</v>
      </c>
      <c r="C247" s="21">
        <v>85000</v>
      </c>
      <c r="D247" s="21">
        <v>13515000</v>
      </c>
      <c r="E247" s="15">
        <v>0.58986101582577688</v>
      </c>
    </row>
    <row r="248" spans="1:5" x14ac:dyDescent="0.25">
      <c r="A248" s="17" t="s">
        <v>176</v>
      </c>
      <c r="B248" s="21">
        <v>1173900</v>
      </c>
      <c r="C248" s="21">
        <v>3500</v>
      </c>
      <c r="D248" s="21">
        <v>556500</v>
      </c>
      <c r="E248" s="15">
        <v>0.4740608228980322</v>
      </c>
    </row>
    <row r="249" spans="1:5" x14ac:dyDescent="0.25">
      <c r="A249" s="17" t="s">
        <v>181</v>
      </c>
      <c r="B249" s="21">
        <v>7163506</v>
      </c>
      <c r="C249" s="21">
        <v>20000</v>
      </c>
      <c r="D249" s="21">
        <v>3180000</v>
      </c>
      <c r="E249" s="15">
        <v>0.44391670782435305</v>
      </c>
    </row>
    <row r="250" spans="1:5" x14ac:dyDescent="0.25">
      <c r="A250" s="17" t="s">
        <v>165</v>
      </c>
      <c r="B250" s="21">
        <v>11126832</v>
      </c>
      <c r="C250" s="21">
        <v>31000</v>
      </c>
      <c r="D250" s="21">
        <v>4929000</v>
      </c>
      <c r="E250" s="15">
        <v>0.44298323188487071</v>
      </c>
    </row>
    <row r="251" spans="1:5" x14ac:dyDescent="0.25">
      <c r="A251" s="17" t="s">
        <v>147</v>
      </c>
      <c r="B251" s="21">
        <v>162419946</v>
      </c>
      <c r="C251" s="21">
        <v>365000</v>
      </c>
      <c r="D251" s="21">
        <v>58035000</v>
      </c>
      <c r="E251" s="15">
        <v>0.35731448894829704</v>
      </c>
    </row>
    <row r="252" spans="1:5" x14ac:dyDescent="0.25">
      <c r="A252" s="17" t="s">
        <v>196</v>
      </c>
      <c r="B252" s="21">
        <v>83535576</v>
      </c>
      <c r="C252" s="21">
        <v>185000</v>
      </c>
      <c r="D252" s="21">
        <v>29415000</v>
      </c>
      <c r="E252" s="15">
        <v>0.35212542258641993</v>
      </c>
    </row>
    <row r="253" spans="1:5" x14ac:dyDescent="0.25">
      <c r="A253" s="17" t="s">
        <v>144</v>
      </c>
      <c r="B253" s="21">
        <v>128771988</v>
      </c>
      <c r="C253" s="21">
        <v>275000</v>
      </c>
      <c r="D253" s="21">
        <v>43725000</v>
      </c>
      <c r="E253" s="15">
        <v>0.33955366131335957</v>
      </c>
    </row>
    <row r="254" spans="1:5" x14ac:dyDescent="0.25">
      <c r="A254" s="17" t="s">
        <v>20</v>
      </c>
      <c r="B254" s="21">
        <v>3563112</v>
      </c>
      <c r="C254" s="21">
        <v>7500</v>
      </c>
      <c r="D254" s="21">
        <v>1192500</v>
      </c>
      <c r="E254" s="15">
        <v>0.33467934771626601</v>
      </c>
    </row>
    <row r="255" spans="1:5" x14ac:dyDescent="0.25">
      <c r="A255" s="17" t="s">
        <v>93</v>
      </c>
      <c r="B255" s="21">
        <v>1080264388</v>
      </c>
      <c r="C255" s="21">
        <v>2130000</v>
      </c>
      <c r="D255" s="21">
        <v>338670000</v>
      </c>
      <c r="E255" s="15">
        <v>0.31350658576000379</v>
      </c>
    </row>
    <row r="256" spans="1:5" x14ac:dyDescent="0.25">
      <c r="A256" s="17" t="s">
        <v>25</v>
      </c>
      <c r="B256" s="21">
        <v>2982904</v>
      </c>
      <c r="C256" s="21">
        <v>5700</v>
      </c>
      <c r="D256" s="21">
        <v>906300</v>
      </c>
      <c r="E256" s="15">
        <v>0.30383143406559515</v>
      </c>
    </row>
    <row r="257" spans="1:5" x14ac:dyDescent="0.25">
      <c r="A257" s="17" t="s">
        <v>58</v>
      </c>
      <c r="B257" s="21">
        <v>17298040</v>
      </c>
      <c r="C257" s="21">
        <v>32000</v>
      </c>
      <c r="D257" s="21">
        <v>5088000</v>
      </c>
      <c r="E257" s="15">
        <v>0.29413737047665517</v>
      </c>
    </row>
    <row r="258" spans="1:5" x14ac:dyDescent="0.25">
      <c r="A258" s="17" t="s">
        <v>105</v>
      </c>
      <c r="B258" s="21">
        <v>103092</v>
      </c>
      <c r="C258" s="21">
        <v>190</v>
      </c>
      <c r="D258" s="21">
        <v>30210</v>
      </c>
      <c r="E258" s="15">
        <v>0.29303922709812597</v>
      </c>
    </row>
    <row r="259" spans="1:5" x14ac:dyDescent="0.25">
      <c r="A259" s="17" t="s">
        <v>81</v>
      </c>
      <c r="B259" s="21">
        <v>21029853</v>
      </c>
      <c r="C259" s="21">
        <v>38000</v>
      </c>
      <c r="D259" s="21">
        <v>6042000</v>
      </c>
      <c r="E259" s="15">
        <v>0.28730585991257285</v>
      </c>
    </row>
    <row r="260" spans="1:5" x14ac:dyDescent="0.25">
      <c r="A260" s="17" t="s">
        <v>200</v>
      </c>
      <c r="B260" s="21">
        <v>12746990</v>
      </c>
      <c r="C260" s="21">
        <v>23000</v>
      </c>
      <c r="D260" s="21">
        <v>3657000</v>
      </c>
      <c r="E260" s="15">
        <v>0.28689125824998685</v>
      </c>
    </row>
    <row r="261" spans="1:5" x14ac:dyDescent="0.25">
      <c r="A261" s="17" t="s">
        <v>174</v>
      </c>
      <c r="B261" s="21">
        <v>40187486</v>
      </c>
      <c r="C261" s="21">
        <v>70000</v>
      </c>
      <c r="D261" s="21">
        <v>11130000</v>
      </c>
      <c r="E261" s="15">
        <v>0.27695188497235185</v>
      </c>
    </row>
    <row r="262" spans="1:5" x14ac:dyDescent="0.25">
      <c r="A262" s="17" t="s">
        <v>104</v>
      </c>
      <c r="B262" s="21">
        <v>33829590</v>
      </c>
      <c r="C262" s="21">
        <v>57000</v>
      </c>
      <c r="D262" s="21">
        <v>9063000</v>
      </c>
      <c r="E262" s="15">
        <v>0.26790156191665343</v>
      </c>
    </row>
    <row r="263" spans="1:5" x14ac:dyDescent="0.25">
      <c r="A263" s="17" t="s">
        <v>46</v>
      </c>
      <c r="B263" s="21">
        <v>42909464</v>
      </c>
      <c r="C263" s="21">
        <v>60950</v>
      </c>
      <c r="D263" s="21">
        <v>9691050</v>
      </c>
      <c r="E263" s="15">
        <v>0.22584877778944057</v>
      </c>
    </row>
    <row r="264" spans="1:5" x14ac:dyDescent="0.25">
      <c r="A264" s="17" t="s">
        <v>48</v>
      </c>
      <c r="B264" s="21">
        <v>16380005</v>
      </c>
      <c r="C264" s="21">
        <v>22000</v>
      </c>
      <c r="D264" s="21">
        <v>3498000</v>
      </c>
      <c r="E264" s="15">
        <v>0.21355304836598035</v>
      </c>
    </row>
    <row r="265" spans="1:5" x14ac:dyDescent="0.25">
      <c r="A265" s="17" t="s">
        <v>56</v>
      </c>
      <c r="B265" s="21">
        <v>671247</v>
      </c>
      <c r="C265" s="21">
        <v>700</v>
      </c>
      <c r="D265" s="21">
        <v>111300</v>
      </c>
      <c r="E265" s="15">
        <v>0.16581079691976278</v>
      </c>
    </row>
    <row r="266" spans="1:5" x14ac:dyDescent="0.25">
      <c r="A266" s="17" t="s">
        <v>199</v>
      </c>
      <c r="B266" s="21">
        <v>11261795</v>
      </c>
      <c r="C266" s="21">
        <v>11000</v>
      </c>
      <c r="D266" s="21">
        <v>1749000</v>
      </c>
      <c r="E266" s="15">
        <v>0.15530383921923638</v>
      </c>
    </row>
    <row r="267" spans="1:5" x14ac:dyDescent="0.25">
      <c r="A267" s="17" t="s">
        <v>114</v>
      </c>
      <c r="B267" s="21">
        <v>3482211</v>
      </c>
      <c r="C267" s="21">
        <v>3100</v>
      </c>
      <c r="D267" s="21">
        <v>492900</v>
      </c>
      <c r="E267" s="15">
        <v>0.14154799924530709</v>
      </c>
    </row>
    <row r="268" spans="1:5" x14ac:dyDescent="0.25">
      <c r="A268" s="17" t="s">
        <v>113</v>
      </c>
      <c r="B268" s="21">
        <v>1867035</v>
      </c>
      <c r="C268" s="21">
        <v>1500</v>
      </c>
      <c r="D268" s="21">
        <v>238500</v>
      </c>
      <c r="E268" s="15">
        <v>0.12774265078051564</v>
      </c>
    </row>
    <row r="269" spans="1:5" x14ac:dyDescent="0.25">
      <c r="A269" s="17" t="s">
        <v>120</v>
      </c>
      <c r="B269" s="21">
        <v>18040341</v>
      </c>
      <c r="C269" s="21">
        <v>13000</v>
      </c>
      <c r="D269" s="21">
        <v>2067000</v>
      </c>
      <c r="E269" s="15">
        <v>0.11457654819274203</v>
      </c>
    </row>
    <row r="270" spans="1:5" x14ac:dyDescent="0.25">
      <c r="A270" s="17" t="s">
        <v>52</v>
      </c>
      <c r="B270" s="21">
        <v>3799897</v>
      </c>
      <c r="C270" s="21">
        <v>2400</v>
      </c>
      <c r="D270" s="21">
        <v>381600</v>
      </c>
      <c r="E270" s="15">
        <v>0.100423774644418</v>
      </c>
    </row>
    <row r="271" spans="1:5" x14ac:dyDescent="0.25">
      <c r="A271" s="17" t="s">
        <v>138</v>
      </c>
      <c r="B271" s="21">
        <v>27676547</v>
      </c>
      <c r="C271" s="21">
        <v>16000</v>
      </c>
      <c r="D271" s="21">
        <v>2544000</v>
      </c>
      <c r="E271" s="15">
        <v>9.191898107809475E-2</v>
      </c>
    </row>
    <row r="272" spans="1:5" x14ac:dyDescent="0.25">
      <c r="A272" s="17" t="s">
        <v>47</v>
      </c>
      <c r="B272" s="21">
        <v>13607069</v>
      </c>
      <c r="C272" s="21">
        <v>7200</v>
      </c>
      <c r="D272" s="21">
        <v>1144800</v>
      </c>
      <c r="E272" s="15">
        <v>8.4132740122064495E-2</v>
      </c>
    </row>
    <row r="273" spans="1:5" x14ac:dyDescent="0.25">
      <c r="A273" s="17" t="s">
        <v>130</v>
      </c>
      <c r="B273" s="21">
        <v>108105</v>
      </c>
      <c r="C273" s="21">
        <v>56</v>
      </c>
      <c r="D273" s="21">
        <v>8904</v>
      </c>
      <c r="E273" s="15">
        <v>8.2364367975579292E-2</v>
      </c>
    </row>
    <row r="274" spans="1:5" x14ac:dyDescent="0.25">
      <c r="A274" s="17" t="s">
        <v>32</v>
      </c>
      <c r="B274" s="21">
        <v>144319628</v>
      </c>
      <c r="C274" s="21">
        <v>71000</v>
      </c>
      <c r="D274" s="21">
        <v>11289000</v>
      </c>
      <c r="E274" s="15">
        <v>7.8222208277865024E-2</v>
      </c>
    </row>
    <row r="275" spans="1:5" x14ac:dyDescent="0.25">
      <c r="A275" s="17" t="s">
        <v>170</v>
      </c>
      <c r="B275" s="21">
        <v>8591629</v>
      </c>
      <c r="C275" s="21">
        <v>4000</v>
      </c>
      <c r="D275" s="21">
        <v>636000</v>
      </c>
      <c r="E275" s="15">
        <v>7.4025542769595845E-2</v>
      </c>
    </row>
    <row r="276" spans="1:5" x14ac:dyDescent="0.25">
      <c r="A276" s="17" t="s">
        <v>38</v>
      </c>
      <c r="B276" s="21">
        <v>2232291</v>
      </c>
      <c r="C276" s="21">
        <v>1020</v>
      </c>
      <c r="D276" s="21">
        <v>162180</v>
      </c>
      <c r="E276" s="15">
        <v>7.2651818244126767E-2</v>
      </c>
    </row>
    <row r="277" spans="1:5" x14ac:dyDescent="0.25">
      <c r="A277" s="17" t="s">
        <v>121</v>
      </c>
      <c r="B277" s="21">
        <v>12158924</v>
      </c>
      <c r="C277" s="21">
        <v>5400</v>
      </c>
      <c r="D277" s="21">
        <v>858600</v>
      </c>
      <c r="E277" s="15">
        <v>7.0614801112335271E-2</v>
      </c>
    </row>
    <row r="278" spans="1:5" x14ac:dyDescent="0.25">
      <c r="A278" s="17" t="s">
        <v>110</v>
      </c>
      <c r="B278" s="21">
        <v>6217141</v>
      </c>
      <c r="C278" s="21">
        <v>2750</v>
      </c>
      <c r="D278" s="21">
        <v>437250</v>
      </c>
      <c r="E278" s="15">
        <v>7.0329754464310848E-2</v>
      </c>
    </row>
    <row r="279" spans="1:5" x14ac:dyDescent="0.25">
      <c r="A279" s="17" t="s">
        <v>135</v>
      </c>
      <c r="B279" s="21">
        <v>19406703</v>
      </c>
      <c r="C279" s="21">
        <v>8500</v>
      </c>
      <c r="D279" s="21">
        <v>1351500</v>
      </c>
      <c r="E279" s="15">
        <v>6.9640886450418701E-2</v>
      </c>
    </row>
    <row r="280" spans="1:5" x14ac:dyDescent="0.25">
      <c r="A280" s="17" t="s">
        <v>124</v>
      </c>
      <c r="B280" s="21">
        <v>12291529</v>
      </c>
      <c r="C280" s="21">
        <v>4000</v>
      </c>
      <c r="D280" s="21">
        <v>636000</v>
      </c>
      <c r="E280" s="15">
        <v>5.174295240242284E-2</v>
      </c>
    </row>
    <row r="281" spans="1:5" x14ac:dyDescent="0.25">
      <c r="A281" s="17" t="s">
        <v>19</v>
      </c>
      <c r="B281" s="21">
        <v>29928987</v>
      </c>
      <c r="C281" s="21">
        <v>3500</v>
      </c>
      <c r="D281" s="21">
        <v>556500</v>
      </c>
      <c r="E281" s="15">
        <v>1.8594013890279679E-2</v>
      </c>
    </row>
    <row r="282" spans="1:5" x14ac:dyDescent="0.25">
      <c r="A282" s="17" t="s">
        <v>188</v>
      </c>
      <c r="B282" s="21">
        <v>20556</v>
      </c>
      <c r="C282" s="21">
        <v>0</v>
      </c>
      <c r="D282" s="21">
        <v>0</v>
      </c>
      <c r="E282" s="15">
        <v>0</v>
      </c>
    </row>
    <row r="283" spans="1:5" x14ac:dyDescent="0.25">
      <c r="E283" s="9"/>
    </row>
  </sheetData>
  <mergeCells count="3">
    <mergeCell ref="G40:H41"/>
    <mergeCell ref="G3:H4"/>
    <mergeCell ref="G86:H86"/>
  </mergeCells>
  <hyperlinks>
    <hyperlink ref="G86:H86" location="'O3'!A125" display="LINK TO MASTER TABLE"/>
    <hyperlink ref="A1" location="OBJECTIVES!A1" display="OBJECTIVES"/>
    <hyperlink ref="A2" location="HOME!A1" display="HOME"/>
  </hyperlinks>
  <pageMargins left="0.7" right="0.7" top="0.75" bottom="0.75" header="0.3" footer="0.3"/>
  <pageSetup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4"/>
  <sheetViews>
    <sheetView workbookViewId="0">
      <selection activeCell="F3" sqref="F3"/>
    </sheetView>
  </sheetViews>
  <sheetFormatPr defaultRowHeight="15" x14ac:dyDescent="0.25"/>
  <cols>
    <col min="1" max="1" width="31.140625" style="9" bestFit="1" customWidth="1"/>
    <col min="2" max="2" width="43" style="11" bestFit="1" customWidth="1"/>
    <col min="3" max="3" width="22.140625" style="11" bestFit="1" customWidth="1"/>
    <col min="4" max="4" width="40.28515625" style="44" bestFit="1" customWidth="1"/>
    <col min="5" max="5" width="19.140625" style="44" bestFit="1" customWidth="1"/>
    <col min="6" max="6" width="25.28515625" style="85" bestFit="1" customWidth="1"/>
    <col min="7" max="7" width="12.5703125" style="9" bestFit="1" customWidth="1"/>
    <col min="8" max="8" width="27.5703125" style="9" bestFit="1" customWidth="1"/>
    <col min="9" max="16384" width="9.140625" style="9"/>
  </cols>
  <sheetData>
    <row r="1" spans="1:6" x14ac:dyDescent="0.25">
      <c r="A1" s="118" t="s">
        <v>526</v>
      </c>
      <c r="E1" s="9"/>
      <c r="F1" s="60"/>
    </row>
    <row r="2" spans="1:6" ht="15.75" x14ac:dyDescent="0.25">
      <c r="A2" s="119" t="s">
        <v>525</v>
      </c>
      <c r="E2" s="9"/>
      <c r="F2" s="60"/>
    </row>
    <row r="3" spans="1:6" x14ac:dyDescent="0.25">
      <c r="E3" s="9"/>
      <c r="F3" s="60"/>
    </row>
    <row r="4" spans="1:6" x14ac:dyDescent="0.25">
      <c r="E4" s="43" t="s">
        <v>473</v>
      </c>
      <c r="F4" s="79" t="s">
        <v>474</v>
      </c>
    </row>
    <row r="5" spans="1:6" x14ac:dyDescent="0.25">
      <c r="E5" s="40" t="s">
        <v>93</v>
      </c>
      <c r="F5" s="80">
        <v>875006.37637640641</v>
      </c>
    </row>
    <row r="6" spans="1:6" x14ac:dyDescent="0.25">
      <c r="E6" s="41" t="s">
        <v>144</v>
      </c>
      <c r="F6" s="81">
        <v>517176.63364536001</v>
      </c>
    </row>
    <row r="7" spans="1:6" x14ac:dyDescent="0.25">
      <c r="E7" s="41" t="s">
        <v>54</v>
      </c>
      <c r="F7" s="81">
        <v>415048.81718046236</v>
      </c>
    </row>
    <row r="8" spans="1:6" x14ac:dyDescent="0.25">
      <c r="E8" s="41" t="s">
        <v>147</v>
      </c>
      <c r="F8" s="81">
        <v>357912.62102026073</v>
      </c>
    </row>
    <row r="9" spans="1:6" x14ac:dyDescent="0.25">
      <c r="E9" s="41" t="s">
        <v>32</v>
      </c>
      <c r="F9" s="81">
        <v>271122.60547112802</v>
      </c>
    </row>
    <row r="10" spans="1:6" x14ac:dyDescent="0.25">
      <c r="E10" s="41" t="s">
        <v>19</v>
      </c>
      <c r="F10" s="81">
        <v>229482.04617243182</v>
      </c>
    </row>
    <row r="11" spans="1:6" x14ac:dyDescent="0.25">
      <c r="E11" s="41" t="s">
        <v>94</v>
      </c>
      <c r="F11" s="81">
        <v>178401.533613604</v>
      </c>
    </row>
    <row r="12" spans="1:6" x14ac:dyDescent="0.25">
      <c r="E12" s="41" t="s">
        <v>42</v>
      </c>
      <c r="F12" s="81">
        <v>92746.761144622185</v>
      </c>
    </row>
    <row r="13" spans="1:6" x14ac:dyDescent="0.25">
      <c r="E13" s="41" t="s">
        <v>135</v>
      </c>
      <c r="F13" s="81">
        <v>90842.274109392296</v>
      </c>
    </row>
    <row r="14" spans="1:6" x14ac:dyDescent="0.25">
      <c r="E14" s="42" t="s">
        <v>174</v>
      </c>
      <c r="F14" s="82">
        <v>88337.117663750003</v>
      </c>
    </row>
    <row r="15" spans="1:6" x14ac:dyDescent="0.25">
      <c r="E15" s="9"/>
      <c r="F15" s="60"/>
    </row>
    <row r="16" spans="1:6" x14ac:dyDescent="0.25">
      <c r="E16" s="9"/>
      <c r="F16" s="60"/>
    </row>
    <row r="17" spans="5:6" x14ac:dyDescent="0.25">
      <c r="E17" s="9"/>
      <c r="F17" s="60"/>
    </row>
    <row r="18" spans="5:6" x14ac:dyDescent="0.25">
      <c r="E18" s="9"/>
      <c r="F18" s="60"/>
    </row>
    <row r="19" spans="5:6" x14ac:dyDescent="0.25">
      <c r="E19" s="9"/>
      <c r="F19" s="60"/>
    </row>
    <row r="20" spans="5:6" x14ac:dyDescent="0.25">
      <c r="E20" s="9"/>
      <c r="F20" s="60"/>
    </row>
    <row r="21" spans="5:6" x14ac:dyDescent="0.25">
      <c r="E21" s="9"/>
      <c r="F21" s="60"/>
    </row>
    <row r="22" spans="5:6" x14ac:dyDescent="0.25">
      <c r="E22" s="9"/>
      <c r="F22" s="60"/>
    </row>
    <row r="23" spans="5:6" x14ac:dyDescent="0.25">
      <c r="E23" s="9"/>
      <c r="F23" s="60"/>
    </row>
    <row r="24" spans="5:6" x14ac:dyDescent="0.25">
      <c r="E24" s="9"/>
      <c r="F24" s="60"/>
    </row>
    <row r="25" spans="5:6" x14ac:dyDescent="0.25">
      <c r="E25" s="9"/>
      <c r="F25" s="60"/>
    </row>
    <row r="26" spans="5:6" x14ac:dyDescent="0.25">
      <c r="E26" s="9"/>
      <c r="F26" s="60"/>
    </row>
    <row r="27" spans="5:6" x14ac:dyDescent="0.25">
      <c r="E27" s="9"/>
      <c r="F27" s="60"/>
    </row>
    <row r="28" spans="5:6" x14ac:dyDescent="0.25">
      <c r="E28" s="9"/>
      <c r="F28" s="60"/>
    </row>
    <row r="29" spans="5:6" x14ac:dyDescent="0.25">
      <c r="E29" s="9"/>
      <c r="F29" s="60"/>
    </row>
    <row r="30" spans="5:6" x14ac:dyDescent="0.25">
      <c r="E30" s="9"/>
      <c r="F30" s="60"/>
    </row>
    <row r="31" spans="5:6" x14ac:dyDescent="0.25">
      <c r="E31" s="9"/>
      <c r="F31" s="60"/>
    </row>
    <row r="32" spans="5:6" x14ac:dyDescent="0.25">
      <c r="E32" s="9"/>
      <c r="F32" s="60"/>
    </row>
    <row r="33" spans="5:6" x14ac:dyDescent="0.25">
      <c r="E33" s="9"/>
      <c r="F33" s="60"/>
    </row>
    <row r="34" spans="5:6" x14ac:dyDescent="0.25">
      <c r="E34" s="9"/>
      <c r="F34" s="60"/>
    </row>
    <row r="35" spans="5:6" x14ac:dyDescent="0.25">
      <c r="E35" s="9"/>
      <c r="F35" s="60"/>
    </row>
    <row r="36" spans="5:6" x14ac:dyDescent="0.25">
      <c r="E36" s="9"/>
      <c r="F36" s="60"/>
    </row>
    <row r="37" spans="5:6" x14ac:dyDescent="0.25">
      <c r="E37" s="9"/>
      <c r="F37" s="60"/>
    </row>
    <row r="38" spans="5:6" x14ac:dyDescent="0.25">
      <c r="E38" s="9"/>
      <c r="F38" s="60"/>
    </row>
    <row r="39" spans="5:6" x14ac:dyDescent="0.25">
      <c r="E39" s="9"/>
      <c r="F39" s="60"/>
    </row>
    <row r="40" spans="5:6" x14ac:dyDescent="0.25">
      <c r="E40" s="9"/>
      <c r="F40" s="60"/>
    </row>
    <row r="41" spans="5:6" x14ac:dyDescent="0.25">
      <c r="E41" s="9"/>
      <c r="F41" s="60"/>
    </row>
    <row r="42" spans="5:6" x14ac:dyDescent="0.25">
      <c r="E42" s="9"/>
      <c r="F42" s="60"/>
    </row>
    <row r="43" spans="5:6" x14ac:dyDescent="0.25">
      <c r="E43" s="9"/>
      <c r="F43" s="60"/>
    </row>
    <row r="44" spans="5:6" x14ac:dyDescent="0.25">
      <c r="E44" s="9"/>
      <c r="F44" s="60"/>
    </row>
    <row r="45" spans="5:6" x14ac:dyDescent="0.25">
      <c r="E45" s="9"/>
      <c r="F45" s="60"/>
    </row>
    <row r="46" spans="5:6" x14ac:dyDescent="0.25">
      <c r="E46" s="9"/>
      <c r="F46" s="60"/>
    </row>
    <row r="47" spans="5:6" x14ac:dyDescent="0.25">
      <c r="E47" s="9"/>
      <c r="F47" s="60"/>
    </row>
    <row r="48" spans="5:6" x14ac:dyDescent="0.25">
      <c r="E48" s="9"/>
      <c r="F48" s="60"/>
    </row>
    <row r="49" spans="5:6" x14ac:dyDescent="0.25">
      <c r="E49" s="9"/>
      <c r="F49" s="60"/>
    </row>
    <row r="50" spans="5:6" x14ac:dyDescent="0.25">
      <c r="E50" s="9"/>
      <c r="F50" s="60"/>
    </row>
    <row r="51" spans="5:6" x14ac:dyDescent="0.25">
      <c r="E51" s="9"/>
      <c r="F51" s="60"/>
    </row>
    <row r="52" spans="5:6" x14ac:dyDescent="0.25">
      <c r="E52" s="9"/>
      <c r="F52" s="60"/>
    </row>
    <row r="53" spans="5:6" x14ac:dyDescent="0.25">
      <c r="E53" s="9"/>
      <c r="F53" s="60"/>
    </row>
    <row r="54" spans="5:6" x14ac:dyDescent="0.25">
      <c r="E54" s="9"/>
      <c r="F54" s="60"/>
    </row>
    <row r="55" spans="5:6" x14ac:dyDescent="0.25">
      <c r="E55" s="9"/>
      <c r="F55" s="60"/>
    </row>
    <row r="56" spans="5:6" x14ac:dyDescent="0.25">
      <c r="E56" s="9"/>
      <c r="F56" s="60"/>
    </row>
    <row r="57" spans="5:6" x14ac:dyDescent="0.25">
      <c r="E57" s="9"/>
      <c r="F57" s="60"/>
    </row>
    <row r="58" spans="5:6" x14ac:dyDescent="0.25">
      <c r="E58" s="9"/>
      <c r="F58" s="60"/>
    </row>
    <row r="59" spans="5:6" x14ac:dyDescent="0.25">
      <c r="E59" s="9"/>
      <c r="F59" s="60"/>
    </row>
    <row r="60" spans="5:6" x14ac:dyDescent="0.25">
      <c r="E60" s="9"/>
      <c r="F60" s="60"/>
    </row>
    <row r="61" spans="5:6" x14ac:dyDescent="0.25">
      <c r="E61" s="9"/>
      <c r="F61" s="60"/>
    </row>
    <row r="62" spans="5:6" x14ac:dyDescent="0.25">
      <c r="E62" s="9"/>
      <c r="F62" s="60"/>
    </row>
    <row r="63" spans="5:6" x14ac:dyDescent="0.25">
      <c r="E63" s="9"/>
      <c r="F63" s="60"/>
    </row>
    <row r="64" spans="5:6" x14ac:dyDescent="0.25">
      <c r="E64" s="9"/>
      <c r="F64" s="60"/>
    </row>
    <row r="65" spans="5:6" x14ac:dyDescent="0.25">
      <c r="E65" s="9"/>
      <c r="F65" s="60"/>
    </row>
    <row r="66" spans="5:6" x14ac:dyDescent="0.25">
      <c r="E66" s="9"/>
      <c r="F66" s="60"/>
    </row>
    <row r="67" spans="5:6" x14ac:dyDescent="0.25">
      <c r="E67" s="9"/>
      <c r="F67" s="60"/>
    </row>
    <row r="68" spans="5:6" x14ac:dyDescent="0.25">
      <c r="E68" s="9"/>
      <c r="F68" s="60"/>
    </row>
    <row r="69" spans="5:6" x14ac:dyDescent="0.25">
      <c r="E69" s="9"/>
      <c r="F69" s="60"/>
    </row>
    <row r="70" spans="5:6" x14ac:dyDescent="0.25">
      <c r="E70" s="9"/>
      <c r="F70" s="60"/>
    </row>
    <row r="71" spans="5:6" x14ac:dyDescent="0.25">
      <c r="E71" s="9"/>
      <c r="F71" s="60"/>
    </row>
    <row r="72" spans="5:6" x14ac:dyDescent="0.25">
      <c r="E72" s="9"/>
      <c r="F72" s="60"/>
    </row>
    <row r="73" spans="5:6" x14ac:dyDescent="0.25">
      <c r="E73" s="9"/>
      <c r="F73" s="60"/>
    </row>
    <row r="74" spans="5:6" x14ac:dyDescent="0.25">
      <c r="E74" s="9"/>
      <c r="F74" s="60"/>
    </row>
    <row r="75" spans="5:6" x14ac:dyDescent="0.25">
      <c r="E75" s="9"/>
      <c r="F75" s="60"/>
    </row>
    <row r="76" spans="5:6" x14ac:dyDescent="0.25">
      <c r="E76" s="9"/>
      <c r="F76" s="60"/>
    </row>
    <row r="77" spans="5:6" x14ac:dyDescent="0.25">
      <c r="E77" s="9"/>
      <c r="F77" s="60"/>
    </row>
    <row r="78" spans="5:6" x14ac:dyDescent="0.25">
      <c r="E78" s="9"/>
      <c r="F78" s="60"/>
    </row>
    <row r="79" spans="5:6" x14ac:dyDescent="0.25">
      <c r="E79" s="9"/>
      <c r="F79" s="60"/>
    </row>
    <row r="80" spans="5:6" x14ac:dyDescent="0.25">
      <c r="E80" s="9"/>
      <c r="F80" s="60"/>
    </row>
    <row r="81" spans="5:6" x14ac:dyDescent="0.25">
      <c r="E81" s="9"/>
      <c r="F81" s="60"/>
    </row>
    <row r="82" spans="5:6" x14ac:dyDescent="0.25">
      <c r="E82" s="9"/>
      <c r="F82" s="60"/>
    </row>
    <row r="83" spans="5:6" x14ac:dyDescent="0.25">
      <c r="E83" s="9"/>
      <c r="F83" s="60"/>
    </row>
    <row r="84" spans="5:6" x14ac:dyDescent="0.25">
      <c r="E84" s="9"/>
      <c r="F84" s="60"/>
    </row>
    <row r="85" spans="5:6" x14ac:dyDescent="0.25">
      <c r="E85" s="9"/>
      <c r="F85" s="60"/>
    </row>
    <row r="86" spans="5:6" x14ac:dyDescent="0.25">
      <c r="E86" s="9"/>
      <c r="F86" s="60"/>
    </row>
    <row r="87" spans="5:6" x14ac:dyDescent="0.25">
      <c r="E87" s="9"/>
      <c r="F87" s="60"/>
    </row>
    <row r="88" spans="5:6" x14ac:dyDescent="0.25">
      <c r="E88" s="9"/>
      <c r="F88" s="60"/>
    </row>
    <row r="89" spans="5:6" x14ac:dyDescent="0.25">
      <c r="E89" s="9"/>
      <c r="F89" s="60"/>
    </row>
    <row r="90" spans="5:6" x14ac:dyDescent="0.25">
      <c r="E90" s="9"/>
      <c r="F90" s="60"/>
    </row>
    <row r="91" spans="5:6" x14ac:dyDescent="0.25">
      <c r="E91" s="9"/>
      <c r="F91" s="60"/>
    </row>
    <row r="92" spans="5:6" x14ac:dyDescent="0.25">
      <c r="E92" s="9"/>
      <c r="F92" s="60"/>
    </row>
    <row r="93" spans="5:6" x14ac:dyDescent="0.25">
      <c r="E93" s="9"/>
      <c r="F93" s="60"/>
    </row>
    <row r="94" spans="5:6" x14ac:dyDescent="0.25">
      <c r="E94" s="9"/>
      <c r="F94" s="60"/>
    </row>
    <row r="95" spans="5:6" x14ac:dyDescent="0.25">
      <c r="E95" s="9"/>
      <c r="F95" s="60"/>
    </row>
    <row r="96" spans="5:6" x14ac:dyDescent="0.25">
      <c r="E96" s="9"/>
      <c r="F96" s="60"/>
    </row>
    <row r="97" spans="5:6" x14ac:dyDescent="0.25">
      <c r="E97" s="9"/>
      <c r="F97" s="60"/>
    </row>
    <row r="98" spans="5:6" x14ac:dyDescent="0.25">
      <c r="E98" s="9"/>
      <c r="F98" s="60"/>
    </row>
    <row r="99" spans="5:6" x14ac:dyDescent="0.25">
      <c r="E99" s="9"/>
      <c r="F99" s="60"/>
    </row>
    <row r="100" spans="5:6" x14ac:dyDescent="0.25">
      <c r="E100" s="9"/>
      <c r="F100" s="60"/>
    </row>
    <row r="101" spans="5:6" x14ac:dyDescent="0.25">
      <c r="E101" s="9"/>
      <c r="F101" s="60"/>
    </row>
    <row r="102" spans="5:6" x14ac:dyDescent="0.25">
      <c r="E102" s="9"/>
      <c r="F102" s="60"/>
    </row>
    <row r="103" spans="5:6" x14ac:dyDescent="0.25">
      <c r="E103" s="9"/>
      <c r="F103" s="60"/>
    </row>
    <row r="104" spans="5:6" x14ac:dyDescent="0.25">
      <c r="E104" s="9"/>
      <c r="F104" s="60"/>
    </row>
    <row r="105" spans="5:6" x14ac:dyDescent="0.25">
      <c r="E105" s="9"/>
      <c r="F105" s="60"/>
    </row>
    <row r="106" spans="5:6" x14ac:dyDescent="0.25">
      <c r="E106" s="9"/>
      <c r="F106" s="60"/>
    </row>
    <row r="107" spans="5:6" x14ac:dyDescent="0.25">
      <c r="E107" s="9"/>
      <c r="F107" s="60"/>
    </row>
    <row r="108" spans="5:6" x14ac:dyDescent="0.25">
      <c r="E108" s="9"/>
      <c r="F108" s="60"/>
    </row>
    <row r="109" spans="5:6" x14ac:dyDescent="0.25">
      <c r="E109" s="9"/>
      <c r="F109" s="60"/>
    </row>
    <row r="110" spans="5:6" x14ac:dyDescent="0.25">
      <c r="E110" s="9"/>
      <c r="F110" s="60"/>
    </row>
    <row r="111" spans="5:6" x14ac:dyDescent="0.25">
      <c r="E111" s="9"/>
      <c r="F111" s="60"/>
    </row>
    <row r="112" spans="5:6" x14ac:dyDescent="0.25">
      <c r="E112" s="9"/>
      <c r="F112" s="60"/>
    </row>
    <row r="113" spans="5:6" x14ac:dyDescent="0.25">
      <c r="E113" s="9"/>
      <c r="F113" s="60"/>
    </row>
    <row r="114" spans="5:6" x14ac:dyDescent="0.25">
      <c r="E114" s="9"/>
      <c r="F114" s="60"/>
    </row>
    <row r="115" spans="5:6" x14ac:dyDescent="0.25">
      <c r="E115" s="9"/>
      <c r="F115" s="60"/>
    </row>
    <row r="116" spans="5:6" x14ac:dyDescent="0.25">
      <c r="E116" s="9"/>
      <c r="F116" s="60"/>
    </row>
    <row r="117" spans="5:6" x14ac:dyDescent="0.25">
      <c r="E117" s="9"/>
      <c r="F117" s="60"/>
    </row>
    <row r="118" spans="5:6" x14ac:dyDescent="0.25">
      <c r="E118" s="9"/>
      <c r="F118" s="60"/>
    </row>
    <row r="119" spans="5:6" x14ac:dyDescent="0.25">
      <c r="E119" s="9"/>
      <c r="F119" s="60"/>
    </row>
    <row r="120" spans="5:6" x14ac:dyDescent="0.25">
      <c r="E120" s="9"/>
      <c r="F120" s="60"/>
    </row>
    <row r="121" spans="5:6" x14ac:dyDescent="0.25">
      <c r="E121" s="9"/>
      <c r="F121" s="60"/>
    </row>
    <row r="122" spans="5:6" x14ac:dyDescent="0.25">
      <c r="E122" s="9"/>
      <c r="F122" s="60"/>
    </row>
    <row r="123" spans="5:6" x14ac:dyDescent="0.25">
      <c r="E123" s="9"/>
      <c r="F123" s="60"/>
    </row>
    <row r="124" spans="5:6" x14ac:dyDescent="0.25">
      <c r="E124" s="9"/>
      <c r="F124" s="60"/>
    </row>
    <row r="125" spans="5:6" x14ac:dyDescent="0.25">
      <c r="E125" s="9"/>
      <c r="F125" s="60"/>
    </row>
    <row r="126" spans="5:6" x14ac:dyDescent="0.25">
      <c r="E126" s="9"/>
      <c r="F126" s="60"/>
    </row>
    <row r="127" spans="5:6" x14ac:dyDescent="0.25">
      <c r="E127" s="9"/>
      <c r="F127" s="60"/>
    </row>
    <row r="128" spans="5:6" x14ac:dyDescent="0.25">
      <c r="E128" s="9"/>
      <c r="F128" s="60"/>
    </row>
    <row r="129" spans="5:6" x14ac:dyDescent="0.25">
      <c r="E129" s="9"/>
      <c r="F129" s="60"/>
    </row>
    <row r="130" spans="5:6" x14ac:dyDescent="0.25">
      <c r="E130" s="9"/>
      <c r="F130" s="60"/>
    </row>
    <row r="131" spans="5:6" x14ac:dyDescent="0.25">
      <c r="E131" s="9"/>
      <c r="F131" s="60"/>
    </row>
    <row r="132" spans="5:6" x14ac:dyDescent="0.25">
      <c r="E132" s="9"/>
      <c r="F132" s="60"/>
    </row>
    <row r="133" spans="5:6" x14ac:dyDescent="0.25">
      <c r="E133" s="9"/>
      <c r="F133" s="60"/>
    </row>
    <row r="134" spans="5:6" x14ac:dyDescent="0.25">
      <c r="E134" s="9"/>
      <c r="F134" s="60"/>
    </row>
    <row r="135" spans="5:6" x14ac:dyDescent="0.25">
      <c r="E135" s="9"/>
      <c r="F135" s="60"/>
    </row>
    <row r="136" spans="5:6" x14ac:dyDescent="0.25">
      <c r="E136" s="9"/>
      <c r="F136" s="60"/>
    </row>
    <row r="137" spans="5:6" x14ac:dyDescent="0.25">
      <c r="E137" s="9"/>
      <c r="F137" s="60"/>
    </row>
    <row r="138" spans="5:6" x14ac:dyDescent="0.25">
      <c r="E138" s="9"/>
      <c r="F138" s="60"/>
    </row>
    <row r="139" spans="5:6" x14ac:dyDescent="0.25">
      <c r="E139" s="9"/>
      <c r="F139" s="60"/>
    </row>
    <row r="140" spans="5:6" x14ac:dyDescent="0.25">
      <c r="E140" s="9"/>
      <c r="F140" s="60"/>
    </row>
    <row r="141" spans="5:6" x14ac:dyDescent="0.25">
      <c r="E141" s="9"/>
      <c r="F141" s="60"/>
    </row>
    <row r="142" spans="5:6" x14ac:dyDescent="0.25">
      <c r="E142" s="9"/>
      <c r="F142" s="60"/>
    </row>
    <row r="143" spans="5:6" x14ac:dyDescent="0.25">
      <c r="E143" s="9"/>
      <c r="F143" s="60"/>
    </row>
    <row r="144" spans="5:6" x14ac:dyDescent="0.25">
      <c r="E144" s="9"/>
      <c r="F144" s="60"/>
    </row>
    <row r="145" spans="5:6" x14ac:dyDescent="0.25">
      <c r="E145" s="9"/>
      <c r="F145" s="60"/>
    </row>
    <row r="146" spans="5:6" x14ac:dyDescent="0.25">
      <c r="E146" s="9"/>
      <c r="F146" s="60"/>
    </row>
    <row r="147" spans="5:6" x14ac:dyDescent="0.25">
      <c r="E147" s="9"/>
      <c r="F147" s="60"/>
    </row>
    <row r="148" spans="5:6" x14ac:dyDescent="0.25">
      <c r="E148" s="9"/>
      <c r="F148" s="60"/>
    </row>
    <row r="149" spans="5:6" x14ac:dyDescent="0.25">
      <c r="E149" s="9"/>
      <c r="F149" s="60"/>
    </row>
    <row r="150" spans="5:6" x14ac:dyDescent="0.25">
      <c r="E150" s="9"/>
      <c r="F150" s="60"/>
    </row>
    <row r="151" spans="5:6" x14ac:dyDescent="0.25">
      <c r="E151" s="9"/>
      <c r="F151" s="60"/>
    </row>
    <row r="152" spans="5:6" x14ac:dyDescent="0.25">
      <c r="E152" s="9"/>
      <c r="F152" s="60"/>
    </row>
    <row r="153" spans="5:6" x14ac:dyDescent="0.25">
      <c r="E153" s="9"/>
      <c r="F153" s="60"/>
    </row>
    <row r="154" spans="5:6" x14ac:dyDescent="0.25">
      <c r="E154" s="9"/>
      <c r="F154" s="60"/>
    </row>
    <row r="155" spans="5:6" x14ac:dyDescent="0.25">
      <c r="E155" s="9"/>
      <c r="F155" s="60"/>
    </row>
    <row r="156" spans="5:6" x14ac:dyDescent="0.25">
      <c r="E156" s="9"/>
      <c r="F156" s="60"/>
    </row>
    <row r="157" spans="5:6" x14ac:dyDescent="0.25">
      <c r="E157" s="9"/>
      <c r="F157" s="60"/>
    </row>
    <row r="158" spans="5:6" x14ac:dyDescent="0.25">
      <c r="E158" s="9"/>
      <c r="F158" s="60"/>
    </row>
    <row r="159" spans="5:6" x14ac:dyDescent="0.25">
      <c r="E159" s="9"/>
      <c r="F159" s="60"/>
    </row>
    <row r="160" spans="5:6" x14ac:dyDescent="0.25">
      <c r="E160" s="9"/>
      <c r="F160" s="60"/>
    </row>
    <row r="161" spans="5:6" x14ac:dyDescent="0.25">
      <c r="E161" s="9"/>
      <c r="F161" s="60"/>
    </row>
    <row r="162" spans="5:6" x14ac:dyDescent="0.25">
      <c r="E162" s="9"/>
      <c r="F162" s="60"/>
    </row>
    <row r="163" spans="5:6" x14ac:dyDescent="0.25">
      <c r="E163" s="9"/>
      <c r="F163" s="60"/>
    </row>
    <row r="164" spans="5:6" x14ac:dyDescent="0.25">
      <c r="E164" s="9"/>
      <c r="F164" s="60"/>
    </row>
    <row r="165" spans="5:6" x14ac:dyDescent="0.25">
      <c r="E165" s="9"/>
      <c r="F165" s="60"/>
    </row>
    <row r="166" spans="5:6" x14ac:dyDescent="0.25">
      <c r="E166" s="9"/>
      <c r="F166" s="60"/>
    </row>
    <row r="167" spans="5:6" x14ac:dyDescent="0.25">
      <c r="E167" s="9"/>
      <c r="F167" s="60"/>
    </row>
    <row r="168" spans="5:6" x14ac:dyDescent="0.25">
      <c r="E168" s="9"/>
      <c r="F168" s="60"/>
    </row>
    <row r="169" spans="5:6" x14ac:dyDescent="0.25">
      <c r="E169" s="9"/>
      <c r="F169" s="60"/>
    </row>
    <row r="170" spans="5:6" x14ac:dyDescent="0.25">
      <c r="E170" s="9"/>
      <c r="F170" s="60"/>
    </row>
    <row r="171" spans="5:6" x14ac:dyDescent="0.25">
      <c r="E171" s="9"/>
      <c r="F171" s="60"/>
    </row>
    <row r="172" spans="5:6" x14ac:dyDescent="0.25">
      <c r="E172" s="9"/>
      <c r="F172" s="60"/>
    </row>
    <row r="173" spans="5:6" x14ac:dyDescent="0.25">
      <c r="E173" s="9"/>
      <c r="F173" s="60"/>
    </row>
    <row r="174" spans="5:6" x14ac:dyDescent="0.25">
      <c r="E174" s="9"/>
      <c r="F174" s="60"/>
    </row>
    <row r="175" spans="5:6" x14ac:dyDescent="0.25">
      <c r="E175" s="9"/>
      <c r="F175" s="60"/>
    </row>
    <row r="176" spans="5:6" x14ac:dyDescent="0.25">
      <c r="E176" s="9"/>
      <c r="F176" s="60"/>
    </row>
    <row r="177" spans="1:6" x14ac:dyDescent="0.25">
      <c r="E177" s="9"/>
      <c r="F177" s="60"/>
    </row>
    <row r="178" spans="1:6" x14ac:dyDescent="0.25">
      <c r="E178" s="9"/>
      <c r="F178" s="60"/>
    </row>
    <row r="179" spans="1:6" x14ac:dyDescent="0.25">
      <c r="E179" s="9"/>
      <c r="F179" s="60"/>
    </row>
    <row r="180" spans="1:6" x14ac:dyDescent="0.25">
      <c r="E180" s="9"/>
      <c r="F180" s="60"/>
    </row>
    <row r="181" spans="1:6" x14ac:dyDescent="0.25">
      <c r="E181" s="9"/>
      <c r="F181" s="60"/>
    </row>
    <row r="182" spans="1:6" x14ac:dyDescent="0.25">
      <c r="E182" s="9"/>
      <c r="F182" s="60"/>
    </row>
    <row r="183" spans="1:6" x14ac:dyDescent="0.25">
      <c r="E183" s="9"/>
      <c r="F183" s="60"/>
    </row>
    <row r="190" spans="1:6" x14ac:dyDescent="0.25">
      <c r="A190" t="s">
        <v>473</v>
      </c>
      <c r="B190" s="17" t="s">
        <v>476</v>
      </c>
      <c r="C190" s="17" t="s">
        <v>475</v>
      </c>
      <c r="D190" s="15" t="s">
        <v>220</v>
      </c>
      <c r="E190" s="15" t="s">
        <v>471</v>
      </c>
      <c r="F190" s="83" t="s">
        <v>472</v>
      </c>
    </row>
    <row r="191" spans="1:6" x14ac:dyDescent="0.25">
      <c r="A191" s="39" t="s">
        <v>19</v>
      </c>
      <c r="B191" s="39">
        <v>47.02</v>
      </c>
      <c r="C191" s="39">
        <v>29928987</v>
      </c>
      <c r="D191" s="38">
        <v>163.07</v>
      </c>
      <c r="E191" s="38">
        <f>(Table4[[#This Row],[ Population]]/1000)*Table4[[#This Row],[ Birth rate(births/1000 population)]]</f>
        <v>1407260.9687400002</v>
      </c>
      <c r="F191" s="84">
        <f>(Table4[[#This Row],[Birth''s per year]]/1000)*Table4[[#This Row],[Infant mortality per 1000 births]]</f>
        <v>229482.04617243182</v>
      </c>
    </row>
    <row r="192" spans="1:6" x14ac:dyDescent="0.25">
      <c r="A192" s="39" t="s">
        <v>20</v>
      </c>
      <c r="B192" s="39">
        <v>15.08</v>
      </c>
      <c r="C192" s="39">
        <v>3563112</v>
      </c>
      <c r="D192" s="38">
        <v>21.52</v>
      </c>
      <c r="E192" s="38">
        <f>(Table4[[#This Row],[ Population]]/1000)*Table4[[#This Row],[ Birth rate(births/1000 population)]]</f>
        <v>53731.72896</v>
      </c>
      <c r="F192" s="84">
        <f>(Table4[[#This Row],[Birth''s per year]]/1000)*Table4[[#This Row],[Infant mortality per 1000 births]]</f>
        <v>1156.3068072192</v>
      </c>
    </row>
    <row r="193" spans="1:6" x14ac:dyDescent="0.25">
      <c r="A193" s="39" t="s">
        <v>21</v>
      </c>
      <c r="B193" s="39">
        <v>17.13</v>
      </c>
      <c r="C193" s="39">
        <v>32531853</v>
      </c>
      <c r="D193" s="38">
        <v>31</v>
      </c>
      <c r="E193" s="38">
        <f>(Table4[[#This Row],[ Population]]/1000)*Table4[[#This Row],[ Birth rate(births/1000 population)]]</f>
        <v>557270.64188999997</v>
      </c>
      <c r="F193" s="84">
        <f>(Table4[[#This Row],[Birth''s per year]]/1000)*Table4[[#This Row],[Infant mortality per 1000 births]]</f>
        <v>17275.389898589998</v>
      </c>
    </row>
    <row r="194" spans="1:6" x14ac:dyDescent="0.25">
      <c r="A194" s="39" t="s">
        <v>22</v>
      </c>
      <c r="B194" s="39">
        <v>23.13</v>
      </c>
      <c r="C194" s="39">
        <v>57881</v>
      </c>
      <c r="D194" s="38">
        <v>9.27</v>
      </c>
      <c r="E194" s="38">
        <f>(Table4[[#This Row],[ Population]]/1000)*Table4[[#This Row],[ Birth rate(births/1000 population)]]</f>
        <v>1338.7875300000001</v>
      </c>
      <c r="F194" s="84">
        <f>(Table4[[#This Row],[Birth''s per year]]/1000)*Table4[[#This Row],[Infant mortality per 1000 births]]</f>
        <v>12.4105604031</v>
      </c>
    </row>
    <row r="195" spans="1:6" x14ac:dyDescent="0.25">
      <c r="A195" s="39" t="s">
        <v>23</v>
      </c>
      <c r="B195" s="39">
        <v>17.260000000000002</v>
      </c>
      <c r="C195" s="39">
        <v>68722</v>
      </c>
      <c r="D195" s="39"/>
      <c r="E195" s="39">
        <f>(Table4[[#This Row],[ Population]]/1000)*Table4[[#This Row],[ Birth rate(births/1000 population)]]</f>
        <v>1186.1417200000001</v>
      </c>
      <c r="F195" s="84">
        <f>(Table4[[#This Row],[Birth''s per year]]/1000)*Table4[[#This Row],[Infant mortality per 1000 births]]</f>
        <v>0</v>
      </c>
    </row>
    <row r="196" spans="1:6" x14ac:dyDescent="0.25">
      <c r="A196" s="39" t="s">
        <v>24</v>
      </c>
      <c r="B196" s="39">
        <v>16.899999999999999</v>
      </c>
      <c r="C196" s="39">
        <v>39537943</v>
      </c>
      <c r="D196" s="38">
        <v>15.18</v>
      </c>
      <c r="E196" s="38">
        <f>(Table4[[#This Row],[ Population]]/1000)*Table4[[#This Row],[ Birth rate(births/1000 population)]]</f>
        <v>668191.23669999989</v>
      </c>
      <c r="F196" s="84">
        <f>(Table4[[#This Row],[Birth''s per year]]/1000)*Table4[[#This Row],[Infant mortality per 1000 births]]</f>
        <v>10143.142973105998</v>
      </c>
    </row>
    <row r="197" spans="1:6" x14ac:dyDescent="0.25">
      <c r="A197" s="39" t="s">
        <v>25</v>
      </c>
      <c r="B197" s="39">
        <v>11.76</v>
      </c>
      <c r="C197" s="39">
        <v>2982904</v>
      </c>
      <c r="D197" s="38">
        <v>23.28</v>
      </c>
      <c r="E197" s="38">
        <f>(Table4[[#This Row],[ Population]]/1000)*Table4[[#This Row],[ Birth rate(births/1000 population)]]</f>
        <v>35078.95104</v>
      </c>
      <c r="F197" s="84">
        <f>(Table4[[#This Row],[Birth''s per year]]/1000)*Table4[[#This Row],[Infant mortality per 1000 births]]</f>
        <v>816.63798021119999</v>
      </c>
    </row>
    <row r="198" spans="1:6" x14ac:dyDescent="0.25">
      <c r="A198" s="39" t="s">
        <v>26</v>
      </c>
      <c r="B198" s="39">
        <v>11.26</v>
      </c>
      <c r="C198" s="39">
        <v>71566</v>
      </c>
      <c r="D198" s="38">
        <v>5.89</v>
      </c>
      <c r="E198" s="38">
        <f>(Table4[[#This Row],[ Population]]/1000)*Table4[[#This Row],[ Birth rate(births/1000 population)]]</f>
        <v>805.83316000000002</v>
      </c>
      <c r="F198" s="84">
        <f>(Table4[[#This Row],[Birth''s per year]]/1000)*Table4[[#This Row],[Infant mortality per 1000 births]]</f>
        <v>4.7463573123999998</v>
      </c>
    </row>
    <row r="199" spans="1:6" x14ac:dyDescent="0.25">
      <c r="A199" s="39" t="s">
        <v>27</v>
      </c>
      <c r="B199" s="39">
        <v>12.26</v>
      </c>
      <c r="C199" s="39">
        <v>20090437</v>
      </c>
      <c r="D199" s="38">
        <v>4.6900000000000004</v>
      </c>
      <c r="E199" s="38">
        <f>(Table4[[#This Row],[ Population]]/1000)*Table4[[#This Row],[ Birth rate(births/1000 population)]]</f>
        <v>246308.75762000002</v>
      </c>
      <c r="F199" s="84">
        <f>(Table4[[#This Row],[Birth''s per year]]/1000)*Table4[[#This Row],[Infant mortality per 1000 births]]</f>
        <v>1155.1880732378002</v>
      </c>
    </row>
    <row r="200" spans="1:6" x14ac:dyDescent="0.25">
      <c r="A200" s="39" t="s">
        <v>28</v>
      </c>
      <c r="B200" s="39">
        <v>8.81</v>
      </c>
      <c r="C200" s="39">
        <v>8184691</v>
      </c>
      <c r="D200" s="38">
        <v>4.66</v>
      </c>
      <c r="E200" s="38">
        <f>(Table4[[#This Row],[ Population]]/1000)*Table4[[#This Row],[ Birth rate(births/1000 population)]]</f>
        <v>72107.127710000001</v>
      </c>
      <c r="F200" s="84">
        <f>(Table4[[#This Row],[Birth''s per year]]/1000)*Table4[[#This Row],[Infant mortality per 1000 births]]</f>
        <v>336.01921512860002</v>
      </c>
    </row>
    <row r="201" spans="1:6" x14ac:dyDescent="0.25">
      <c r="A201" s="39" t="s">
        <v>29</v>
      </c>
      <c r="B201" s="39">
        <v>20.399999999999999</v>
      </c>
      <c r="C201" s="39">
        <v>7911974</v>
      </c>
      <c r="D201" s="38">
        <v>81.739999999999995</v>
      </c>
      <c r="E201" s="38">
        <f>(Table4[[#This Row],[ Population]]/1000)*Table4[[#This Row],[ Birth rate(births/1000 population)]]</f>
        <v>161404.2696</v>
      </c>
      <c r="F201" s="84">
        <f>(Table4[[#This Row],[Birth''s per year]]/1000)*Table4[[#This Row],[Infant mortality per 1000 births]]</f>
        <v>13193.184997103999</v>
      </c>
    </row>
    <row r="202" spans="1:6" x14ac:dyDescent="0.25">
      <c r="A202" s="39" t="s">
        <v>30</v>
      </c>
      <c r="B202" s="39">
        <v>17.87</v>
      </c>
      <c r="C202" s="39">
        <v>301790</v>
      </c>
      <c r="D202" s="39"/>
      <c r="E202" s="39">
        <f>(Table4[[#This Row],[ Population]]/1000)*Table4[[#This Row],[ Birth rate(births/1000 population)]]</f>
        <v>5392.9873000000007</v>
      </c>
      <c r="F202" s="84">
        <f>(Table4[[#This Row],[Birth''s per year]]/1000)*Table4[[#This Row],[Infant mortality per 1000 births]]</f>
        <v>0</v>
      </c>
    </row>
    <row r="203" spans="1:6" x14ac:dyDescent="0.25">
      <c r="A203" s="39" t="s">
        <v>31</v>
      </c>
      <c r="B203" s="39">
        <v>18.100000000000001</v>
      </c>
      <c r="C203" s="39">
        <v>688345</v>
      </c>
      <c r="D203" s="38">
        <v>17.27</v>
      </c>
      <c r="E203" s="38">
        <f>(Table4[[#This Row],[ Population]]/1000)*Table4[[#This Row],[ Birth rate(births/1000 population)]]</f>
        <v>12459.044500000002</v>
      </c>
      <c r="F203" s="84">
        <f>(Table4[[#This Row],[Birth''s per year]]/1000)*Table4[[#This Row],[Infant mortality per 1000 births]]</f>
        <v>215.16769851500001</v>
      </c>
    </row>
    <row r="204" spans="1:6" x14ac:dyDescent="0.25">
      <c r="A204" s="39" t="s">
        <v>32</v>
      </c>
      <c r="B204" s="39">
        <v>30.01</v>
      </c>
      <c r="C204" s="39">
        <v>144319628</v>
      </c>
      <c r="D204" s="38">
        <v>62.6</v>
      </c>
      <c r="E204" s="38">
        <f>(Table4[[#This Row],[ Population]]/1000)*Table4[[#This Row],[ Birth rate(births/1000 population)]]</f>
        <v>4331032.0362800006</v>
      </c>
      <c r="F204" s="84">
        <f>(Table4[[#This Row],[Birth''s per year]]/1000)*Table4[[#This Row],[Infant mortality per 1000 births]]</f>
        <v>271122.60547112802</v>
      </c>
    </row>
    <row r="205" spans="1:6" x14ac:dyDescent="0.25">
      <c r="A205" s="39" t="s">
        <v>33</v>
      </c>
      <c r="B205" s="39">
        <v>12.83</v>
      </c>
      <c r="C205" s="39">
        <v>279254</v>
      </c>
      <c r="D205" s="38">
        <v>12.5</v>
      </c>
      <c r="E205" s="38">
        <f>(Table4[[#This Row],[ Population]]/1000)*Table4[[#This Row],[ Birth rate(births/1000 population)]]</f>
        <v>3582.8288200000002</v>
      </c>
      <c r="F205" s="84">
        <f>(Table4[[#This Row],[Birth''s per year]]/1000)*Table4[[#This Row],[Infant mortality per 1000 births]]</f>
        <v>44.785360250000004</v>
      </c>
    </row>
    <row r="206" spans="1:6" x14ac:dyDescent="0.25">
      <c r="A206" s="39" t="s">
        <v>34</v>
      </c>
      <c r="B206" s="39">
        <v>10.83</v>
      </c>
      <c r="C206" s="39">
        <v>10300483</v>
      </c>
      <c r="D206" s="38">
        <v>13.37</v>
      </c>
      <c r="E206" s="38">
        <f>(Table4[[#This Row],[ Population]]/1000)*Table4[[#This Row],[ Birth rate(births/1000 population)]]</f>
        <v>111554.23089000001</v>
      </c>
      <c r="F206" s="84">
        <f>(Table4[[#This Row],[Birth''s per year]]/1000)*Table4[[#This Row],[Infant mortality per 1000 births]]</f>
        <v>1491.4800669992999</v>
      </c>
    </row>
    <row r="207" spans="1:6" x14ac:dyDescent="0.25">
      <c r="A207" s="39" t="s">
        <v>35</v>
      </c>
      <c r="B207" s="39">
        <v>10.48</v>
      </c>
      <c r="C207" s="39">
        <v>10364388</v>
      </c>
      <c r="D207" s="38">
        <v>4.68</v>
      </c>
      <c r="E207" s="38">
        <f>(Table4[[#This Row],[ Population]]/1000)*Table4[[#This Row],[ Birth rate(births/1000 population)]]</f>
        <v>108618.78624000002</v>
      </c>
      <c r="F207" s="84">
        <f>(Table4[[#This Row],[Birth''s per year]]/1000)*Table4[[#This Row],[Infant mortality per 1000 births]]</f>
        <v>508.33591960320007</v>
      </c>
    </row>
    <row r="208" spans="1:6" x14ac:dyDescent="0.25">
      <c r="A208" s="39" t="s">
        <v>36</v>
      </c>
      <c r="B208" s="39">
        <v>29.34</v>
      </c>
      <c r="C208" s="39">
        <v>279457</v>
      </c>
      <c r="D208" s="38">
        <v>25.69</v>
      </c>
      <c r="E208" s="38">
        <f>(Table4[[#This Row],[ Population]]/1000)*Table4[[#This Row],[ Birth rate(births/1000 population)]]</f>
        <v>8199.2683799999995</v>
      </c>
      <c r="F208" s="84">
        <f>(Table4[[#This Row],[Birth''s per year]]/1000)*Table4[[#This Row],[Infant mortality per 1000 births]]</f>
        <v>210.63920468219999</v>
      </c>
    </row>
    <row r="209" spans="1:6" x14ac:dyDescent="0.25">
      <c r="A209" s="39" t="s">
        <v>37</v>
      </c>
      <c r="B209" s="39">
        <v>11.6</v>
      </c>
      <c r="C209" s="39">
        <v>65365</v>
      </c>
      <c r="D209" s="38">
        <v>8.5299999999999994</v>
      </c>
      <c r="E209" s="38">
        <f>(Table4[[#This Row],[ Population]]/1000)*Table4[[#This Row],[ Birth rate(births/1000 population)]]</f>
        <v>758.23399999999992</v>
      </c>
      <c r="F209" s="84">
        <f>(Table4[[#This Row],[Birth''s per year]]/1000)*Table4[[#This Row],[Infant mortality per 1000 births]]</f>
        <v>6.4677360199999994</v>
      </c>
    </row>
    <row r="210" spans="1:6" x14ac:dyDescent="0.25">
      <c r="A210" s="39" t="s">
        <v>38</v>
      </c>
      <c r="B210" s="39">
        <v>34.03</v>
      </c>
      <c r="C210" s="39">
        <v>2232291</v>
      </c>
      <c r="D210" s="38">
        <v>100.44</v>
      </c>
      <c r="E210" s="38">
        <f>(Table4[[#This Row],[ Population]]/1000)*Table4[[#This Row],[ Birth rate(births/1000 population)]]</f>
        <v>75964.862730000008</v>
      </c>
      <c r="F210" s="84">
        <f>(Table4[[#This Row],[Birth''s per year]]/1000)*Table4[[#This Row],[Infant mortality per 1000 births]]</f>
        <v>7629.9108126012006</v>
      </c>
    </row>
    <row r="211" spans="1:6" x14ac:dyDescent="0.25">
      <c r="A211" s="39" t="s">
        <v>39</v>
      </c>
      <c r="B211" s="39">
        <v>23.76</v>
      </c>
      <c r="C211" s="39">
        <v>8857870</v>
      </c>
      <c r="D211" s="38">
        <v>53.11</v>
      </c>
      <c r="E211" s="38">
        <f>(Table4[[#This Row],[ Population]]/1000)*Table4[[#This Row],[ Birth rate(births/1000 population)]]</f>
        <v>210462.99120000002</v>
      </c>
      <c r="F211" s="84">
        <f>(Table4[[#This Row],[Birth''s per year]]/1000)*Table4[[#This Row],[Infant mortality per 1000 births]]</f>
        <v>11177.689462632001</v>
      </c>
    </row>
    <row r="212" spans="1:6" x14ac:dyDescent="0.25">
      <c r="A212" s="39" t="s">
        <v>40</v>
      </c>
      <c r="B212" s="39">
        <v>12.49</v>
      </c>
      <c r="C212" s="39">
        <v>4025476</v>
      </c>
      <c r="D212" s="39"/>
      <c r="E212" s="39">
        <f>(Table4[[#This Row],[ Population]]/1000)*Table4[[#This Row],[ Birth rate(births/1000 population)]]</f>
        <v>50278.195240000001</v>
      </c>
      <c r="F212" s="84">
        <f>(Table4[[#This Row],[Birth''s per year]]/1000)*Table4[[#This Row],[Infant mortality per 1000 births]]</f>
        <v>0</v>
      </c>
    </row>
    <row r="213" spans="1:6" x14ac:dyDescent="0.25">
      <c r="A213" s="39" t="s">
        <v>41</v>
      </c>
      <c r="B213" s="39">
        <v>23.33</v>
      </c>
      <c r="C213" s="39">
        <v>1640115</v>
      </c>
      <c r="D213" s="38">
        <v>54.58</v>
      </c>
      <c r="E213" s="38">
        <f>(Table4[[#This Row],[ Population]]/1000)*Table4[[#This Row],[ Birth rate(births/1000 population)]]</f>
        <v>38263.882949999999</v>
      </c>
      <c r="F213" s="84">
        <f>(Table4[[#This Row],[Birth''s per year]]/1000)*Table4[[#This Row],[Infant mortality per 1000 births]]</f>
        <v>2088.4427314109998</v>
      </c>
    </row>
    <row r="214" spans="1:6" x14ac:dyDescent="0.25">
      <c r="A214" s="39" t="s">
        <v>42</v>
      </c>
      <c r="B214" s="39">
        <v>16.829999999999998</v>
      </c>
      <c r="C214" s="39">
        <v>186112794</v>
      </c>
      <c r="D214" s="38">
        <v>29.61</v>
      </c>
      <c r="E214" s="38">
        <f>(Table4[[#This Row],[ Population]]/1000)*Table4[[#This Row],[ Birth rate(births/1000 population)]]</f>
        <v>3132278.3230199995</v>
      </c>
      <c r="F214" s="84">
        <f>(Table4[[#This Row],[Birth''s per year]]/1000)*Table4[[#This Row],[Infant mortality per 1000 births]]</f>
        <v>92746.761144622185</v>
      </c>
    </row>
    <row r="215" spans="1:6" x14ac:dyDescent="0.25">
      <c r="A215" s="39" t="s">
        <v>43</v>
      </c>
      <c r="B215" s="39">
        <v>14.96</v>
      </c>
      <c r="C215" s="39">
        <v>22643</v>
      </c>
      <c r="D215" s="39"/>
      <c r="E215" s="39">
        <f>(Table4[[#This Row],[ Population]]/1000)*Table4[[#This Row],[ Birth rate(births/1000 population)]]</f>
        <v>338.73928000000001</v>
      </c>
      <c r="F215" s="84">
        <f>(Table4[[#This Row],[Birth''s per year]]/1000)*Table4[[#This Row],[Infant mortality per 1000 births]]</f>
        <v>0</v>
      </c>
    </row>
    <row r="216" spans="1:6" x14ac:dyDescent="0.25">
      <c r="A216" s="39" t="s">
        <v>44</v>
      </c>
      <c r="B216" s="39">
        <v>19.010000000000002</v>
      </c>
      <c r="C216" s="39">
        <v>372361</v>
      </c>
      <c r="D216" s="38">
        <v>12.61</v>
      </c>
      <c r="E216" s="38">
        <f>(Table4[[#This Row],[ Population]]/1000)*Table4[[#This Row],[ Birth rate(births/1000 population)]]</f>
        <v>7078.5826100000004</v>
      </c>
      <c r="F216" s="84">
        <f>(Table4[[#This Row],[Birth''s per year]]/1000)*Table4[[#This Row],[Infant mortality per 1000 births]]</f>
        <v>89.260926712100002</v>
      </c>
    </row>
    <row r="217" spans="1:6" x14ac:dyDescent="0.25">
      <c r="A217" s="39" t="s">
        <v>45</v>
      </c>
      <c r="B217" s="39">
        <v>9.66</v>
      </c>
      <c r="C217" s="39">
        <v>7450349</v>
      </c>
      <c r="D217" s="38">
        <v>20.55</v>
      </c>
      <c r="E217" s="38">
        <f>(Table4[[#This Row],[ Population]]/1000)*Table4[[#This Row],[ Birth rate(births/1000 population)]]</f>
        <v>71970.371339999998</v>
      </c>
      <c r="F217" s="84">
        <f>(Table4[[#This Row],[Birth''s per year]]/1000)*Table4[[#This Row],[Infant mortality per 1000 births]]</f>
        <v>1478.9911310370001</v>
      </c>
    </row>
    <row r="218" spans="1:6" x14ac:dyDescent="0.25">
      <c r="A218" s="39" t="s">
        <v>46</v>
      </c>
      <c r="B218" s="39">
        <v>18.11</v>
      </c>
      <c r="C218" s="39">
        <v>42909464</v>
      </c>
      <c r="D218" s="38">
        <v>67.239999999999995</v>
      </c>
      <c r="E218" s="38">
        <f>(Table4[[#This Row],[ Population]]/1000)*Table4[[#This Row],[ Birth rate(births/1000 population)]]</f>
        <v>777090.39304</v>
      </c>
      <c r="F218" s="84">
        <f>(Table4[[#This Row],[Birth''s per year]]/1000)*Table4[[#This Row],[Infant mortality per 1000 births]]</f>
        <v>52251.558028009596</v>
      </c>
    </row>
    <row r="219" spans="1:6" x14ac:dyDescent="0.25">
      <c r="A219" s="39" t="s">
        <v>47</v>
      </c>
      <c r="B219" s="39">
        <v>27.08</v>
      </c>
      <c r="C219" s="39">
        <v>13607069</v>
      </c>
      <c r="D219" s="38">
        <v>71.48</v>
      </c>
      <c r="E219" s="38">
        <f>(Table4[[#This Row],[ Population]]/1000)*Table4[[#This Row],[ Birth rate(births/1000 population)]]</f>
        <v>368479.42851999996</v>
      </c>
      <c r="F219" s="84">
        <f>(Table4[[#This Row],[Birth''s per year]]/1000)*Table4[[#This Row],[Infant mortality per 1000 births]]</f>
        <v>26338.909550609598</v>
      </c>
    </row>
    <row r="220" spans="1:6" x14ac:dyDescent="0.25">
      <c r="A220" s="39" t="s">
        <v>48</v>
      </c>
      <c r="B220" s="39">
        <v>34.67</v>
      </c>
      <c r="C220" s="39">
        <v>16380005</v>
      </c>
      <c r="D220" s="38">
        <v>68.260000000000005</v>
      </c>
      <c r="E220" s="38">
        <f>(Table4[[#This Row],[ Population]]/1000)*Table4[[#This Row],[ Birth rate(births/1000 population)]]</f>
        <v>567894.77335000003</v>
      </c>
      <c r="F220" s="84">
        <f>(Table4[[#This Row],[Birth''s per year]]/1000)*Table4[[#This Row],[Infant mortality per 1000 births]]</f>
        <v>38764.497228871005</v>
      </c>
    </row>
    <row r="221" spans="1:6" x14ac:dyDescent="0.25">
      <c r="A221" s="39" t="s">
        <v>49</v>
      </c>
      <c r="B221" s="39">
        <v>10.84</v>
      </c>
      <c r="C221" s="39">
        <v>32805041</v>
      </c>
      <c r="D221" s="38">
        <v>4.75</v>
      </c>
      <c r="E221" s="38">
        <f>(Table4[[#This Row],[ Population]]/1000)*Table4[[#This Row],[ Birth rate(births/1000 population)]]</f>
        <v>355606.64443999995</v>
      </c>
      <c r="F221" s="84">
        <f>(Table4[[#This Row],[Birth''s per year]]/1000)*Table4[[#This Row],[Infant mortality per 1000 births]]</f>
        <v>1689.1315610899999</v>
      </c>
    </row>
    <row r="222" spans="1:6" x14ac:dyDescent="0.25">
      <c r="A222" s="39" t="s">
        <v>50</v>
      </c>
      <c r="B222" s="39">
        <v>25.33</v>
      </c>
      <c r="C222" s="39">
        <v>418224</v>
      </c>
      <c r="D222" s="38">
        <v>47.77</v>
      </c>
      <c r="E222" s="38">
        <f>(Table4[[#This Row],[ Population]]/1000)*Table4[[#This Row],[ Birth rate(births/1000 population)]]</f>
        <v>10593.61392</v>
      </c>
      <c r="F222" s="84">
        <f>(Table4[[#This Row],[Birth''s per year]]/1000)*Table4[[#This Row],[Infant mortality per 1000 births]]</f>
        <v>506.0569369584</v>
      </c>
    </row>
    <row r="223" spans="1:6" x14ac:dyDescent="0.25">
      <c r="A223" s="39" t="s">
        <v>51</v>
      </c>
      <c r="B223" s="39">
        <v>12.92</v>
      </c>
      <c r="C223" s="39">
        <v>44270</v>
      </c>
      <c r="D223" s="38">
        <v>8.19</v>
      </c>
      <c r="E223" s="38">
        <f>(Table4[[#This Row],[ Population]]/1000)*Table4[[#This Row],[ Birth rate(births/1000 population)]]</f>
        <v>571.96840000000009</v>
      </c>
      <c r="F223" s="84">
        <f>(Table4[[#This Row],[Birth''s per year]]/1000)*Table4[[#This Row],[Infant mortality per 1000 births]]</f>
        <v>4.6844211959999997</v>
      </c>
    </row>
    <row r="224" spans="1:6" x14ac:dyDescent="0.25">
      <c r="A224" s="39" t="s">
        <v>52</v>
      </c>
      <c r="B224" s="39">
        <v>35.17</v>
      </c>
      <c r="C224" s="39">
        <v>3799897</v>
      </c>
      <c r="D224" s="39"/>
      <c r="E224" s="39">
        <f>(Table4[[#This Row],[ Population]]/1000)*Table4[[#This Row],[ Birth rate(births/1000 population)]]</f>
        <v>133642.37749000001</v>
      </c>
      <c r="F224" s="84">
        <f>(Table4[[#This Row],[Birth''s per year]]/1000)*Table4[[#This Row],[Infant mortality per 1000 births]]</f>
        <v>0</v>
      </c>
    </row>
    <row r="225" spans="1:6" x14ac:dyDescent="0.25">
      <c r="A225" s="39" t="s">
        <v>53</v>
      </c>
      <c r="B225" s="39">
        <v>15.44</v>
      </c>
      <c r="C225" s="39">
        <v>15980912</v>
      </c>
      <c r="D225" s="38">
        <v>8.8000000000000007</v>
      </c>
      <c r="E225" s="38">
        <f>(Table4[[#This Row],[ Population]]/1000)*Table4[[#This Row],[ Birth rate(births/1000 population)]]</f>
        <v>246745.28128</v>
      </c>
      <c r="F225" s="84">
        <f>(Table4[[#This Row],[Birth''s per year]]/1000)*Table4[[#This Row],[Infant mortality per 1000 births]]</f>
        <v>2171.3584752640004</v>
      </c>
    </row>
    <row r="226" spans="1:6" x14ac:dyDescent="0.25">
      <c r="A226" s="39" t="s">
        <v>54</v>
      </c>
      <c r="B226" s="39">
        <v>13.14</v>
      </c>
      <c r="C226" s="39">
        <v>1306313812</v>
      </c>
      <c r="D226" s="38">
        <v>24.18</v>
      </c>
      <c r="E226" s="38">
        <f>(Table4[[#This Row],[ Population]]/1000)*Table4[[#This Row],[ Birth rate(births/1000 population)]]</f>
        <v>17164963.48968</v>
      </c>
      <c r="F226" s="84">
        <f>(Table4[[#This Row],[Birth''s per year]]/1000)*Table4[[#This Row],[Infant mortality per 1000 births]]</f>
        <v>415048.81718046236</v>
      </c>
    </row>
    <row r="227" spans="1:6" x14ac:dyDescent="0.25">
      <c r="A227" s="39" t="s">
        <v>55</v>
      </c>
      <c r="B227" s="39">
        <v>20.82</v>
      </c>
      <c r="C227" s="39">
        <v>42954279</v>
      </c>
      <c r="D227" s="38">
        <v>20.97</v>
      </c>
      <c r="E227" s="38">
        <f>(Table4[[#This Row],[ Population]]/1000)*Table4[[#This Row],[ Birth rate(births/1000 population)]]</f>
        <v>894308.08878000011</v>
      </c>
      <c r="F227" s="84">
        <f>(Table4[[#This Row],[Birth''s per year]]/1000)*Table4[[#This Row],[Infant mortality per 1000 births]]</f>
        <v>18753.640621716604</v>
      </c>
    </row>
    <row r="228" spans="1:6" x14ac:dyDescent="0.25">
      <c r="A228" s="39" t="s">
        <v>56</v>
      </c>
      <c r="B228" s="39">
        <v>37.520000000000003</v>
      </c>
      <c r="C228" s="39">
        <v>671247</v>
      </c>
      <c r="D228" s="38">
        <v>74.930000000000007</v>
      </c>
      <c r="E228" s="38">
        <f>(Table4[[#This Row],[ Population]]/1000)*Table4[[#This Row],[ Birth rate(births/1000 population)]]</f>
        <v>25185.187440000002</v>
      </c>
      <c r="F228" s="84">
        <f>(Table4[[#This Row],[Birth''s per year]]/1000)*Table4[[#This Row],[Infant mortality per 1000 births]]</f>
        <v>1887.1260948792001</v>
      </c>
    </row>
    <row r="229" spans="1:6" x14ac:dyDescent="0.25">
      <c r="A229" s="39" t="s">
        <v>57</v>
      </c>
      <c r="B229" s="39">
        <v>18.600000000000001</v>
      </c>
      <c r="C229" s="39">
        <v>4016173</v>
      </c>
      <c r="D229" s="38">
        <v>9.9499999999999993</v>
      </c>
      <c r="E229" s="38">
        <f>(Table4[[#This Row],[ Population]]/1000)*Table4[[#This Row],[ Birth rate(births/1000 population)]]</f>
        <v>74700.817800000004</v>
      </c>
      <c r="F229" s="84">
        <f>(Table4[[#This Row],[Birth''s per year]]/1000)*Table4[[#This Row],[Infant mortality per 1000 births]]</f>
        <v>743.27313710999999</v>
      </c>
    </row>
    <row r="230" spans="1:6" x14ac:dyDescent="0.25">
      <c r="A230" s="39" t="s">
        <v>58</v>
      </c>
      <c r="B230" s="39">
        <v>35.51</v>
      </c>
      <c r="C230" s="39">
        <v>17298040</v>
      </c>
      <c r="D230" s="38">
        <v>90.83</v>
      </c>
      <c r="E230" s="38">
        <f>(Table4[[#This Row],[ Population]]/1000)*Table4[[#This Row],[ Birth rate(births/1000 population)]]</f>
        <v>614253.40040000004</v>
      </c>
      <c r="F230" s="84">
        <f>(Table4[[#This Row],[Birth''s per year]]/1000)*Table4[[#This Row],[Infant mortality per 1000 births]]</f>
        <v>55792.636358332005</v>
      </c>
    </row>
    <row r="231" spans="1:6" x14ac:dyDescent="0.25">
      <c r="A231" s="39" t="s">
        <v>59</v>
      </c>
      <c r="B231" s="39">
        <v>9.57</v>
      </c>
      <c r="C231" s="39">
        <v>4495904</v>
      </c>
      <c r="D231" s="38">
        <v>6.84</v>
      </c>
      <c r="E231" s="38">
        <f>(Table4[[#This Row],[ Population]]/1000)*Table4[[#This Row],[ Birth rate(births/1000 population)]]</f>
        <v>43025.801280000007</v>
      </c>
      <c r="F231" s="84">
        <f>(Table4[[#This Row],[Birth''s per year]]/1000)*Table4[[#This Row],[Infant mortality per 1000 births]]</f>
        <v>294.29648075520004</v>
      </c>
    </row>
    <row r="232" spans="1:6" x14ac:dyDescent="0.25">
      <c r="A232" s="39" t="s">
        <v>60</v>
      </c>
      <c r="B232" s="39">
        <v>12.03</v>
      </c>
      <c r="C232" s="39">
        <v>11346670</v>
      </c>
      <c r="D232" s="38">
        <v>6.33</v>
      </c>
      <c r="E232" s="38">
        <f>(Table4[[#This Row],[ Population]]/1000)*Table4[[#This Row],[ Birth rate(births/1000 population)]]</f>
        <v>136500.44010000001</v>
      </c>
      <c r="F232" s="84">
        <f>(Table4[[#This Row],[Birth''s per year]]/1000)*Table4[[#This Row],[Infant mortality per 1000 births]]</f>
        <v>864.04778583300015</v>
      </c>
    </row>
    <row r="233" spans="1:6" x14ac:dyDescent="0.25">
      <c r="A233" s="39" t="s">
        <v>61</v>
      </c>
      <c r="B233" s="39">
        <v>12.57</v>
      </c>
      <c r="C233" s="39">
        <v>780133</v>
      </c>
      <c r="D233" s="38">
        <v>7.18</v>
      </c>
      <c r="E233" s="38">
        <f>(Table4[[#This Row],[ Population]]/1000)*Table4[[#This Row],[ Birth rate(births/1000 population)]]</f>
        <v>9806.2718100000002</v>
      </c>
      <c r="F233" s="84">
        <f>(Table4[[#This Row],[Birth''s per year]]/1000)*Table4[[#This Row],[Infant mortality per 1000 births]]</f>
        <v>70.409031595800002</v>
      </c>
    </row>
    <row r="234" spans="1:6" x14ac:dyDescent="0.25">
      <c r="A234" s="39" t="s">
        <v>62</v>
      </c>
      <c r="B234" s="39">
        <v>9.07</v>
      </c>
      <c r="C234" s="39">
        <v>10241138</v>
      </c>
      <c r="D234" s="38">
        <v>3.93</v>
      </c>
      <c r="E234" s="38">
        <f>(Table4[[#This Row],[ Population]]/1000)*Table4[[#This Row],[ Birth rate(births/1000 population)]]</f>
        <v>92887.121660000004</v>
      </c>
      <c r="F234" s="84">
        <f>(Table4[[#This Row],[Birth''s per year]]/1000)*Table4[[#This Row],[Infant mortality per 1000 births]]</f>
        <v>365.04638812380006</v>
      </c>
    </row>
    <row r="235" spans="1:6" x14ac:dyDescent="0.25">
      <c r="A235" s="39" t="s">
        <v>63</v>
      </c>
      <c r="B235" s="39">
        <v>11.36</v>
      </c>
      <c r="C235" s="39">
        <v>5432335</v>
      </c>
      <c r="D235" s="38">
        <v>4.5599999999999996</v>
      </c>
      <c r="E235" s="38">
        <f>(Table4[[#This Row],[ Population]]/1000)*Table4[[#This Row],[ Birth rate(births/1000 population)]]</f>
        <v>61711.325599999996</v>
      </c>
      <c r="F235" s="84">
        <f>(Table4[[#This Row],[Birth''s per year]]/1000)*Table4[[#This Row],[Infant mortality per 1000 births]]</f>
        <v>281.40364473599993</v>
      </c>
    </row>
    <row r="236" spans="1:6" x14ac:dyDescent="0.25">
      <c r="A236" s="39" t="s">
        <v>64</v>
      </c>
      <c r="B236" s="39">
        <v>39.979999999999997</v>
      </c>
      <c r="C236" s="39">
        <v>476703</v>
      </c>
      <c r="D236" s="38">
        <v>104.13</v>
      </c>
      <c r="E236" s="38">
        <f>(Table4[[#This Row],[ Population]]/1000)*Table4[[#This Row],[ Birth rate(births/1000 population)]]</f>
        <v>19058.585939999997</v>
      </c>
      <c r="F236" s="84">
        <f>(Table4[[#This Row],[Birth''s per year]]/1000)*Table4[[#This Row],[Infant mortality per 1000 births]]</f>
        <v>1984.5705539321996</v>
      </c>
    </row>
    <row r="237" spans="1:6" x14ac:dyDescent="0.25">
      <c r="A237" s="39" t="s">
        <v>65</v>
      </c>
      <c r="B237" s="39">
        <v>15.73</v>
      </c>
      <c r="C237" s="39">
        <v>69029</v>
      </c>
      <c r="D237" s="38">
        <v>14.15</v>
      </c>
      <c r="E237" s="38">
        <f>(Table4[[#This Row],[ Population]]/1000)*Table4[[#This Row],[ Birth rate(births/1000 population)]]</f>
        <v>1085.82617</v>
      </c>
      <c r="F237" s="84">
        <f>(Table4[[#This Row],[Birth''s per year]]/1000)*Table4[[#This Row],[Infant mortality per 1000 births]]</f>
        <v>15.364440305500001</v>
      </c>
    </row>
    <row r="238" spans="1:6" x14ac:dyDescent="0.25">
      <c r="A238" s="39" t="s">
        <v>66</v>
      </c>
      <c r="B238" s="39">
        <v>23.28</v>
      </c>
      <c r="C238" s="39">
        <v>8950034</v>
      </c>
      <c r="D238" s="38">
        <v>32.380000000000003</v>
      </c>
      <c r="E238" s="38">
        <f>(Table4[[#This Row],[ Population]]/1000)*Table4[[#This Row],[ Birth rate(births/1000 population)]]</f>
        <v>208356.79152</v>
      </c>
      <c r="F238" s="84">
        <f>(Table4[[#This Row],[Birth''s per year]]/1000)*Table4[[#This Row],[Infant mortality per 1000 births]]</f>
        <v>6746.5929094176008</v>
      </c>
    </row>
    <row r="239" spans="1:6" x14ac:dyDescent="0.25">
      <c r="A239" s="39" t="s">
        <v>67</v>
      </c>
      <c r="B239" s="39">
        <v>22.67</v>
      </c>
      <c r="C239" s="39">
        <v>13363593</v>
      </c>
      <c r="D239" s="38">
        <v>23.66</v>
      </c>
      <c r="E239" s="38">
        <f>(Table4[[#This Row],[ Population]]/1000)*Table4[[#This Row],[ Birth rate(births/1000 population)]]</f>
        <v>302952.65331000002</v>
      </c>
      <c r="F239" s="84">
        <f>(Table4[[#This Row],[Birth''s per year]]/1000)*Table4[[#This Row],[Infant mortality per 1000 births]]</f>
        <v>7167.8597773146003</v>
      </c>
    </row>
    <row r="240" spans="1:6" x14ac:dyDescent="0.25">
      <c r="A240" s="39" t="s">
        <v>68</v>
      </c>
      <c r="B240" s="39">
        <v>23.32</v>
      </c>
      <c r="C240" s="39">
        <v>77505756</v>
      </c>
      <c r="D240" s="38">
        <v>32.590000000000003</v>
      </c>
      <c r="E240" s="38">
        <f>(Table4[[#This Row],[ Population]]/1000)*Table4[[#This Row],[ Birth rate(births/1000 population)]]</f>
        <v>1807434.2299199998</v>
      </c>
      <c r="F240" s="84">
        <f>(Table4[[#This Row],[Birth''s per year]]/1000)*Table4[[#This Row],[Infant mortality per 1000 births]]</f>
        <v>58904.281553092798</v>
      </c>
    </row>
    <row r="241" spans="1:6" x14ac:dyDescent="0.25">
      <c r="A241" s="39" t="s">
        <v>69</v>
      </c>
      <c r="B241" s="39">
        <v>27.04</v>
      </c>
      <c r="C241" s="39">
        <v>6704932</v>
      </c>
      <c r="D241" s="38">
        <v>25.1</v>
      </c>
      <c r="E241" s="38">
        <f>(Table4[[#This Row],[ Population]]/1000)*Table4[[#This Row],[ Birth rate(births/1000 population)]]</f>
        <v>181301.36127999998</v>
      </c>
      <c r="F241" s="84">
        <f>(Table4[[#This Row],[Birth''s per year]]/1000)*Table4[[#This Row],[Infant mortality per 1000 births]]</f>
        <v>4550.6641681279998</v>
      </c>
    </row>
    <row r="242" spans="1:6" x14ac:dyDescent="0.25">
      <c r="A242" s="39" t="s">
        <v>70</v>
      </c>
      <c r="B242" s="39">
        <v>36.18</v>
      </c>
      <c r="C242" s="39">
        <v>535881</v>
      </c>
      <c r="D242" s="38">
        <v>85.13</v>
      </c>
      <c r="E242" s="38">
        <f>(Table4[[#This Row],[ Population]]/1000)*Table4[[#This Row],[ Birth rate(births/1000 population)]]</f>
        <v>19388.174579999999</v>
      </c>
      <c r="F242" s="84">
        <f>(Table4[[#This Row],[Birth''s per year]]/1000)*Table4[[#This Row],[Infant mortality per 1000 births]]</f>
        <v>1650.5153019953998</v>
      </c>
    </row>
    <row r="243" spans="1:6" x14ac:dyDescent="0.25">
      <c r="A243" s="39" t="s">
        <v>71</v>
      </c>
      <c r="B243" s="39">
        <v>9.91</v>
      </c>
      <c r="C243" s="39">
        <v>1332893</v>
      </c>
      <c r="D243" s="38">
        <v>7.87</v>
      </c>
      <c r="E243" s="38">
        <f>(Table4[[#This Row],[ Population]]/1000)*Table4[[#This Row],[ Birth rate(births/1000 population)]]</f>
        <v>13208.96963</v>
      </c>
      <c r="F243" s="84">
        <f>(Table4[[#This Row],[Birth''s per year]]/1000)*Table4[[#This Row],[Infant mortality per 1000 births]]</f>
        <v>103.95459098810001</v>
      </c>
    </row>
    <row r="244" spans="1:6" x14ac:dyDescent="0.25">
      <c r="A244" s="39" t="s">
        <v>72</v>
      </c>
      <c r="B244" s="39">
        <v>13.97</v>
      </c>
      <c r="C244" s="39">
        <v>46962</v>
      </c>
      <c r="D244" s="38">
        <v>6.24</v>
      </c>
      <c r="E244" s="38">
        <f>(Table4[[#This Row],[ Population]]/1000)*Table4[[#This Row],[ Birth rate(births/1000 population)]]</f>
        <v>656.05914000000007</v>
      </c>
      <c r="F244" s="84">
        <f>(Table4[[#This Row],[Birth''s per year]]/1000)*Table4[[#This Row],[Infant mortality per 1000 births]]</f>
        <v>4.0938090336000004</v>
      </c>
    </row>
    <row r="245" spans="1:6" x14ac:dyDescent="0.25">
      <c r="A245" s="39" t="s">
        <v>73</v>
      </c>
      <c r="B245" s="39">
        <v>22.73</v>
      </c>
      <c r="C245" s="39">
        <v>893354</v>
      </c>
      <c r="D245" s="38">
        <v>12.62</v>
      </c>
      <c r="E245" s="38">
        <f>(Table4[[#This Row],[ Population]]/1000)*Table4[[#This Row],[ Birth rate(births/1000 population)]]</f>
        <v>20305.936420000002</v>
      </c>
      <c r="F245" s="84">
        <f>(Table4[[#This Row],[Birth''s per year]]/1000)*Table4[[#This Row],[Infant mortality per 1000 births]]</f>
        <v>256.26091762039999</v>
      </c>
    </row>
    <row r="246" spans="1:6" x14ac:dyDescent="0.25">
      <c r="A246" s="39" t="s">
        <v>74</v>
      </c>
      <c r="B246" s="39">
        <v>10.5</v>
      </c>
      <c r="C246" s="39">
        <v>5223442</v>
      </c>
      <c r="D246" s="38">
        <v>3.57</v>
      </c>
      <c r="E246" s="38">
        <f>(Table4[[#This Row],[ Population]]/1000)*Table4[[#This Row],[ Birth rate(births/1000 population)]]</f>
        <v>54846.141000000003</v>
      </c>
      <c r="F246" s="84">
        <f>(Table4[[#This Row],[Birth''s per year]]/1000)*Table4[[#This Row],[Infant mortality per 1000 births]]</f>
        <v>195.80072337000001</v>
      </c>
    </row>
    <row r="247" spans="1:6" x14ac:dyDescent="0.25">
      <c r="A247" s="39" t="s">
        <v>75</v>
      </c>
      <c r="B247" s="39">
        <v>12.15</v>
      </c>
      <c r="C247" s="39">
        <v>60656178</v>
      </c>
      <c r="D247" s="38">
        <v>4.26</v>
      </c>
      <c r="E247" s="38">
        <f>(Table4[[#This Row],[ Population]]/1000)*Table4[[#This Row],[ Birth rate(births/1000 population)]]</f>
        <v>736972.56270000001</v>
      </c>
      <c r="F247" s="84">
        <f>(Table4[[#This Row],[Birth''s per year]]/1000)*Table4[[#This Row],[Infant mortality per 1000 births]]</f>
        <v>3139.503117102</v>
      </c>
    </row>
    <row r="248" spans="1:6" x14ac:dyDescent="0.25">
      <c r="A248" s="39" t="s">
        <v>76</v>
      </c>
      <c r="B248" s="39">
        <v>20.7</v>
      </c>
      <c r="C248" s="39">
        <v>195506</v>
      </c>
      <c r="D248" s="38">
        <v>12.07</v>
      </c>
      <c r="E248" s="38">
        <f>(Table4[[#This Row],[ Population]]/1000)*Table4[[#This Row],[ Birth rate(births/1000 population)]]</f>
        <v>4046.9741999999997</v>
      </c>
      <c r="F248" s="84">
        <f>(Table4[[#This Row],[Birth''s per year]]/1000)*Table4[[#This Row],[Infant mortality per 1000 births]]</f>
        <v>48.846978593999992</v>
      </c>
    </row>
    <row r="249" spans="1:6" x14ac:dyDescent="0.25">
      <c r="A249" s="39" t="s">
        <v>77</v>
      </c>
      <c r="B249" s="39">
        <v>16.93</v>
      </c>
      <c r="C249" s="39">
        <v>270485</v>
      </c>
      <c r="D249" s="38">
        <v>8.44</v>
      </c>
      <c r="E249" s="38">
        <f>(Table4[[#This Row],[ Population]]/1000)*Table4[[#This Row],[ Birth rate(births/1000 population)]]</f>
        <v>4579.3110500000003</v>
      </c>
      <c r="F249" s="84">
        <f>(Table4[[#This Row],[Birth''s per year]]/1000)*Table4[[#This Row],[Infant mortality per 1000 births]]</f>
        <v>38.649385262000003</v>
      </c>
    </row>
    <row r="250" spans="1:6" x14ac:dyDescent="0.25">
      <c r="A250" s="39" t="s">
        <v>78</v>
      </c>
      <c r="B250" s="39">
        <v>36.24</v>
      </c>
      <c r="C250" s="39">
        <v>1389201</v>
      </c>
      <c r="D250" s="38">
        <v>53.64</v>
      </c>
      <c r="E250" s="38">
        <f>(Table4[[#This Row],[ Population]]/1000)*Table4[[#This Row],[ Birth rate(births/1000 population)]]</f>
        <v>50344.644240000001</v>
      </c>
      <c r="F250" s="84">
        <f>(Table4[[#This Row],[Birth''s per year]]/1000)*Table4[[#This Row],[Infant mortality per 1000 births]]</f>
        <v>2700.4867170336001</v>
      </c>
    </row>
    <row r="251" spans="1:6" x14ac:dyDescent="0.25">
      <c r="A251" s="39" t="s">
        <v>79</v>
      </c>
      <c r="B251" s="39">
        <v>10.25</v>
      </c>
      <c r="C251" s="39">
        <v>4677401</v>
      </c>
      <c r="D251" s="38">
        <v>18.59</v>
      </c>
      <c r="E251" s="38">
        <f>(Table4[[#This Row],[ Population]]/1000)*Table4[[#This Row],[ Birth rate(births/1000 population)]]</f>
        <v>47943.360249999998</v>
      </c>
      <c r="F251" s="84">
        <f>(Table4[[#This Row],[Birth''s per year]]/1000)*Table4[[#This Row],[Infant mortality per 1000 births]]</f>
        <v>891.26706704749995</v>
      </c>
    </row>
    <row r="252" spans="1:6" x14ac:dyDescent="0.25">
      <c r="A252" s="39" t="s">
        <v>80</v>
      </c>
      <c r="B252" s="39">
        <v>8.33</v>
      </c>
      <c r="C252" s="39">
        <v>82431390</v>
      </c>
      <c r="D252" s="38">
        <v>4.16</v>
      </c>
      <c r="E252" s="38">
        <f>(Table4[[#This Row],[ Population]]/1000)*Table4[[#This Row],[ Birth rate(births/1000 population)]]</f>
        <v>686653.47869999998</v>
      </c>
      <c r="F252" s="84">
        <f>(Table4[[#This Row],[Birth''s per year]]/1000)*Table4[[#This Row],[Infant mortality per 1000 births]]</f>
        <v>2856.4784713919998</v>
      </c>
    </row>
    <row r="253" spans="1:6" x14ac:dyDescent="0.25">
      <c r="A253" s="39" t="s">
        <v>81</v>
      </c>
      <c r="B253" s="39">
        <v>23.97</v>
      </c>
      <c r="C253" s="39">
        <v>21029853</v>
      </c>
      <c r="D253" s="38">
        <v>51.43</v>
      </c>
      <c r="E253" s="38">
        <f>(Table4[[#This Row],[ Population]]/1000)*Table4[[#This Row],[ Birth rate(births/1000 population)]]</f>
        <v>504085.57640999998</v>
      </c>
      <c r="F253" s="84">
        <f>(Table4[[#This Row],[Birth''s per year]]/1000)*Table4[[#This Row],[Infant mortality per 1000 births]]</f>
        <v>25925.1211947663</v>
      </c>
    </row>
    <row r="254" spans="1:6" x14ac:dyDescent="0.25">
      <c r="A254" s="39" t="s">
        <v>82</v>
      </c>
      <c r="B254" s="39">
        <v>10.87</v>
      </c>
      <c r="C254" s="39">
        <v>27884</v>
      </c>
      <c r="D254" s="38">
        <v>5.13</v>
      </c>
      <c r="E254" s="38">
        <f>(Table4[[#This Row],[ Population]]/1000)*Table4[[#This Row],[ Birth rate(births/1000 population)]]</f>
        <v>303.09907999999996</v>
      </c>
      <c r="F254" s="84">
        <f>(Table4[[#This Row],[Birth''s per year]]/1000)*Table4[[#This Row],[Infant mortality per 1000 births]]</f>
        <v>1.5548982803999998</v>
      </c>
    </row>
    <row r="255" spans="1:6" x14ac:dyDescent="0.25">
      <c r="A255" s="39" t="s">
        <v>83</v>
      </c>
      <c r="B255" s="39">
        <v>9.7200000000000006</v>
      </c>
      <c r="C255" s="39">
        <v>10668354</v>
      </c>
      <c r="D255" s="38">
        <v>5.53</v>
      </c>
      <c r="E255" s="38">
        <f>(Table4[[#This Row],[ Population]]/1000)*Table4[[#This Row],[ Birth rate(births/1000 population)]]</f>
        <v>103696.40088</v>
      </c>
      <c r="F255" s="84">
        <f>(Table4[[#This Row],[Birth''s per year]]/1000)*Table4[[#This Row],[Infant mortality per 1000 births]]</f>
        <v>573.44109686640002</v>
      </c>
    </row>
    <row r="256" spans="1:6" x14ac:dyDescent="0.25">
      <c r="A256" s="39" t="s">
        <v>84</v>
      </c>
      <c r="B256" s="39">
        <v>15.93</v>
      </c>
      <c r="C256" s="39">
        <v>56375</v>
      </c>
      <c r="D256" s="38">
        <v>15.82</v>
      </c>
      <c r="E256" s="38">
        <f>(Table4[[#This Row],[ Population]]/1000)*Table4[[#This Row],[ Birth rate(births/1000 population)]]</f>
        <v>898.05375000000004</v>
      </c>
      <c r="F256" s="84">
        <f>(Table4[[#This Row],[Birth''s per year]]/1000)*Table4[[#This Row],[Infant mortality per 1000 births]]</f>
        <v>14.207210325</v>
      </c>
    </row>
    <row r="257" spans="1:6" x14ac:dyDescent="0.25">
      <c r="A257" s="39" t="s">
        <v>85</v>
      </c>
      <c r="B257" s="39">
        <v>22.3</v>
      </c>
      <c r="C257" s="39">
        <v>89502</v>
      </c>
      <c r="D257" s="38">
        <v>14.62</v>
      </c>
      <c r="E257" s="38">
        <f>(Table4[[#This Row],[ Population]]/1000)*Table4[[#This Row],[ Birth rate(births/1000 population)]]</f>
        <v>1995.8945999999999</v>
      </c>
      <c r="F257" s="84">
        <f>(Table4[[#This Row],[Birth''s per year]]/1000)*Table4[[#This Row],[Infant mortality per 1000 births]]</f>
        <v>29.179979051999997</v>
      </c>
    </row>
    <row r="258" spans="1:6" x14ac:dyDescent="0.25">
      <c r="A258" s="39" t="s">
        <v>86</v>
      </c>
      <c r="B258" s="39">
        <v>15.42</v>
      </c>
      <c r="C258" s="39">
        <v>448713</v>
      </c>
      <c r="D258" s="38">
        <v>8.6</v>
      </c>
      <c r="E258" s="38">
        <f>(Table4[[#This Row],[ Population]]/1000)*Table4[[#This Row],[ Birth rate(births/1000 population)]]</f>
        <v>6919.1544600000007</v>
      </c>
      <c r="F258" s="84">
        <f>(Table4[[#This Row],[Birth''s per year]]/1000)*Table4[[#This Row],[Infant mortality per 1000 births]]</f>
        <v>59.504728356000001</v>
      </c>
    </row>
    <row r="259" spans="1:6" x14ac:dyDescent="0.25">
      <c r="A259" s="39" t="s">
        <v>87</v>
      </c>
      <c r="B259" s="39">
        <v>19.03</v>
      </c>
      <c r="C259" s="39">
        <v>168564</v>
      </c>
      <c r="D259" s="38">
        <v>6.94</v>
      </c>
      <c r="E259" s="38">
        <f>(Table4[[#This Row],[ Population]]/1000)*Table4[[#This Row],[ Birth rate(births/1000 population)]]</f>
        <v>3207.7729199999999</v>
      </c>
      <c r="F259" s="84">
        <f>(Table4[[#This Row],[Birth''s per year]]/1000)*Table4[[#This Row],[Infant mortality per 1000 births]]</f>
        <v>22.261944064800002</v>
      </c>
    </row>
    <row r="260" spans="1:6" x14ac:dyDescent="0.25">
      <c r="A260" s="39" t="s">
        <v>88</v>
      </c>
      <c r="B260" s="39">
        <v>34.11</v>
      </c>
      <c r="C260" s="39">
        <v>14655189</v>
      </c>
      <c r="D260" s="38">
        <v>35.93</v>
      </c>
      <c r="E260" s="38">
        <f>(Table4[[#This Row],[ Population]]/1000)*Table4[[#This Row],[ Birth rate(births/1000 population)]]</f>
        <v>499888.49679</v>
      </c>
      <c r="F260" s="84">
        <f>(Table4[[#This Row],[Birth''s per year]]/1000)*Table4[[#This Row],[Infant mortality per 1000 births]]</f>
        <v>17960.993689664698</v>
      </c>
    </row>
    <row r="261" spans="1:6" x14ac:dyDescent="0.25">
      <c r="A261" s="39" t="s">
        <v>89</v>
      </c>
      <c r="B261" s="39">
        <v>30.38</v>
      </c>
      <c r="C261" s="39">
        <v>6975204</v>
      </c>
      <c r="D261" s="38">
        <v>29.32</v>
      </c>
      <c r="E261" s="38">
        <f>(Table4[[#This Row],[ Population]]/1000)*Table4[[#This Row],[ Birth rate(births/1000 population)]]</f>
        <v>211906.69751999999</v>
      </c>
      <c r="F261" s="84">
        <f>(Table4[[#This Row],[Birth''s per year]]/1000)*Table4[[#This Row],[Infant mortality per 1000 births]]</f>
        <v>6213.1043712864002</v>
      </c>
    </row>
    <row r="262" spans="1:6" x14ac:dyDescent="0.25">
      <c r="A262" s="39" t="s">
        <v>90</v>
      </c>
      <c r="B262" s="39">
        <v>7.23</v>
      </c>
      <c r="C262" s="39">
        <v>6898686</v>
      </c>
      <c r="D262" s="38">
        <v>2.97</v>
      </c>
      <c r="E262" s="38">
        <f>(Table4[[#This Row],[ Population]]/1000)*Table4[[#This Row],[ Birth rate(births/1000 population)]]</f>
        <v>49877.499779999998</v>
      </c>
      <c r="F262" s="84">
        <f>(Table4[[#This Row],[Birth''s per year]]/1000)*Table4[[#This Row],[Infant mortality per 1000 births]]</f>
        <v>148.1361743466</v>
      </c>
    </row>
    <row r="263" spans="1:6" x14ac:dyDescent="0.25">
      <c r="A263" s="39" t="s">
        <v>91</v>
      </c>
      <c r="B263" s="39">
        <v>9.76</v>
      </c>
      <c r="C263" s="39">
        <v>10006835</v>
      </c>
      <c r="D263" s="38">
        <v>8.57</v>
      </c>
      <c r="E263" s="38">
        <f>(Table4[[#This Row],[ Population]]/1000)*Table4[[#This Row],[ Birth rate(births/1000 population)]]</f>
        <v>97666.709599999987</v>
      </c>
      <c r="F263" s="84">
        <f>(Table4[[#This Row],[Birth''s per year]]/1000)*Table4[[#This Row],[Infant mortality per 1000 births]]</f>
        <v>837.00370127199994</v>
      </c>
    </row>
    <row r="264" spans="1:6" x14ac:dyDescent="0.25">
      <c r="A264" s="39" t="s">
        <v>92</v>
      </c>
      <c r="B264" s="39">
        <v>13.73</v>
      </c>
      <c r="C264" s="39">
        <v>296737</v>
      </c>
      <c r="D264" s="38">
        <v>3.31</v>
      </c>
      <c r="E264" s="38">
        <f>(Table4[[#This Row],[ Population]]/1000)*Table4[[#This Row],[ Birth rate(births/1000 population)]]</f>
        <v>4074.1990100000003</v>
      </c>
      <c r="F264" s="84">
        <f>(Table4[[#This Row],[Birth''s per year]]/1000)*Table4[[#This Row],[Infant mortality per 1000 births]]</f>
        <v>13.485598723100001</v>
      </c>
    </row>
    <row r="265" spans="1:6" x14ac:dyDescent="0.25">
      <c r="A265" s="39" t="s">
        <v>93</v>
      </c>
      <c r="B265" s="39">
        <v>22.32</v>
      </c>
      <c r="C265" s="39">
        <v>1080264388</v>
      </c>
      <c r="D265" s="38">
        <v>36.29</v>
      </c>
      <c r="E265" s="38">
        <f>(Table4[[#This Row],[ Population]]/1000)*Table4[[#This Row],[ Birth rate(births/1000 population)]]</f>
        <v>24111501.140160002</v>
      </c>
      <c r="F265" s="84">
        <f>(Table4[[#This Row],[Birth''s per year]]/1000)*Table4[[#This Row],[Infant mortality per 1000 births]]</f>
        <v>875006.37637640641</v>
      </c>
    </row>
    <row r="266" spans="1:6" x14ac:dyDescent="0.25">
      <c r="A266" s="39" t="s">
        <v>94</v>
      </c>
      <c r="B266" s="39">
        <v>20.71</v>
      </c>
      <c r="C266" s="39">
        <v>241973879</v>
      </c>
      <c r="D266" s="38">
        <v>35.6</v>
      </c>
      <c r="E266" s="38">
        <f>(Table4[[#This Row],[ Population]]/1000)*Table4[[#This Row],[ Birth rate(births/1000 population)]]</f>
        <v>5011279.0340900002</v>
      </c>
      <c r="F266" s="84">
        <f>(Table4[[#This Row],[Birth''s per year]]/1000)*Table4[[#This Row],[Infant mortality per 1000 births]]</f>
        <v>178401.533613604</v>
      </c>
    </row>
    <row r="267" spans="1:6" x14ac:dyDescent="0.25">
      <c r="A267" s="39" t="s">
        <v>95</v>
      </c>
      <c r="B267" s="39">
        <v>16.829999999999998</v>
      </c>
      <c r="C267" s="39">
        <v>68017860</v>
      </c>
      <c r="D267" s="38">
        <v>41.58</v>
      </c>
      <c r="E267" s="38">
        <f>(Table4[[#This Row],[ Population]]/1000)*Table4[[#This Row],[ Birth rate(births/1000 population)]]</f>
        <v>1144740.5837999999</v>
      </c>
      <c r="F267" s="84">
        <f>(Table4[[#This Row],[Birth''s per year]]/1000)*Table4[[#This Row],[Infant mortality per 1000 births]]</f>
        <v>47598.313474404</v>
      </c>
    </row>
    <row r="268" spans="1:6" x14ac:dyDescent="0.25">
      <c r="A268" s="39" t="s">
        <v>96</v>
      </c>
      <c r="B268" s="39">
        <v>32.5</v>
      </c>
      <c r="C268" s="39">
        <v>26074906</v>
      </c>
      <c r="D268" s="38">
        <v>50.25</v>
      </c>
      <c r="E268" s="38">
        <f>(Table4[[#This Row],[ Population]]/1000)*Table4[[#This Row],[ Birth rate(births/1000 population)]]</f>
        <v>847434.44499999995</v>
      </c>
      <c r="F268" s="84">
        <f>(Table4[[#This Row],[Birth''s per year]]/1000)*Table4[[#This Row],[Infant mortality per 1000 births]]</f>
        <v>42583.580861249997</v>
      </c>
    </row>
    <row r="269" spans="1:6" x14ac:dyDescent="0.25">
      <c r="A269" s="39" t="s">
        <v>97</v>
      </c>
      <c r="B269" s="39">
        <v>14.47</v>
      </c>
      <c r="C269" s="39">
        <v>4015676</v>
      </c>
      <c r="D269" s="38">
        <v>5.39</v>
      </c>
      <c r="E269" s="38">
        <f>(Table4[[#This Row],[ Population]]/1000)*Table4[[#This Row],[ Birth rate(births/1000 population)]]</f>
        <v>58106.831720000002</v>
      </c>
      <c r="F269" s="84">
        <f>(Table4[[#This Row],[Birth''s per year]]/1000)*Table4[[#This Row],[Infant mortality per 1000 births]]</f>
        <v>313.19582297080001</v>
      </c>
    </row>
    <row r="270" spans="1:6" x14ac:dyDescent="0.25">
      <c r="A270" s="39" t="s">
        <v>98</v>
      </c>
      <c r="B270" s="39">
        <v>18.21</v>
      </c>
      <c r="C270" s="39">
        <v>6276883</v>
      </c>
      <c r="D270" s="38">
        <v>7.03</v>
      </c>
      <c r="E270" s="38">
        <f>(Table4[[#This Row],[ Population]]/1000)*Table4[[#This Row],[ Birth rate(births/1000 population)]]</f>
        <v>114302.03943</v>
      </c>
      <c r="F270" s="84">
        <f>(Table4[[#This Row],[Birth''s per year]]/1000)*Table4[[#This Row],[Infant mortality per 1000 births]]</f>
        <v>803.54333719290014</v>
      </c>
    </row>
    <row r="271" spans="1:6" x14ac:dyDescent="0.25">
      <c r="A271" s="39" t="s">
        <v>99</v>
      </c>
      <c r="B271" s="39">
        <v>8.89</v>
      </c>
      <c r="C271" s="39">
        <v>58103033</v>
      </c>
      <c r="D271" s="38">
        <v>5.94</v>
      </c>
      <c r="E271" s="38">
        <f>(Table4[[#This Row],[ Population]]/1000)*Table4[[#This Row],[ Birth rate(births/1000 population)]]</f>
        <v>516535.96337000007</v>
      </c>
      <c r="F271" s="84">
        <f>(Table4[[#This Row],[Birth''s per year]]/1000)*Table4[[#This Row],[Infant mortality per 1000 births]]</f>
        <v>3068.2236224178009</v>
      </c>
    </row>
    <row r="272" spans="1:6" x14ac:dyDescent="0.25">
      <c r="A272" s="39" t="s">
        <v>100</v>
      </c>
      <c r="B272" s="39">
        <v>16.559999999999999</v>
      </c>
      <c r="C272" s="39">
        <v>2731832</v>
      </c>
      <c r="D272" s="38">
        <v>12.36</v>
      </c>
      <c r="E272" s="38">
        <f>(Table4[[#This Row],[ Population]]/1000)*Table4[[#This Row],[ Birth rate(births/1000 population)]]</f>
        <v>45239.137919999994</v>
      </c>
      <c r="F272" s="84">
        <f>(Table4[[#This Row],[Birth''s per year]]/1000)*Table4[[#This Row],[Infant mortality per 1000 births]]</f>
        <v>559.15574469119986</v>
      </c>
    </row>
    <row r="273" spans="1:6" x14ac:dyDescent="0.25">
      <c r="A273" s="39" t="s">
        <v>101</v>
      </c>
      <c r="B273" s="39">
        <v>9.4700000000000006</v>
      </c>
      <c r="C273" s="39">
        <v>127417244</v>
      </c>
      <c r="D273" s="38">
        <v>3.26</v>
      </c>
      <c r="E273" s="38">
        <f>(Table4[[#This Row],[ Population]]/1000)*Table4[[#This Row],[ Birth rate(births/1000 population)]]</f>
        <v>1206641.3006800001</v>
      </c>
      <c r="F273" s="84">
        <f>(Table4[[#This Row],[Birth''s per year]]/1000)*Table4[[#This Row],[Infant mortality per 1000 births]]</f>
        <v>3933.6506402168002</v>
      </c>
    </row>
    <row r="274" spans="1:6" x14ac:dyDescent="0.25">
      <c r="A274" s="39" t="s">
        <v>102</v>
      </c>
      <c r="B274" s="39">
        <v>21.76</v>
      </c>
      <c r="C274" s="39">
        <v>5759732</v>
      </c>
      <c r="D274" s="38">
        <v>17.350000000000001</v>
      </c>
      <c r="E274" s="38">
        <f>(Table4[[#This Row],[ Population]]/1000)*Table4[[#This Row],[ Birth rate(births/1000 population)]]</f>
        <v>125331.76832</v>
      </c>
      <c r="F274" s="84">
        <f>(Table4[[#This Row],[Birth''s per year]]/1000)*Table4[[#This Row],[Infant mortality per 1000 births]]</f>
        <v>2174.5061803520002</v>
      </c>
    </row>
    <row r="275" spans="1:6" x14ac:dyDescent="0.25">
      <c r="A275" s="39" t="s">
        <v>103</v>
      </c>
      <c r="B275" s="39">
        <v>15.78</v>
      </c>
      <c r="C275" s="39">
        <v>15185844</v>
      </c>
      <c r="D275" s="38">
        <v>29.21</v>
      </c>
      <c r="E275" s="38">
        <f>(Table4[[#This Row],[ Population]]/1000)*Table4[[#This Row],[ Birth rate(births/1000 population)]]</f>
        <v>239632.61831999998</v>
      </c>
      <c r="F275" s="84">
        <f>(Table4[[#This Row],[Birth''s per year]]/1000)*Table4[[#This Row],[Infant mortality per 1000 births]]</f>
        <v>6999.6687811271995</v>
      </c>
    </row>
    <row r="276" spans="1:6" x14ac:dyDescent="0.25">
      <c r="A276" s="39" t="s">
        <v>104</v>
      </c>
      <c r="B276" s="39">
        <v>40.130000000000003</v>
      </c>
      <c r="C276" s="39">
        <v>33829590</v>
      </c>
      <c r="D276" s="38">
        <v>61.47</v>
      </c>
      <c r="E276" s="38">
        <f>(Table4[[#This Row],[ Population]]/1000)*Table4[[#This Row],[ Birth rate(births/1000 population)]]</f>
        <v>1357581.4467</v>
      </c>
      <c r="F276" s="84">
        <f>(Table4[[#This Row],[Birth''s per year]]/1000)*Table4[[#This Row],[Infant mortality per 1000 births]]</f>
        <v>83450.531528648993</v>
      </c>
    </row>
    <row r="277" spans="1:6" x14ac:dyDescent="0.25">
      <c r="A277" s="39" t="s">
        <v>105</v>
      </c>
      <c r="B277" s="39">
        <v>30.86</v>
      </c>
      <c r="C277" s="39">
        <v>103092</v>
      </c>
      <c r="D277" s="38">
        <v>48.52</v>
      </c>
      <c r="E277" s="38">
        <f>(Table4[[#This Row],[ Population]]/1000)*Table4[[#This Row],[ Birth rate(births/1000 population)]]</f>
        <v>3181.41912</v>
      </c>
      <c r="F277" s="84">
        <f>(Table4[[#This Row],[Birth''s per year]]/1000)*Table4[[#This Row],[Infant mortality per 1000 births]]</f>
        <v>154.36245570240001</v>
      </c>
    </row>
    <row r="278" spans="1:6" x14ac:dyDescent="0.25">
      <c r="A278" s="39" t="s">
        <v>106</v>
      </c>
      <c r="B278" s="39">
        <v>16.09</v>
      </c>
      <c r="C278" s="39">
        <v>22912177</v>
      </c>
      <c r="D278" s="39"/>
      <c r="E278" s="39">
        <f>(Table4[[#This Row],[ Population]]/1000)*Table4[[#This Row],[ Birth rate(births/1000 population)]]</f>
        <v>368656.92793000001</v>
      </c>
      <c r="F278" s="84">
        <f>(Table4[[#This Row],[Birth''s per year]]/1000)*Table4[[#This Row],[Infant mortality per 1000 births]]</f>
        <v>0</v>
      </c>
    </row>
    <row r="279" spans="1:6" x14ac:dyDescent="0.25">
      <c r="A279" s="39" t="s">
        <v>107</v>
      </c>
      <c r="B279" s="39">
        <v>10.08</v>
      </c>
      <c r="C279" s="39">
        <v>48422644</v>
      </c>
      <c r="D279" s="39"/>
      <c r="E279" s="39">
        <f>(Table4[[#This Row],[ Population]]/1000)*Table4[[#This Row],[ Birth rate(births/1000 population)]]</f>
        <v>488100.25151999999</v>
      </c>
      <c r="F279" s="84">
        <f>(Table4[[#This Row],[Birth''s per year]]/1000)*Table4[[#This Row],[Infant mortality per 1000 births]]</f>
        <v>0</v>
      </c>
    </row>
    <row r="280" spans="1:6" x14ac:dyDescent="0.25">
      <c r="A280" s="39" t="s">
        <v>108</v>
      </c>
      <c r="B280" s="39">
        <v>21.88</v>
      </c>
      <c r="C280" s="39">
        <v>2335648</v>
      </c>
      <c r="D280" s="38">
        <v>9.9499999999999993</v>
      </c>
      <c r="E280" s="38">
        <f>(Table4[[#This Row],[ Population]]/1000)*Table4[[#This Row],[ Birth rate(births/1000 population)]]</f>
        <v>51103.978240000004</v>
      </c>
      <c r="F280" s="84">
        <f>(Table4[[#This Row],[Birth''s per year]]/1000)*Table4[[#This Row],[Infant mortality per 1000 births]]</f>
        <v>508.484583488</v>
      </c>
    </row>
    <row r="281" spans="1:6" x14ac:dyDescent="0.25">
      <c r="A281" s="39" t="s">
        <v>109</v>
      </c>
      <c r="B281" s="39">
        <v>22.48</v>
      </c>
      <c r="C281" s="39">
        <v>5146281</v>
      </c>
      <c r="D281" s="38">
        <v>35.64</v>
      </c>
      <c r="E281" s="38">
        <f>(Table4[[#This Row],[ Population]]/1000)*Table4[[#This Row],[ Birth rate(births/1000 population)]]</f>
        <v>115688.39688</v>
      </c>
      <c r="F281" s="84">
        <f>(Table4[[#This Row],[Birth''s per year]]/1000)*Table4[[#This Row],[Infant mortality per 1000 births]]</f>
        <v>4123.1344648032</v>
      </c>
    </row>
    <row r="282" spans="1:6" x14ac:dyDescent="0.25">
      <c r="A282" s="39" t="s">
        <v>110</v>
      </c>
      <c r="B282" s="39">
        <v>35.99</v>
      </c>
      <c r="C282" s="39">
        <v>6217141</v>
      </c>
      <c r="D282" s="38">
        <v>85.22</v>
      </c>
      <c r="E282" s="38">
        <f>(Table4[[#This Row],[ Population]]/1000)*Table4[[#This Row],[ Birth rate(births/1000 population)]]</f>
        <v>223754.90458999999</v>
      </c>
      <c r="F282" s="84">
        <f>(Table4[[#This Row],[Birth''s per year]]/1000)*Table4[[#This Row],[Infant mortality per 1000 births]]</f>
        <v>19068.392969159799</v>
      </c>
    </row>
    <row r="283" spans="1:6" x14ac:dyDescent="0.25">
      <c r="A283" s="39" t="s">
        <v>111</v>
      </c>
      <c r="B283" s="39">
        <v>9.0399999999999991</v>
      </c>
      <c r="C283" s="39">
        <v>2290237</v>
      </c>
      <c r="D283" s="38">
        <v>9.5500000000000007</v>
      </c>
      <c r="E283" s="38">
        <f>(Table4[[#This Row],[ Population]]/1000)*Table4[[#This Row],[ Birth rate(births/1000 population)]]</f>
        <v>20703.742479999997</v>
      </c>
      <c r="F283" s="84">
        <f>(Table4[[#This Row],[Birth''s per year]]/1000)*Table4[[#This Row],[Infant mortality per 1000 births]]</f>
        <v>197.72074068399996</v>
      </c>
    </row>
    <row r="284" spans="1:6" x14ac:dyDescent="0.25">
      <c r="A284" s="39" t="s">
        <v>112</v>
      </c>
      <c r="B284" s="39">
        <v>18.88</v>
      </c>
      <c r="C284" s="39">
        <v>3826018</v>
      </c>
      <c r="D284" s="38">
        <v>24.52</v>
      </c>
      <c r="E284" s="38">
        <f>(Table4[[#This Row],[ Population]]/1000)*Table4[[#This Row],[ Birth rate(births/1000 population)]]</f>
        <v>72235.219839999991</v>
      </c>
      <c r="F284" s="84">
        <f>(Table4[[#This Row],[Birth''s per year]]/1000)*Table4[[#This Row],[Infant mortality per 1000 births]]</f>
        <v>1771.2075904767996</v>
      </c>
    </row>
    <row r="285" spans="1:6" x14ac:dyDescent="0.25">
      <c r="A285" s="39" t="s">
        <v>113</v>
      </c>
      <c r="B285" s="39">
        <v>26.53</v>
      </c>
      <c r="C285" s="39">
        <v>1867035</v>
      </c>
      <c r="D285" s="38">
        <v>84.23</v>
      </c>
      <c r="E285" s="38">
        <f>(Table4[[#This Row],[ Population]]/1000)*Table4[[#This Row],[ Birth rate(births/1000 population)]]</f>
        <v>49532.438550000006</v>
      </c>
      <c r="F285" s="84">
        <f>(Table4[[#This Row],[Birth''s per year]]/1000)*Table4[[#This Row],[Infant mortality per 1000 births]]</f>
        <v>4172.1172990665009</v>
      </c>
    </row>
    <row r="286" spans="1:6" x14ac:dyDescent="0.25">
      <c r="A286" s="39" t="s">
        <v>114</v>
      </c>
      <c r="B286" s="39">
        <v>44.22</v>
      </c>
      <c r="C286" s="39">
        <v>3482211</v>
      </c>
      <c r="D286" s="38">
        <v>128.87</v>
      </c>
      <c r="E286" s="38">
        <f>(Table4[[#This Row],[ Population]]/1000)*Table4[[#This Row],[ Birth rate(births/1000 population)]]</f>
        <v>153983.37041999999</v>
      </c>
      <c r="F286" s="84">
        <f>(Table4[[#This Row],[Birth''s per year]]/1000)*Table4[[#This Row],[Infant mortality per 1000 births]]</f>
        <v>19843.8369460254</v>
      </c>
    </row>
    <row r="287" spans="1:6" x14ac:dyDescent="0.25">
      <c r="A287" s="39" t="s">
        <v>115</v>
      </c>
      <c r="B287" s="39">
        <v>26.82</v>
      </c>
      <c r="C287" s="39">
        <v>5765563</v>
      </c>
      <c r="D287" s="38">
        <v>24.6</v>
      </c>
      <c r="E287" s="38">
        <f>(Table4[[#This Row],[ Population]]/1000)*Table4[[#This Row],[ Birth rate(births/1000 population)]]</f>
        <v>154632.39966</v>
      </c>
      <c r="F287" s="84">
        <f>(Table4[[#This Row],[Birth''s per year]]/1000)*Table4[[#This Row],[Infant mortality per 1000 births]]</f>
        <v>3803.9570316360005</v>
      </c>
    </row>
    <row r="288" spans="1:6" x14ac:dyDescent="0.25">
      <c r="A288" s="39" t="s">
        <v>116</v>
      </c>
      <c r="B288" s="39">
        <v>8.6199999999999992</v>
      </c>
      <c r="C288" s="39">
        <v>3596617</v>
      </c>
      <c r="D288" s="38">
        <v>6.89</v>
      </c>
      <c r="E288" s="38">
        <f>(Table4[[#This Row],[ Population]]/1000)*Table4[[#This Row],[ Birth rate(births/1000 population)]]</f>
        <v>31002.838539999997</v>
      </c>
      <c r="F288" s="84">
        <f>(Table4[[#This Row],[Birth''s per year]]/1000)*Table4[[#This Row],[Infant mortality per 1000 births]]</f>
        <v>213.60955754059995</v>
      </c>
    </row>
    <row r="289" spans="1:6" x14ac:dyDescent="0.25">
      <c r="A289" s="39" t="s">
        <v>117</v>
      </c>
      <c r="B289" s="39">
        <v>12.06</v>
      </c>
      <c r="C289" s="39">
        <v>468571</v>
      </c>
      <c r="D289" s="38">
        <v>4.8099999999999996</v>
      </c>
      <c r="E289" s="38">
        <f>(Table4[[#This Row],[ Population]]/1000)*Table4[[#This Row],[ Birth rate(births/1000 population)]]</f>
        <v>5650.9662600000001</v>
      </c>
      <c r="F289" s="84">
        <f>(Table4[[#This Row],[Birth''s per year]]/1000)*Table4[[#This Row],[Infant mortality per 1000 births]]</f>
        <v>27.181147710600001</v>
      </c>
    </row>
    <row r="290" spans="1:6" x14ac:dyDescent="0.25">
      <c r="A290" s="39" t="s">
        <v>118</v>
      </c>
      <c r="B290" s="39">
        <v>8.0399999999999991</v>
      </c>
      <c r="C290" s="39">
        <v>449198</v>
      </c>
      <c r="D290" s="38">
        <v>4.3899999999999997</v>
      </c>
      <c r="E290" s="38">
        <f>(Table4[[#This Row],[ Population]]/1000)*Table4[[#This Row],[ Birth rate(births/1000 population)]]</f>
        <v>3611.5519199999994</v>
      </c>
      <c r="F290" s="84">
        <f>(Table4[[#This Row],[Birth''s per year]]/1000)*Table4[[#This Row],[Infant mortality per 1000 births]]</f>
        <v>15.854712928799996</v>
      </c>
    </row>
    <row r="291" spans="1:6" x14ac:dyDescent="0.25">
      <c r="A291" s="39" t="s">
        <v>119</v>
      </c>
      <c r="B291" s="39">
        <v>12</v>
      </c>
      <c r="C291" s="39">
        <v>2045262</v>
      </c>
      <c r="D291" s="38">
        <v>10.09</v>
      </c>
      <c r="E291" s="38">
        <f>(Table4[[#This Row],[ Population]]/1000)*Table4[[#This Row],[ Birth rate(births/1000 population)]]</f>
        <v>24543.144</v>
      </c>
      <c r="F291" s="84">
        <f>(Table4[[#This Row],[Birth''s per year]]/1000)*Table4[[#This Row],[Infant mortality per 1000 births]]</f>
        <v>247.64032296000002</v>
      </c>
    </row>
    <row r="292" spans="1:6" x14ac:dyDescent="0.25">
      <c r="A292" s="39" t="s">
        <v>120</v>
      </c>
      <c r="B292" s="39">
        <v>41.66</v>
      </c>
      <c r="C292" s="39">
        <v>18040341</v>
      </c>
      <c r="D292" s="38">
        <v>76.83</v>
      </c>
      <c r="E292" s="38">
        <f>(Table4[[#This Row],[ Population]]/1000)*Table4[[#This Row],[ Birth rate(births/1000 population)]]</f>
        <v>751560.6060599999</v>
      </c>
      <c r="F292" s="84">
        <f>(Table4[[#This Row],[Birth''s per year]]/1000)*Table4[[#This Row],[Infant mortality per 1000 births]]</f>
        <v>57742.401363589794</v>
      </c>
    </row>
    <row r="293" spans="1:6" x14ac:dyDescent="0.25">
      <c r="A293" s="39" t="s">
        <v>121</v>
      </c>
      <c r="B293" s="39">
        <v>43.95</v>
      </c>
      <c r="C293" s="39">
        <v>12158924</v>
      </c>
      <c r="D293" s="38">
        <v>103.32</v>
      </c>
      <c r="E293" s="38">
        <f>(Table4[[#This Row],[ Population]]/1000)*Table4[[#This Row],[ Birth rate(births/1000 population)]]</f>
        <v>534384.70980000007</v>
      </c>
      <c r="F293" s="84">
        <f>(Table4[[#This Row],[Birth''s per year]]/1000)*Table4[[#This Row],[Infant mortality per 1000 births]]</f>
        <v>55212.62821653601</v>
      </c>
    </row>
    <row r="294" spans="1:6" x14ac:dyDescent="0.25">
      <c r="A294" s="39" t="s">
        <v>122</v>
      </c>
      <c r="B294" s="39">
        <v>23.07</v>
      </c>
      <c r="C294" s="39">
        <v>23953136</v>
      </c>
      <c r="D294" s="38">
        <v>17.7</v>
      </c>
      <c r="E294" s="38">
        <f>(Table4[[#This Row],[ Population]]/1000)*Table4[[#This Row],[ Birth rate(births/1000 population)]]</f>
        <v>552598.84751999995</v>
      </c>
      <c r="F294" s="84">
        <f>(Table4[[#This Row],[Birth''s per year]]/1000)*Table4[[#This Row],[Infant mortality per 1000 births]]</f>
        <v>9780.9996011039984</v>
      </c>
    </row>
    <row r="295" spans="1:6" x14ac:dyDescent="0.25">
      <c r="A295" s="39" t="s">
        <v>123</v>
      </c>
      <c r="B295" s="39">
        <v>35.43</v>
      </c>
      <c r="C295" s="39">
        <v>349106</v>
      </c>
      <c r="D295" s="38">
        <v>56.52</v>
      </c>
      <c r="E295" s="38">
        <f>(Table4[[#This Row],[ Population]]/1000)*Table4[[#This Row],[ Birth rate(births/1000 population)]]</f>
        <v>12368.825579999999</v>
      </c>
      <c r="F295" s="84">
        <f>(Table4[[#This Row],[Birth''s per year]]/1000)*Table4[[#This Row],[Infant mortality per 1000 births]]</f>
        <v>699.08602178160004</v>
      </c>
    </row>
    <row r="296" spans="1:6" x14ac:dyDescent="0.25">
      <c r="A296" s="39" t="s">
        <v>124</v>
      </c>
      <c r="B296" s="39">
        <v>46.77</v>
      </c>
      <c r="C296" s="39">
        <v>12291529</v>
      </c>
      <c r="D296" s="38">
        <v>116.79</v>
      </c>
      <c r="E296" s="38">
        <f>(Table4[[#This Row],[ Population]]/1000)*Table4[[#This Row],[ Birth rate(births/1000 population)]]</f>
        <v>574874.81133000006</v>
      </c>
      <c r="F296" s="84">
        <f>(Table4[[#This Row],[Birth''s per year]]/1000)*Table4[[#This Row],[Infant mortality per 1000 births]]</f>
        <v>67139.629215230714</v>
      </c>
    </row>
    <row r="297" spans="1:6" x14ac:dyDescent="0.25">
      <c r="A297" s="39" t="s">
        <v>125</v>
      </c>
      <c r="B297" s="39">
        <v>10.17</v>
      </c>
      <c r="C297" s="39">
        <v>398534</v>
      </c>
      <c r="D297" s="38">
        <v>3.89</v>
      </c>
      <c r="E297" s="38">
        <f>(Table4[[#This Row],[ Population]]/1000)*Table4[[#This Row],[ Birth rate(births/1000 population)]]</f>
        <v>4053.09078</v>
      </c>
      <c r="F297" s="84">
        <f>(Table4[[#This Row],[Birth''s per year]]/1000)*Table4[[#This Row],[Infant mortality per 1000 births]]</f>
        <v>15.7665231342</v>
      </c>
    </row>
    <row r="298" spans="1:6" x14ac:dyDescent="0.25">
      <c r="A298" s="39" t="s">
        <v>126</v>
      </c>
      <c r="B298" s="39">
        <v>14.14</v>
      </c>
      <c r="C298" s="39">
        <v>432900</v>
      </c>
      <c r="D298" s="38">
        <v>7.09</v>
      </c>
      <c r="E298" s="38">
        <f>(Table4[[#This Row],[ Population]]/1000)*Table4[[#This Row],[ Birth rate(births/1000 population)]]</f>
        <v>6121.2060000000001</v>
      </c>
      <c r="F298" s="84">
        <f>(Table4[[#This Row],[Birth''s per year]]/1000)*Table4[[#This Row],[Infant mortality per 1000 births]]</f>
        <v>43.39935054</v>
      </c>
    </row>
    <row r="299" spans="1:6" x14ac:dyDescent="0.25">
      <c r="A299" s="39" t="s">
        <v>127</v>
      </c>
      <c r="B299" s="39">
        <v>41.43</v>
      </c>
      <c r="C299" s="39">
        <v>3086859</v>
      </c>
      <c r="D299" s="38">
        <v>70.89</v>
      </c>
      <c r="E299" s="38">
        <f>(Table4[[#This Row],[ Population]]/1000)*Table4[[#This Row],[ Birth rate(births/1000 population)]]</f>
        <v>127888.56836999999</v>
      </c>
      <c r="F299" s="84">
        <f>(Table4[[#This Row],[Birth''s per year]]/1000)*Table4[[#This Row],[Infant mortality per 1000 births]]</f>
        <v>9066.0206117492999</v>
      </c>
    </row>
    <row r="300" spans="1:6" x14ac:dyDescent="0.25">
      <c r="A300" s="39" t="s">
        <v>128</v>
      </c>
      <c r="B300" s="39">
        <v>15.62</v>
      </c>
      <c r="C300" s="39">
        <v>1230602</v>
      </c>
      <c r="D300" s="38">
        <v>15.03</v>
      </c>
      <c r="E300" s="38">
        <f>(Table4[[#This Row],[ Population]]/1000)*Table4[[#This Row],[ Birth rate(births/1000 population)]]</f>
        <v>19222.003240000002</v>
      </c>
      <c r="F300" s="84">
        <f>(Table4[[#This Row],[Birth''s per year]]/1000)*Table4[[#This Row],[Infant mortality per 1000 births]]</f>
        <v>288.90670869720003</v>
      </c>
    </row>
    <row r="301" spans="1:6" x14ac:dyDescent="0.25">
      <c r="A301" s="39" t="s">
        <v>129</v>
      </c>
      <c r="B301" s="39">
        <v>21.01</v>
      </c>
      <c r="C301" s="39">
        <v>106202903</v>
      </c>
      <c r="D301" s="38">
        <v>20.91</v>
      </c>
      <c r="E301" s="38">
        <f>(Table4[[#This Row],[ Population]]/1000)*Table4[[#This Row],[ Birth rate(births/1000 population)]]</f>
        <v>2231322.9920300003</v>
      </c>
      <c r="F301" s="84">
        <f>(Table4[[#This Row],[Birth''s per year]]/1000)*Table4[[#This Row],[Infant mortality per 1000 births]]</f>
        <v>46656.96376334731</v>
      </c>
    </row>
    <row r="302" spans="1:6" x14ac:dyDescent="0.25">
      <c r="A302" s="39" t="s">
        <v>130</v>
      </c>
      <c r="B302" s="39">
        <v>25.11</v>
      </c>
      <c r="C302" s="39">
        <v>108105</v>
      </c>
      <c r="D302" s="39"/>
      <c r="E302" s="39">
        <f>(Table4[[#This Row],[ Population]]/1000)*Table4[[#This Row],[ Birth rate(births/1000 population)]]</f>
        <v>2714.5165499999998</v>
      </c>
      <c r="F302" s="84">
        <f>(Table4[[#This Row],[Birth''s per year]]/1000)*Table4[[#This Row],[Infant mortality per 1000 births]]</f>
        <v>0</v>
      </c>
    </row>
    <row r="303" spans="1:6" x14ac:dyDescent="0.25">
      <c r="A303" s="39" t="s">
        <v>131</v>
      </c>
      <c r="B303" s="39">
        <v>15.27</v>
      </c>
      <c r="C303" s="39">
        <v>4455421</v>
      </c>
      <c r="D303" s="38">
        <v>40.42</v>
      </c>
      <c r="E303" s="38">
        <f>(Table4[[#This Row],[ Population]]/1000)*Table4[[#This Row],[ Birth rate(births/1000 population)]]</f>
        <v>68034.27867</v>
      </c>
      <c r="F303" s="84">
        <f>(Table4[[#This Row],[Birth''s per year]]/1000)*Table4[[#This Row],[Infant mortality per 1000 births]]</f>
        <v>2749.9455438414002</v>
      </c>
    </row>
    <row r="304" spans="1:6" x14ac:dyDescent="0.25">
      <c r="A304" s="39" t="s">
        <v>132</v>
      </c>
      <c r="B304" s="39">
        <v>21.52</v>
      </c>
      <c r="C304" s="39">
        <v>2791272</v>
      </c>
      <c r="D304" s="38">
        <v>53.79</v>
      </c>
      <c r="E304" s="38">
        <f>(Table4[[#This Row],[ Population]]/1000)*Table4[[#This Row],[ Birth rate(births/1000 population)]]</f>
        <v>60068.173439999999</v>
      </c>
      <c r="F304" s="84">
        <f>(Table4[[#This Row],[Birth''s per year]]/1000)*Table4[[#This Row],[Infant mortality per 1000 births]]</f>
        <v>3231.0670493375997</v>
      </c>
    </row>
    <row r="305" spans="1:6" x14ac:dyDescent="0.25">
      <c r="A305" s="39" t="s">
        <v>133</v>
      </c>
      <c r="B305" s="39">
        <v>17.559999999999999</v>
      </c>
      <c r="C305" s="39">
        <v>9341</v>
      </c>
      <c r="D305" s="38">
        <v>7.35</v>
      </c>
      <c r="E305" s="38">
        <f>(Table4[[#This Row],[ Population]]/1000)*Table4[[#This Row],[ Birth rate(births/1000 population)]]</f>
        <v>164.02795999999998</v>
      </c>
      <c r="F305" s="84">
        <f>(Table4[[#This Row],[Birth''s per year]]/1000)*Table4[[#This Row],[Infant mortality per 1000 births]]</f>
        <v>1.2056055059999997</v>
      </c>
    </row>
    <row r="306" spans="1:6" x14ac:dyDescent="0.25">
      <c r="A306" s="39" t="s">
        <v>134</v>
      </c>
      <c r="B306" s="39">
        <v>22.29</v>
      </c>
      <c r="C306" s="39">
        <v>32725847</v>
      </c>
      <c r="D306" s="38">
        <v>41.62</v>
      </c>
      <c r="E306" s="38">
        <f>(Table4[[#This Row],[ Population]]/1000)*Table4[[#This Row],[ Birth rate(births/1000 population)]]</f>
        <v>729459.12962999998</v>
      </c>
      <c r="F306" s="84">
        <f>(Table4[[#This Row],[Birth''s per year]]/1000)*Table4[[#This Row],[Infant mortality per 1000 births]]</f>
        <v>30360.088975200597</v>
      </c>
    </row>
    <row r="307" spans="1:6" x14ac:dyDescent="0.25">
      <c r="A307" s="39" t="s">
        <v>135</v>
      </c>
      <c r="B307" s="39">
        <v>35.79</v>
      </c>
      <c r="C307" s="39">
        <v>19406703</v>
      </c>
      <c r="D307" s="38">
        <v>130.79</v>
      </c>
      <c r="E307" s="38">
        <f>(Table4[[#This Row],[ Population]]/1000)*Table4[[#This Row],[ Birth rate(births/1000 population)]]</f>
        <v>694565.90037000005</v>
      </c>
      <c r="F307" s="84">
        <f>(Table4[[#This Row],[Birth''s per year]]/1000)*Table4[[#This Row],[Infant mortality per 1000 births]]</f>
        <v>90842.274109392296</v>
      </c>
    </row>
    <row r="308" spans="1:6" x14ac:dyDescent="0.25">
      <c r="A308" s="39" t="s">
        <v>136</v>
      </c>
      <c r="B308" s="39">
        <v>25.16</v>
      </c>
      <c r="C308" s="39">
        <v>2030692</v>
      </c>
      <c r="D308" s="38">
        <v>48.98</v>
      </c>
      <c r="E308" s="38">
        <f>(Table4[[#This Row],[ Population]]/1000)*Table4[[#This Row],[ Birth rate(births/1000 population)]]</f>
        <v>51092.210720000003</v>
      </c>
      <c r="F308" s="84">
        <f>(Table4[[#This Row],[Birth''s per year]]/1000)*Table4[[#This Row],[Infant mortality per 1000 births]]</f>
        <v>2502.4964810656002</v>
      </c>
    </row>
    <row r="309" spans="1:6" x14ac:dyDescent="0.25">
      <c r="A309" s="39" t="s">
        <v>137</v>
      </c>
      <c r="B309" s="39">
        <v>25.14</v>
      </c>
      <c r="C309" s="39">
        <v>13048</v>
      </c>
      <c r="D309" s="38">
        <v>9.9499999999999993</v>
      </c>
      <c r="E309" s="38">
        <f>(Table4[[#This Row],[ Population]]/1000)*Table4[[#This Row],[ Birth rate(births/1000 population)]]</f>
        <v>328.02672000000001</v>
      </c>
      <c r="F309" s="84">
        <f>(Table4[[#This Row],[Birth''s per year]]/1000)*Table4[[#This Row],[Infant mortality per 1000 births]]</f>
        <v>3.2638658639999996</v>
      </c>
    </row>
    <row r="310" spans="1:6" x14ac:dyDescent="0.25">
      <c r="A310" s="39" t="s">
        <v>138</v>
      </c>
      <c r="B310" s="39">
        <v>31.45</v>
      </c>
      <c r="C310" s="39">
        <v>27676547</v>
      </c>
      <c r="D310" s="38">
        <v>66.98</v>
      </c>
      <c r="E310" s="38">
        <f>(Table4[[#This Row],[ Population]]/1000)*Table4[[#This Row],[ Birth rate(births/1000 population)]]</f>
        <v>870427.40314999991</v>
      </c>
      <c r="F310" s="84">
        <f>(Table4[[#This Row],[Birth''s per year]]/1000)*Table4[[#This Row],[Infant mortality per 1000 births]]</f>
        <v>58301.227462987001</v>
      </c>
    </row>
    <row r="311" spans="1:6" x14ac:dyDescent="0.25">
      <c r="A311" s="39" t="s">
        <v>139</v>
      </c>
      <c r="B311" s="39">
        <v>11.14</v>
      </c>
      <c r="C311" s="39">
        <v>16407491</v>
      </c>
      <c r="D311" s="38">
        <v>5.04</v>
      </c>
      <c r="E311" s="38">
        <f>(Table4[[#This Row],[ Population]]/1000)*Table4[[#This Row],[ Birth rate(births/1000 population)]]</f>
        <v>182779.44974000004</v>
      </c>
      <c r="F311" s="84">
        <f>(Table4[[#This Row],[Birth''s per year]]/1000)*Table4[[#This Row],[Infant mortality per 1000 births]]</f>
        <v>921.20842668960029</v>
      </c>
    </row>
    <row r="312" spans="1:6" x14ac:dyDescent="0.25">
      <c r="A312" s="39" t="s">
        <v>140</v>
      </c>
      <c r="B312" s="39">
        <v>15</v>
      </c>
      <c r="C312" s="39">
        <v>219958</v>
      </c>
      <c r="D312" s="38">
        <v>10.029999999999999</v>
      </c>
      <c r="E312" s="38">
        <f>(Table4[[#This Row],[ Population]]/1000)*Table4[[#This Row],[ Birth rate(births/1000 population)]]</f>
        <v>3299.37</v>
      </c>
      <c r="F312" s="84">
        <f>(Table4[[#This Row],[Birth''s per year]]/1000)*Table4[[#This Row],[Infant mortality per 1000 births]]</f>
        <v>33.092681099999993</v>
      </c>
    </row>
    <row r="313" spans="1:6" x14ac:dyDescent="0.25">
      <c r="A313" s="39" t="s">
        <v>141</v>
      </c>
      <c r="B313" s="39">
        <v>18.489999999999998</v>
      </c>
      <c r="C313" s="39">
        <v>216494</v>
      </c>
      <c r="D313" s="38">
        <v>7.72</v>
      </c>
      <c r="E313" s="38">
        <f>(Table4[[#This Row],[ Population]]/1000)*Table4[[#This Row],[ Birth rate(births/1000 population)]]</f>
        <v>4002.9740599999996</v>
      </c>
      <c r="F313" s="84">
        <f>(Table4[[#This Row],[Birth''s per year]]/1000)*Table4[[#This Row],[Infant mortality per 1000 births]]</f>
        <v>30.902959743199997</v>
      </c>
    </row>
    <row r="314" spans="1:6" x14ac:dyDescent="0.25">
      <c r="A314" s="39" t="s">
        <v>142</v>
      </c>
      <c r="B314" s="39">
        <v>13.9</v>
      </c>
      <c r="C314" s="39">
        <v>4035461</v>
      </c>
      <c r="D314" s="38">
        <v>5.85</v>
      </c>
      <c r="E314" s="38">
        <f>(Table4[[#This Row],[ Population]]/1000)*Table4[[#This Row],[ Birth rate(births/1000 population)]]</f>
        <v>56092.907899999998</v>
      </c>
      <c r="F314" s="84">
        <f>(Table4[[#This Row],[Birth''s per year]]/1000)*Table4[[#This Row],[Infant mortality per 1000 births]]</f>
        <v>328.14351121499999</v>
      </c>
    </row>
    <row r="315" spans="1:6" x14ac:dyDescent="0.25">
      <c r="A315" s="39" t="s">
        <v>143</v>
      </c>
      <c r="B315" s="39">
        <v>24.88</v>
      </c>
      <c r="C315" s="39">
        <v>5465100</v>
      </c>
      <c r="D315" s="38">
        <v>29.11</v>
      </c>
      <c r="E315" s="38">
        <f>(Table4[[#This Row],[ Population]]/1000)*Table4[[#This Row],[ Birth rate(births/1000 population)]]</f>
        <v>135971.68799999999</v>
      </c>
      <c r="F315" s="84">
        <f>(Table4[[#This Row],[Birth''s per year]]/1000)*Table4[[#This Row],[Infant mortality per 1000 births]]</f>
        <v>3958.1358376799999</v>
      </c>
    </row>
    <row r="316" spans="1:6" x14ac:dyDescent="0.25">
      <c r="A316" s="39" t="s">
        <v>144</v>
      </c>
      <c r="B316" s="39">
        <v>40.65</v>
      </c>
      <c r="C316" s="39">
        <v>128771988</v>
      </c>
      <c r="D316" s="38">
        <v>98.8</v>
      </c>
      <c r="E316" s="38">
        <f>(Table4[[#This Row],[ Population]]/1000)*Table4[[#This Row],[ Birth rate(births/1000 population)]]</f>
        <v>5234581.3121999996</v>
      </c>
      <c r="F316" s="84">
        <f>(Table4[[#This Row],[Birth''s per year]]/1000)*Table4[[#This Row],[Infant mortality per 1000 births]]</f>
        <v>517176.63364536001</v>
      </c>
    </row>
    <row r="317" spans="1:6" x14ac:dyDescent="0.25">
      <c r="A317" s="39" t="s">
        <v>145</v>
      </c>
      <c r="B317" s="39">
        <v>11.67</v>
      </c>
      <c r="C317" s="39">
        <v>4593041</v>
      </c>
      <c r="D317" s="38">
        <v>3.7</v>
      </c>
      <c r="E317" s="38">
        <f>(Table4[[#This Row],[ Population]]/1000)*Table4[[#This Row],[ Birth rate(births/1000 population)]]</f>
        <v>53600.78847</v>
      </c>
      <c r="F317" s="84">
        <f>(Table4[[#This Row],[Birth''s per year]]/1000)*Table4[[#This Row],[Infant mortality per 1000 births]]</f>
        <v>198.32291733900001</v>
      </c>
    </row>
    <row r="318" spans="1:6" x14ac:dyDescent="0.25">
      <c r="A318" s="39" t="s">
        <v>146</v>
      </c>
      <c r="B318" s="39">
        <v>36.729999999999997</v>
      </c>
      <c r="C318" s="39">
        <v>3001583</v>
      </c>
      <c r="D318" s="38">
        <v>19.510000000000002</v>
      </c>
      <c r="E318" s="38">
        <f>(Table4[[#This Row],[ Population]]/1000)*Table4[[#This Row],[ Birth rate(births/1000 population)]]</f>
        <v>110248.14358999999</v>
      </c>
      <c r="F318" s="84">
        <f>(Table4[[#This Row],[Birth''s per year]]/1000)*Table4[[#This Row],[Infant mortality per 1000 births]]</f>
        <v>2150.9412814409002</v>
      </c>
    </row>
    <row r="319" spans="1:6" x14ac:dyDescent="0.25">
      <c r="A319" s="39" t="s">
        <v>147</v>
      </c>
      <c r="B319" s="39">
        <v>30.42</v>
      </c>
      <c r="C319" s="39">
        <v>162419946</v>
      </c>
      <c r="D319" s="38">
        <v>72.44</v>
      </c>
      <c r="E319" s="38">
        <f>(Table4[[#This Row],[ Population]]/1000)*Table4[[#This Row],[ Birth rate(births/1000 population)]]</f>
        <v>4940814.7573199999</v>
      </c>
      <c r="F319" s="84">
        <f>(Table4[[#This Row],[Birth''s per year]]/1000)*Table4[[#This Row],[Infant mortality per 1000 births]]</f>
        <v>357912.62102026073</v>
      </c>
    </row>
    <row r="320" spans="1:6" x14ac:dyDescent="0.25">
      <c r="A320" s="39" t="s">
        <v>148</v>
      </c>
      <c r="B320" s="39">
        <v>19.96</v>
      </c>
      <c r="C320" s="39">
        <v>3039150</v>
      </c>
      <c r="D320" s="38">
        <v>20.47</v>
      </c>
      <c r="E320" s="38">
        <f>(Table4[[#This Row],[ Population]]/1000)*Table4[[#This Row],[ Birth rate(births/1000 population)]]</f>
        <v>60661.434000000001</v>
      </c>
      <c r="F320" s="84">
        <f>(Table4[[#This Row],[Birth''s per year]]/1000)*Table4[[#This Row],[Infant mortality per 1000 births]]</f>
        <v>1241.73955398</v>
      </c>
    </row>
    <row r="321" spans="1:6" x14ac:dyDescent="0.25">
      <c r="A321" s="39" t="s">
        <v>149</v>
      </c>
      <c r="B321" s="39">
        <v>29.43</v>
      </c>
      <c r="C321" s="39">
        <v>6347884</v>
      </c>
      <c r="D321" s="38">
        <v>25.63</v>
      </c>
      <c r="E321" s="38">
        <f>(Table4[[#This Row],[ Population]]/1000)*Table4[[#This Row],[ Birth rate(births/1000 population)]]</f>
        <v>186818.22612000001</v>
      </c>
      <c r="F321" s="84">
        <f>(Table4[[#This Row],[Birth''s per year]]/1000)*Table4[[#This Row],[Infant mortality per 1000 births]]</f>
        <v>4788.1511354556005</v>
      </c>
    </row>
    <row r="322" spans="1:6" x14ac:dyDescent="0.25">
      <c r="A322" s="39" t="s">
        <v>150</v>
      </c>
      <c r="B322" s="39">
        <v>20.87</v>
      </c>
      <c r="C322" s="39">
        <v>27925628</v>
      </c>
      <c r="D322" s="38">
        <v>31.94</v>
      </c>
      <c r="E322" s="38">
        <f>(Table4[[#This Row],[ Population]]/1000)*Table4[[#This Row],[ Birth rate(births/1000 population)]]</f>
        <v>582807.85636000009</v>
      </c>
      <c r="F322" s="84">
        <f>(Table4[[#This Row],[Birth''s per year]]/1000)*Table4[[#This Row],[Infant mortality per 1000 births]]</f>
        <v>18614.882932138404</v>
      </c>
    </row>
    <row r="323" spans="1:6" x14ac:dyDescent="0.25">
      <c r="A323" s="39" t="s">
        <v>151</v>
      </c>
      <c r="B323" s="39">
        <v>25.31</v>
      </c>
      <c r="C323" s="39">
        <v>87857473</v>
      </c>
      <c r="D323" s="38">
        <v>23.51</v>
      </c>
      <c r="E323" s="38">
        <f>(Table4[[#This Row],[ Population]]/1000)*Table4[[#This Row],[ Birth rate(births/1000 population)]]</f>
        <v>2223672.64163</v>
      </c>
      <c r="F323" s="84">
        <f>(Table4[[#This Row],[Birth''s per year]]/1000)*Table4[[#This Row],[Infant mortality per 1000 births]]</f>
        <v>52278.543804721296</v>
      </c>
    </row>
    <row r="324" spans="1:6" x14ac:dyDescent="0.25">
      <c r="A324" s="39" t="s">
        <v>152</v>
      </c>
      <c r="B324" s="39">
        <v>10.78</v>
      </c>
      <c r="C324" s="39">
        <v>38635144</v>
      </c>
      <c r="D324" s="38">
        <v>8.51</v>
      </c>
      <c r="E324" s="38">
        <f>(Table4[[#This Row],[ Population]]/1000)*Table4[[#This Row],[ Birth rate(births/1000 population)]]</f>
        <v>416486.85232000001</v>
      </c>
      <c r="F324" s="84">
        <f>(Table4[[#This Row],[Birth''s per year]]/1000)*Table4[[#This Row],[Infant mortality per 1000 births]]</f>
        <v>3544.3031132432002</v>
      </c>
    </row>
    <row r="325" spans="1:6" x14ac:dyDescent="0.25">
      <c r="A325" s="39" t="s">
        <v>153</v>
      </c>
      <c r="B325" s="39">
        <v>10.82</v>
      </c>
      <c r="C325" s="39">
        <v>10566212</v>
      </c>
      <c r="D325" s="38">
        <v>5.05</v>
      </c>
      <c r="E325" s="38">
        <f>(Table4[[#This Row],[ Population]]/1000)*Table4[[#This Row],[ Birth rate(births/1000 population)]]</f>
        <v>114326.41383999999</v>
      </c>
      <c r="F325" s="84">
        <f>(Table4[[#This Row],[Birth''s per year]]/1000)*Table4[[#This Row],[Infant mortality per 1000 births]]</f>
        <v>577.348389892</v>
      </c>
    </row>
    <row r="326" spans="1:6" x14ac:dyDescent="0.25">
      <c r="A326" s="39" t="s">
        <v>154</v>
      </c>
      <c r="B326" s="39">
        <v>13.93</v>
      </c>
      <c r="C326" s="39">
        <v>3916632</v>
      </c>
      <c r="D326" s="38">
        <v>8.24</v>
      </c>
      <c r="E326" s="38">
        <f>(Table4[[#This Row],[ Population]]/1000)*Table4[[#This Row],[ Birth rate(births/1000 population)]]</f>
        <v>54558.68376</v>
      </c>
      <c r="F326" s="84">
        <f>(Table4[[#This Row],[Birth''s per year]]/1000)*Table4[[#This Row],[Infant mortality per 1000 births]]</f>
        <v>449.56355418240003</v>
      </c>
    </row>
    <row r="327" spans="1:6" x14ac:dyDescent="0.25">
      <c r="A327" s="39" t="s">
        <v>155</v>
      </c>
      <c r="B327" s="39">
        <v>15.54</v>
      </c>
      <c r="C327" s="39">
        <v>863051</v>
      </c>
      <c r="D327" s="38">
        <v>18.61</v>
      </c>
      <c r="E327" s="38">
        <f>(Table4[[#This Row],[ Population]]/1000)*Table4[[#This Row],[ Birth rate(births/1000 population)]]</f>
        <v>13411.812540000001</v>
      </c>
      <c r="F327" s="84">
        <f>(Table4[[#This Row],[Birth''s per year]]/1000)*Table4[[#This Row],[Infant mortality per 1000 births]]</f>
        <v>249.59383136940002</v>
      </c>
    </row>
    <row r="328" spans="1:6" x14ac:dyDescent="0.25">
      <c r="A328" s="39" t="s">
        <v>156</v>
      </c>
      <c r="B328" s="39">
        <v>19.260000000000002</v>
      </c>
      <c r="C328" s="39">
        <v>776948</v>
      </c>
      <c r="D328" s="38">
        <v>7.78</v>
      </c>
      <c r="E328" s="38">
        <f>(Table4[[#This Row],[ Population]]/1000)*Table4[[#This Row],[ Birth rate(births/1000 population)]]</f>
        <v>14964.018480000001</v>
      </c>
      <c r="F328" s="84">
        <f>(Table4[[#This Row],[Birth''s per year]]/1000)*Table4[[#This Row],[Infant mortality per 1000 births]]</f>
        <v>116.42006377440001</v>
      </c>
    </row>
    <row r="329" spans="1:6" x14ac:dyDescent="0.25">
      <c r="A329" s="39" t="s">
        <v>157</v>
      </c>
      <c r="B329" s="39">
        <v>10.7</v>
      </c>
      <c r="C329" s="39">
        <v>22329977</v>
      </c>
      <c r="D329" s="38">
        <v>26.43</v>
      </c>
      <c r="E329" s="38">
        <f>(Table4[[#This Row],[ Population]]/1000)*Table4[[#This Row],[ Birth rate(births/1000 population)]]</f>
        <v>238930.75389999998</v>
      </c>
      <c r="F329" s="84">
        <f>(Table4[[#This Row],[Birth''s per year]]/1000)*Table4[[#This Row],[Infant mortality per 1000 births]]</f>
        <v>6314.9398255769993</v>
      </c>
    </row>
    <row r="330" spans="1:6" x14ac:dyDescent="0.25">
      <c r="A330" s="39" t="s">
        <v>158</v>
      </c>
      <c r="B330" s="39">
        <v>9.8000000000000007</v>
      </c>
      <c r="C330" s="39">
        <v>143420309</v>
      </c>
      <c r="D330" s="38">
        <v>15.39</v>
      </c>
      <c r="E330" s="38">
        <f>(Table4[[#This Row],[ Population]]/1000)*Table4[[#This Row],[ Birth rate(births/1000 population)]]</f>
        <v>1405519.0282000003</v>
      </c>
      <c r="F330" s="84">
        <f>(Table4[[#This Row],[Birth''s per year]]/1000)*Table4[[#This Row],[Infant mortality per 1000 births]]</f>
        <v>21630.937843998006</v>
      </c>
    </row>
    <row r="331" spans="1:6" x14ac:dyDescent="0.25">
      <c r="A331" s="39" t="s">
        <v>159</v>
      </c>
      <c r="B331" s="39">
        <v>12.33</v>
      </c>
      <c r="C331" s="39">
        <v>7460</v>
      </c>
      <c r="D331" s="38">
        <v>19</v>
      </c>
      <c r="E331" s="38">
        <f>(Table4[[#This Row],[ Population]]/1000)*Table4[[#This Row],[ Birth rate(births/1000 population)]]</f>
        <v>91.981800000000007</v>
      </c>
      <c r="F331" s="84">
        <f>(Table4[[#This Row],[Birth''s per year]]/1000)*Table4[[#This Row],[Infant mortality per 1000 births]]</f>
        <v>1.7476541999999999</v>
      </c>
    </row>
    <row r="332" spans="1:6" x14ac:dyDescent="0.25">
      <c r="A332" s="39" t="s">
        <v>160</v>
      </c>
      <c r="B332" s="39">
        <v>18.12</v>
      </c>
      <c r="C332" s="39">
        <v>38958</v>
      </c>
      <c r="D332" s="39"/>
      <c r="E332" s="39">
        <f>(Table4[[#This Row],[ Population]]/1000)*Table4[[#This Row],[ Birth rate(births/1000 population)]]</f>
        <v>705.91895999999997</v>
      </c>
      <c r="F332" s="84">
        <f>(Table4[[#This Row],[Birth''s per year]]/1000)*Table4[[#This Row],[Infant mortality per 1000 births]]</f>
        <v>0</v>
      </c>
    </row>
    <row r="333" spans="1:6" x14ac:dyDescent="0.25">
      <c r="A333" s="39" t="s">
        <v>161</v>
      </c>
      <c r="B333" s="39">
        <v>20.05</v>
      </c>
      <c r="C333" s="39">
        <v>166312</v>
      </c>
      <c r="D333" s="38">
        <v>13.53</v>
      </c>
      <c r="E333" s="38">
        <f>(Table4[[#This Row],[ Population]]/1000)*Table4[[#This Row],[ Birth rate(births/1000 population)]]</f>
        <v>3334.5556000000001</v>
      </c>
      <c r="F333" s="84">
        <f>(Table4[[#This Row],[Birth''s per year]]/1000)*Table4[[#This Row],[Infant mortality per 1000 births]]</f>
        <v>45.116537268000002</v>
      </c>
    </row>
    <row r="334" spans="1:6" x14ac:dyDescent="0.25">
      <c r="A334" s="39" t="s">
        <v>162</v>
      </c>
      <c r="B334" s="39">
        <v>13.83</v>
      </c>
      <c r="C334" s="39">
        <v>7012</v>
      </c>
      <c r="D334" s="39"/>
      <c r="E334" s="39">
        <f>(Table4[[#This Row],[ Population]]/1000)*Table4[[#This Row],[ Birth rate(births/1000 population)]]</f>
        <v>96.975960000000001</v>
      </c>
      <c r="F334" s="84">
        <f>(Table4[[#This Row],[Birth''s per year]]/1000)*Table4[[#This Row],[Infant mortality per 1000 births]]</f>
        <v>0</v>
      </c>
    </row>
    <row r="335" spans="1:6" x14ac:dyDescent="0.25">
      <c r="A335" s="39" t="s">
        <v>163</v>
      </c>
      <c r="B335" s="39">
        <v>16.34</v>
      </c>
      <c r="C335" s="39">
        <v>117534</v>
      </c>
      <c r="D335" s="38">
        <v>14.78</v>
      </c>
      <c r="E335" s="38">
        <f>(Table4[[#This Row],[ Population]]/1000)*Table4[[#This Row],[ Birth rate(births/1000 population)]]</f>
        <v>1920.5055600000001</v>
      </c>
      <c r="F335" s="84">
        <f>(Table4[[#This Row],[Birth''s per year]]/1000)*Table4[[#This Row],[Infant mortality per 1000 births]]</f>
        <v>28.385072176799998</v>
      </c>
    </row>
    <row r="336" spans="1:6" x14ac:dyDescent="0.25">
      <c r="A336" s="39" t="s">
        <v>164</v>
      </c>
      <c r="B336" s="39">
        <v>29.56</v>
      </c>
      <c r="C336" s="39">
        <v>26417599</v>
      </c>
      <c r="D336" s="38">
        <v>13.24</v>
      </c>
      <c r="E336" s="38">
        <f>(Table4[[#This Row],[ Population]]/1000)*Table4[[#This Row],[ Birth rate(births/1000 population)]]</f>
        <v>780904.22643999988</v>
      </c>
      <c r="F336" s="84">
        <f>(Table4[[#This Row],[Birth''s per year]]/1000)*Table4[[#This Row],[Infant mortality per 1000 births]]</f>
        <v>10339.171958065599</v>
      </c>
    </row>
    <row r="337" spans="1:6" x14ac:dyDescent="0.25">
      <c r="A337" s="39" t="s">
        <v>165</v>
      </c>
      <c r="B337" s="39">
        <v>35.21</v>
      </c>
      <c r="C337" s="39">
        <v>11126832</v>
      </c>
      <c r="D337" s="38">
        <v>55.51</v>
      </c>
      <c r="E337" s="38">
        <f>(Table4[[#This Row],[ Population]]/1000)*Table4[[#This Row],[ Birth rate(births/1000 population)]]</f>
        <v>391775.75472000003</v>
      </c>
      <c r="F337" s="84">
        <f>(Table4[[#This Row],[Birth''s per year]]/1000)*Table4[[#This Row],[Infant mortality per 1000 births]]</f>
        <v>21747.472144507199</v>
      </c>
    </row>
    <row r="338" spans="1:6" x14ac:dyDescent="0.25">
      <c r="A338" s="39" t="s">
        <v>166</v>
      </c>
      <c r="B338" s="39">
        <v>12.12</v>
      </c>
      <c r="C338" s="39">
        <v>10829175</v>
      </c>
      <c r="D338" s="39"/>
      <c r="E338" s="39">
        <f>(Table4[[#This Row],[ Population]]/1000)*Table4[[#This Row],[ Birth rate(births/1000 population)]]</f>
        <v>131249.601</v>
      </c>
      <c r="F338" s="84">
        <f>(Table4[[#This Row],[Birth''s per year]]/1000)*Table4[[#This Row],[Infant mortality per 1000 births]]</f>
        <v>0</v>
      </c>
    </row>
    <row r="339" spans="1:6" x14ac:dyDescent="0.25">
      <c r="A339" s="39" t="s">
        <v>167</v>
      </c>
      <c r="B339" s="39">
        <v>9.49</v>
      </c>
      <c r="C339" s="39">
        <v>4425720</v>
      </c>
      <c r="D339" s="38">
        <v>2.29</v>
      </c>
      <c r="E339" s="38">
        <f>(Table4[[#This Row],[ Population]]/1000)*Table4[[#This Row],[ Birth rate(births/1000 population)]]</f>
        <v>42000.082800000004</v>
      </c>
      <c r="F339" s="84">
        <f>(Table4[[#This Row],[Birth''s per year]]/1000)*Table4[[#This Row],[Infant mortality per 1000 births]]</f>
        <v>96.180189612000007</v>
      </c>
    </row>
    <row r="340" spans="1:6" x14ac:dyDescent="0.25">
      <c r="A340" s="39" t="s">
        <v>168</v>
      </c>
      <c r="B340" s="39">
        <v>10.62</v>
      </c>
      <c r="C340" s="39">
        <v>5431363</v>
      </c>
      <c r="D340" s="38">
        <v>7.41</v>
      </c>
      <c r="E340" s="38">
        <f>(Table4[[#This Row],[ Population]]/1000)*Table4[[#This Row],[ Birth rate(births/1000 population)]]</f>
        <v>57681.075059999996</v>
      </c>
      <c r="F340" s="84">
        <f>(Table4[[#This Row],[Birth''s per year]]/1000)*Table4[[#This Row],[Infant mortality per 1000 births]]</f>
        <v>427.41676619459997</v>
      </c>
    </row>
    <row r="341" spans="1:6" x14ac:dyDescent="0.25">
      <c r="A341" s="39" t="s">
        <v>169</v>
      </c>
      <c r="B341" s="39">
        <v>8.9499999999999993</v>
      </c>
      <c r="C341" s="39">
        <v>2011070</v>
      </c>
      <c r="D341" s="38">
        <v>4.45</v>
      </c>
      <c r="E341" s="38">
        <f>(Table4[[#This Row],[ Population]]/1000)*Table4[[#This Row],[ Birth rate(births/1000 population)]]</f>
        <v>17999.076499999999</v>
      </c>
      <c r="F341" s="84">
        <f>(Table4[[#This Row],[Birth''s per year]]/1000)*Table4[[#This Row],[Infant mortality per 1000 births]]</f>
        <v>80.095890424999993</v>
      </c>
    </row>
    <row r="342" spans="1:6" x14ac:dyDescent="0.25">
      <c r="A342" s="39" t="s">
        <v>170</v>
      </c>
      <c r="B342" s="39">
        <v>45.62</v>
      </c>
      <c r="C342" s="39">
        <v>8591629</v>
      </c>
      <c r="D342" s="38">
        <v>116.7</v>
      </c>
      <c r="E342" s="38">
        <f>(Table4[[#This Row],[ Population]]/1000)*Table4[[#This Row],[ Birth rate(births/1000 population)]]</f>
        <v>391950.11498000001</v>
      </c>
      <c r="F342" s="84">
        <f>(Table4[[#This Row],[Birth''s per year]]/1000)*Table4[[#This Row],[Infant mortality per 1000 births]]</f>
        <v>45740.578418166006</v>
      </c>
    </row>
    <row r="343" spans="1:6" x14ac:dyDescent="0.25">
      <c r="A343" s="39" t="s">
        <v>171</v>
      </c>
      <c r="B343" s="39">
        <v>18.48</v>
      </c>
      <c r="C343" s="39">
        <v>44344136</v>
      </c>
      <c r="D343" s="38">
        <v>61.81</v>
      </c>
      <c r="E343" s="38">
        <f>(Table4[[#This Row],[ Population]]/1000)*Table4[[#This Row],[ Birth rate(births/1000 population)]]</f>
        <v>819479.63327999995</v>
      </c>
      <c r="F343" s="84">
        <f>(Table4[[#This Row],[Birth''s per year]]/1000)*Table4[[#This Row],[Infant mortality per 1000 births]]</f>
        <v>50652.036133036796</v>
      </c>
    </row>
    <row r="344" spans="1:6" x14ac:dyDescent="0.25">
      <c r="A344" s="39" t="s">
        <v>172</v>
      </c>
      <c r="B344" s="39">
        <v>10.1</v>
      </c>
      <c r="C344" s="39">
        <v>40341462</v>
      </c>
      <c r="D344" s="38">
        <v>4.42</v>
      </c>
      <c r="E344" s="38">
        <f>(Table4[[#This Row],[ Population]]/1000)*Table4[[#This Row],[ Birth rate(births/1000 population)]]</f>
        <v>407448.76619999995</v>
      </c>
      <c r="F344" s="84">
        <f>(Table4[[#This Row],[Birth''s per year]]/1000)*Table4[[#This Row],[Infant mortality per 1000 births]]</f>
        <v>1800.9235466039997</v>
      </c>
    </row>
    <row r="345" spans="1:6" x14ac:dyDescent="0.25">
      <c r="A345" s="39" t="s">
        <v>173</v>
      </c>
      <c r="B345" s="39">
        <v>15.63</v>
      </c>
      <c r="C345" s="39">
        <v>20064776</v>
      </c>
      <c r="D345" s="38">
        <v>14.35</v>
      </c>
      <c r="E345" s="38">
        <f>(Table4[[#This Row],[ Population]]/1000)*Table4[[#This Row],[ Birth rate(births/1000 population)]]</f>
        <v>313612.44888000004</v>
      </c>
      <c r="F345" s="84">
        <f>(Table4[[#This Row],[Birth''s per year]]/1000)*Table4[[#This Row],[Infant mortality per 1000 births]]</f>
        <v>4500.3386414280003</v>
      </c>
    </row>
    <row r="346" spans="1:6" x14ac:dyDescent="0.25">
      <c r="A346" s="39" t="s">
        <v>174</v>
      </c>
      <c r="B346" s="39">
        <v>35.17</v>
      </c>
      <c r="C346" s="39">
        <v>40187486</v>
      </c>
      <c r="D346" s="38">
        <v>62.5</v>
      </c>
      <c r="E346" s="38">
        <f>(Table4[[#This Row],[ Population]]/1000)*Table4[[#This Row],[ Birth rate(births/1000 population)]]</f>
        <v>1413393.88262</v>
      </c>
      <c r="F346" s="84">
        <f>(Table4[[#This Row],[Birth''s per year]]/1000)*Table4[[#This Row],[Infant mortality per 1000 births]]</f>
        <v>88337.117663750003</v>
      </c>
    </row>
    <row r="347" spans="1:6" x14ac:dyDescent="0.25">
      <c r="A347" s="39" t="s">
        <v>175</v>
      </c>
      <c r="B347" s="39">
        <v>18.39</v>
      </c>
      <c r="C347" s="39">
        <v>438144</v>
      </c>
      <c r="D347" s="38">
        <v>23.57</v>
      </c>
      <c r="E347" s="38">
        <f>(Table4[[#This Row],[ Population]]/1000)*Table4[[#This Row],[ Birth rate(births/1000 population)]]</f>
        <v>8057.4681600000004</v>
      </c>
      <c r="F347" s="84">
        <f>(Table4[[#This Row],[Birth''s per year]]/1000)*Table4[[#This Row],[Infant mortality per 1000 births]]</f>
        <v>189.91452453120002</v>
      </c>
    </row>
    <row r="348" spans="1:6" x14ac:dyDescent="0.25">
      <c r="A348" s="39" t="s">
        <v>176</v>
      </c>
      <c r="B348" s="39">
        <v>27.72</v>
      </c>
      <c r="C348" s="39">
        <v>1173900</v>
      </c>
      <c r="D348" s="38">
        <v>69.27</v>
      </c>
      <c r="E348" s="38">
        <f>(Table4[[#This Row],[ Population]]/1000)*Table4[[#This Row],[ Birth rate(births/1000 population)]]</f>
        <v>32540.508000000002</v>
      </c>
      <c r="F348" s="84">
        <f>(Table4[[#This Row],[Birth''s per year]]/1000)*Table4[[#This Row],[Infant mortality per 1000 births]]</f>
        <v>2254.0809891600002</v>
      </c>
    </row>
    <row r="349" spans="1:6" x14ac:dyDescent="0.25">
      <c r="A349" s="39" t="s">
        <v>177</v>
      </c>
      <c r="B349" s="39">
        <v>10.36</v>
      </c>
      <c r="C349" s="39">
        <v>9001774</v>
      </c>
      <c r="D349" s="38">
        <v>2.77</v>
      </c>
      <c r="E349" s="38">
        <f>(Table4[[#This Row],[ Population]]/1000)*Table4[[#This Row],[ Birth rate(births/1000 population)]]</f>
        <v>93258.378639999995</v>
      </c>
      <c r="F349" s="84">
        <f>(Table4[[#This Row],[Birth''s per year]]/1000)*Table4[[#This Row],[Infant mortality per 1000 births]]</f>
        <v>258.32570883279999</v>
      </c>
    </row>
    <row r="350" spans="1:6" x14ac:dyDescent="0.25">
      <c r="A350" s="39" t="s">
        <v>178</v>
      </c>
      <c r="B350" s="39">
        <v>9.77</v>
      </c>
      <c r="C350" s="39">
        <v>7489370</v>
      </c>
      <c r="D350" s="38">
        <v>4.3899999999999997</v>
      </c>
      <c r="E350" s="38">
        <f>(Table4[[#This Row],[ Population]]/1000)*Table4[[#This Row],[ Birth rate(births/1000 population)]]</f>
        <v>73171.144899999999</v>
      </c>
      <c r="F350" s="84">
        <f>(Table4[[#This Row],[Birth''s per year]]/1000)*Table4[[#This Row],[Infant mortality per 1000 births]]</f>
        <v>321.221326111</v>
      </c>
    </row>
    <row r="351" spans="1:6" x14ac:dyDescent="0.25">
      <c r="A351" s="39" t="s">
        <v>179</v>
      </c>
      <c r="B351" s="39">
        <v>28.29</v>
      </c>
      <c r="C351" s="39">
        <v>18448752</v>
      </c>
      <c r="D351" s="38">
        <v>29.53</v>
      </c>
      <c r="E351" s="38">
        <f>(Table4[[#This Row],[ Population]]/1000)*Table4[[#This Row],[ Birth rate(births/1000 population)]]</f>
        <v>521915.19407999999</v>
      </c>
      <c r="F351" s="84">
        <f>(Table4[[#This Row],[Birth''s per year]]/1000)*Table4[[#This Row],[Infant mortality per 1000 births]]</f>
        <v>15412.155681182401</v>
      </c>
    </row>
    <row r="352" spans="1:6" x14ac:dyDescent="0.25">
      <c r="A352" s="39" t="s">
        <v>180</v>
      </c>
      <c r="B352" s="39">
        <v>12.64</v>
      </c>
      <c r="C352" s="39">
        <v>22894384</v>
      </c>
      <c r="D352" s="38">
        <v>6.4</v>
      </c>
      <c r="E352" s="38">
        <f>(Table4[[#This Row],[ Population]]/1000)*Table4[[#This Row],[ Birth rate(births/1000 population)]]</f>
        <v>289385.01376</v>
      </c>
      <c r="F352" s="84">
        <f>(Table4[[#This Row],[Birth''s per year]]/1000)*Table4[[#This Row],[Infant mortality per 1000 births]]</f>
        <v>1852.0640880640001</v>
      </c>
    </row>
    <row r="353" spans="1:6" x14ac:dyDescent="0.25">
      <c r="A353" s="39" t="s">
        <v>181</v>
      </c>
      <c r="B353" s="39">
        <v>32.58</v>
      </c>
      <c r="C353" s="39">
        <v>7163506</v>
      </c>
      <c r="D353" s="38">
        <v>110.76</v>
      </c>
      <c r="E353" s="38">
        <f>(Table4[[#This Row],[ Population]]/1000)*Table4[[#This Row],[ Birth rate(births/1000 population)]]</f>
        <v>233387.02548000001</v>
      </c>
      <c r="F353" s="84">
        <f>(Table4[[#This Row],[Birth''s per year]]/1000)*Table4[[#This Row],[Infant mortality per 1000 births]]</f>
        <v>25849.946942164803</v>
      </c>
    </row>
    <row r="354" spans="1:6" x14ac:dyDescent="0.25">
      <c r="A354" s="39" t="s">
        <v>182</v>
      </c>
      <c r="B354" s="39">
        <v>15.7</v>
      </c>
      <c r="C354" s="39">
        <v>65444371</v>
      </c>
      <c r="D354" s="38">
        <v>20.48</v>
      </c>
      <c r="E354" s="38">
        <f>(Table4[[#This Row],[ Population]]/1000)*Table4[[#This Row],[ Birth rate(births/1000 population)]]</f>
        <v>1027476.6246999999</v>
      </c>
      <c r="F354" s="84">
        <f>(Table4[[#This Row],[Birth''s per year]]/1000)*Table4[[#This Row],[Infant mortality per 1000 births]]</f>
        <v>21042.721273856001</v>
      </c>
    </row>
    <row r="355" spans="1:6" x14ac:dyDescent="0.25">
      <c r="A355" s="39" t="s">
        <v>183</v>
      </c>
      <c r="B355" s="39">
        <v>25.18</v>
      </c>
      <c r="C355" s="39">
        <v>112422</v>
      </c>
      <c r="D355" s="38">
        <v>12.62</v>
      </c>
      <c r="E355" s="38">
        <f>(Table4[[#This Row],[ Population]]/1000)*Table4[[#This Row],[ Birth rate(births/1000 population)]]</f>
        <v>2830.7859599999997</v>
      </c>
      <c r="F355" s="84">
        <f>(Table4[[#This Row],[Birth''s per year]]/1000)*Table4[[#This Row],[Infant mortality per 1000 births]]</f>
        <v>35.724518815199993</v>
      </c>
    </row>
    <row r="356" spans="1:6" x14ac:dyDescent="0.25">
      <c r="A356" s="39" t="s">
        <v>184</v>
      </c>
      <c r="B356" s="39">
        <v>12.81</v>
      </c>
      <c r="C356" s="39">
        <v>1088644</v>
      </c>
      <c r="D356" s="39"/>
      <c r="E356" s="39">
        <f>(Table4[[#This Row],[ Population]]/1000)*Table4[[#This Row],[ Birth rate(births/1000 population)]]</f>
        <v>13945.529640000001</v>
      </c>
      <c r="F356" s="84">
        <f>(Table4[[#This Row],[Birth''s per year]]/1000)*Table4[[#This Row],[Infant mortality per 1000 births]]</f>
        <v>0</v>
      </c>
    </row>
    <row r="357" spans="1:6" x14ac:dyDescent="0.25">
      <c r="A357" s="39" t="s">
        <v>185</v>
      </c>
      <c r="B357" s="39">
        <v>15.5</v>
      </c>
      <c r="C357" s="39">
        <v>10074951</v>
      </c>
      <c r="D357" s="38">
        <v>24.77</v>
      </c>
      <c r="E357" s="38">
        <f>(Table4[[#This Row],[ Population]]/1000)*Table4[[#This Row],[ Birth rate(births/1000 population)]]</f>
        <v>156161.74049999999</v>
      </c>
      <c r="F357" s="84">
        <f>(Table4[[#This Row],[Birth''s per year]]/1000)*Table4[[#This Row],[Infant mortality per 1000 births]]</f>
        <v>3868.1263121849993</v>
      </c>
    </row>
    <row r="358" spans="1:6" x14ac:dyDescent="0.25">
      <c r="A358" s="39" t="s">
        <v>186</v>
      </c>
      <c r="B358" s="39">
        <v>16.829999999999998</v>
      </c>
      <c r="C358" s="39">
        <v>69660559</v>
      </c>
      <c r="D358" s="38">
        <v>41.04</v>
      </c>
      <c r="E358" s="38">
        <f>(Table4[[#This Row],[ Population]]/1000)*Table4[[#This Row],[ Birth rate(births/1000 population)]]</f>
        <v>1172387.2079699999</v>
      </c>
      <c r="F358" s="84">
        <f>(Table4[[#This Row],[Birth''s per year]]/1000)*Table4[[#This Row],[Infant mortality per 1000 births]]</f>
        <v>48114.771015088794</v>
      </c>
    </row>
    <row r="359" spans="1:6" x14ac:dyDescent="0.25">
      <c r="A359" s="39" t="s">
        <v>187</v>
      </c>
      <c r="B359" s="39">
        <v>27.68</v>
      </c>
      <c r="C359" s="39">
        <v>4952081</v>
      </c>
      <c r="D359" s="38">
        <v>73.08</v>
      </c>
      <c r="E359" s="38">
        <f>(Table4[[#This Row],[ Population]]/1000)*Table4[[#This Row],[ Birth rate(births/1000 population)]]</f>
        <v>137073.60208000001</v>
      </c>
      <c r="F359" s="84">
        <f>(Table4[[#This Row],[Birth''s per year]]/1000)*Table4[[#This Row],[Infant mortality per 1000 births]]</f>
        <v>10017.3388400064</v>
      </c>
    </row>
    <row r="360" spans="1:6" x14ac:dyDescent="0.25">
      <c r="A360" s="39" t="s">
        <v>188</v>
      </c>
      <c r="B360" s="39">
        <v>22.23</v>
      </c>
      <c r="C360" s="39">
        <v>20556</v>
      </c>
      <c r="D360" s="39"/>
      <c r="E360" s="39">
        <f>(Table4[[#This Row],[ Population]]/1000)*Table4[[#This Row],[ Birth rate(births/1000 population)]]</f>
        <v>456.95988000000006</v>
      </c>
      <c r="F360" s="84">
        <f>(Table4[[#This Row],[Birth''s per year]]/1000)*Table4[[#This Row],[Infant mortality per 1000 births]]</f>
        <v>0</v>
      </c>
    </row>
    <row r="361" spans="1:6" x14ac:dyDescent="0.25">
      <c r="A361" s="39" t="s">
        <v>189</v>
      </c>
      <c r="B361" s="39">
        <v>10.49</v>
      </c>
      <c r="C361" s="39">
        <v>47425336</v>
      </c>
      <c r="D361" s="38">
        <v>20.34</v>
      </c>
      <c r="E361" s="38">
        <f>(Table4[[#This Row],[ Population]]/1000)*Table4[[#This Row],[ Birth rate(births/1000 population)]]</f>
        <v>497491.77464000002</v>
      </c>
      <c r="F361" s="84">
        <f>(Table4[[#This Row],[Birth''s per year]]/1000)*Table4[[#This Row],[Infant mortality per 1000 births]]</f>
        <v>10118.9826961776</v>
      </c>
    </row>
    <row r="362" spans="1:6" x14ac:dyDescent="0.25">
      <c r="A362" s="39" t="s">
        <v>190</v>
      </c>
      <c r="B362" s="39">
        <v>18.78</v>
      </c>
      <c r="C362" s="39">
        <v>2563212</v>
      </c>
      <c r="D362" s="38">
        <v>14.51</v>
      </c>
      <c r="E362" s="38">
        <f>(Table4[[#This Row],[ Population]]/1000)*Table4[[#This Row],[ Birth rate(births/1000 population)]]</f>
        <v>48137.121360000005</v>
      </c>
      <c r="F362" s="84">
        <f>(Table4[[#This Row],[Birth''s per year]]/1000)*Table4[[#This Row],[Infant mortality per 1000 births]]</f>
        <v>698.4696309336</v>
      </c>
    </row>
    <row r="363" spans="1:6" x14ac:dyDescent="0.25">
      <c r="A363" s="39" t="s">
        <v>191</v>
      </c>
      <c r="B363" s="39">
        <v>10.78</v>
      </c>
      <c r="C363" s="39">
        <v>60441457</v>
      </c>
      <c r="D363" s="38">
        <v>5.16</v>
      </c>
      <c r="E363" s="38">
        <f>(Table4[[#This Row],[ Population]]/1000)*Table4[[#This Row],[ Birth rate(births/1000 population)]]</f>
        <v>651558.90645999997</v>
      </c>
      <c r="F363" s="84">
        <f>(Table4[[#This Row],[Birth''s per year]]/1000)*Table4[[#This Row],[Infant mortality per 1000 births]]</f>
        <v>3362.0439573336002</v>
      </c>
    </row>
    <row r="364" spans="1:6" x14ac:dyDescent="0.25">
      <c r="A364" s="39" t="s">
        <v>192</v>
      </c>
      <c r="B364" s="39">
        <v>14.14</v>
      </c>
      <c r="C364" s="39">
        <v>295734134</v>
      </c>
      <c r="D364" s="38">
        <v>6.5</v>
      </c>
      <c r="E364" s="38">
        <f>(Table4[[#This Row],[ Population]]/1000)*Table4[[#This Row],[ Birth rate(births/1000 population)]]</f>
        <v>4181680.6547600003</v>
      </c>
      <c r="F364" s="84">
        <f>(Table4[[#This Row],[Birth''s per year]]/1000)*Table4[[#This Row],[Infant mortality per 1000 births]]</f>
        <v>27180.924255940001</v>
      </c>
    </row>
    <row r="365" spans="1:6" x14ac:dyDescent="0.25">
      <c r="A365" s="39" t="s">
        <v>193</v>
      </c>
      <c r="B365" s="39">
        <v>14.09</v>
      </c>
      <c r="C365" s="39">
        <v>3415920</v>
      </c>
      <c r="D365" s="38">
        <v>11.95</v>
      </c>
      <c r="E365" s="38">
        <f>(Table4[[#This Row],[ Population]]/1000)*Table4[[#This Row],[ Birth rate(births/1000 population)]]</f>
        <v>48130.3128</v>
      </c>
      <c r="F365" s="84">
        <f>(Table4[[#This Row],[Birth''s per year]]/1000)*Table4[[#This Row],[Infant mortality per 1000 births]]</f>
        <v>575.15723795999997</v>
      </c>
    </row>
    <row r="366" spans="1:6" x14ac:dyDescent="0.25">
      <c r="A366" s="39" t="s">
        <v>194</v>
      </c>
      <c r="B366" s="39">
        <v>26.22</v>
      </c>
      <c r="C366" s="39">
        <v>26851195</v>
      </c>
      <c r="D366" s="38">
        <v>71.099999999999994</v>
      </c>
      <c r="E366" s="38">
        <f>(Table4[[#This Row],[ Population]]/1000)*Table4[[#This Row],[ Birth rate(births/1000 population)]]</f>
        <v>704038.33289999992</v>
      </c>
      <c r="F366" s="84">
        <f>(Table4[[#This Row],[Birth''s per year]]/1000)*Table4[[#This Row],[Infant mortality per 1000 births]]</f>
        <v>50057.125469189989</v>
      </c>
    </row>
    <row r="367" spans="1:6" x14ac:dyDescent="0.25">
      <c r="A367" s="39" t="s">
        <v>195</v>
      </c>
      <c r="B367" s="39">
        <v>18.91</v>
      </c>
      <c r="C367" s="39">
        <v>25375281</v>
      </c>
      <c r="D367" s="38">
        <v>22.2</v>
      </c>
      <c r="E367" s="38">
        <f>(Table4[[#This Row],[ Population]]/1000)*Table4[[#This Row],[ Birth rate(births/1000 population)]]</f>
        <v>479846.56370999996</v>
      </c>
      <c r="F367" s="84">
        <f>(Table4[[#This Row],[Birth''s per year]]/1000)*Table4[[#This Row],[Infant mortality per 1000 births]]</f>
        <v>10652.593714361998</v>
      </c>
    </row>
    <row r="368" spans="1:6" x14ac:dyDescent="0.25">
      <c r="A368" s="39" t="s">
        <v>196</v>
      </c>
      <c r="B368" s="39">
        <v>17.07</v>
      </c>
      <c r="C368" s="39">
        <v>83535576</v>
      </c>
      <c r="D368" s="38">
        <v>25.95</v>
      </c>
      <c r="E368" s="38">
        <f>(Table4[[#This Row],[ Population]]/1000)*Table4[[#This Row],[ Birth rate(births/1000 population)]]</f>
        <v>1425952.28232</v>
      </c>
      <c r="F368" s="84">
        <f>(Table4[[#This Row],[Birth''s per year]]/1000)*Table4[[#This Row],[Infant mortality per 1000 births]]</f>
        <v>37003.461726203997</v>
      </c>
    </row>
    <row r="369" spans="1:6" x14ac:dyDescent="0.25">
      <c r="A369" s="39" t="s">
        <v>197</v>
      </c>
      <c r="B369" s="39">
        <v>14.2</v>
      </c>
      <c r="C369" s="39">
        <v>108708</v>
      </c>
      <c r="D369" s="38">
        <v>8.0299999999999994</v>
      </c>
      <c r="E369" s="38">
        <f>(Table4[[#This Row],[ Population]]/1000)*Table4[[#This Row],[ Birth rate(births/1000 population)]]</f>
        <v>1543.6535999999999</v>
      </c>
      <c r="F369" s="84">
        <f>(Table4[[#This Row],[Birth''s per year]]/1000)*Table4[[#This Row],[Infant mortality per 1000 births]]</f>
        <v>12.395538407999998</v>
      </c>
    </row>
    <row r="370" spans="1:6" x14ac:dyDescent="0.25">
      <c r="A370" s="39" t="s">
        <v>198</v>
      </c>
      <c r="B370" s="39">
        <v>43.07</v>
      </c>
      <c r="C370" s="39">
        <v>20727063</v>
      </c>
      <c r="D370" s="38">
        <v>61.5</v>
      </c>
      <c r="E370" s="38">
        <f>(Table4[[#This Row],[ Population]]/1000)*Table4[[#This Row],[ Birth rate(births/1000 population)]]</f>
        <v>892714.60340999998</v>
      </c>
      <c r="F370" s="84">
        <f>(Table4[[#This Row],[Birth''s per year]]/1000)*Table4[[#This Row],[Infant mortality per 1000 births]]</f>
        <v>54901.948109714998</v>
      </c>
    </row>
    <row r="371" spans="1:6" x14ac:dyDescent="0.25">
      <c r="A371" s="39" t="s">
        <v>199</v>
      </c>
      <c r="B371" s="39">
        <v>41.38</v>
      </c>
      <c r="C371" s="39">
        <v>11261795</v>
      </c>
      <c r="D371" s="38">
        <v>88.29</v>
      </c>
      <c r="E371" s="38">
        <f>(Table4[[#This Row],[ Population]]/1000)*Table4[[#This Row],[ Birth rate(births/1000 population)]]</f>
        <v>466013.07710000005</v>
      </c>
      <c r="F371" s="84">
        <f>(Table4[[#This Row],[Birth''s per year]]/1000)*Table4[[#This Row],[Infant mortality per 1000 births]]</f>
        <v>41144.294577159009</v>
      </c>
    </row>
    <row r="372" spans="1:6" x14ac:dyDescent="0.25">
      <c r="A372" s="39" t="s">
        <v>200</v>
      </c>
      <c r="B372" s="39">
        <v>29.74</v>
      </c>
      <c r="C372" s="39">
        <v>12746990</v>
      </c>
      <c r="D372" s="38">
        <v>67.69</v>
      </c>
      <c r="E372" s="38">
        <f>(Table4[[#This Row],[ Population]]/1000)*Table4[[#This Row],[ Birth rate(births/1000 population)]]</f>
        <v>379095.48259999999</v>
      </c>
      <c r="F372" s="84">
        <f>(Table4[[#This Row],[Birth''s per year]]/1000)*Table4[[#This Row],[Infant mortality per 1000 births]]</f>
        <v>25660.973217193998</v>
      </c>
    </row>
    <row r="394" spans="2:2" x14ac:dyDescent="0.25">
      <c r="B394" s="9"/>
    </row>
  </sheetData>
  <hyperlinks>
    <hyperlink ref="A1" location="OBJECTIVES!A1" display="OBJECTIVES"/>
    <hyperlink ref="A2" location="HOME!A1" display="HOME"/>
  </hyperlinks>
  <pageMargins left="0.7" right="0.7" top="0.75" bottom="0.75" header="0.3" footer="0.3"/>
  <pageSetup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0"/>
  <sheetViews>
    <sheetView zoomScaleNormal="100" workbookViewId="0"/>
  </sheetViews>
  <sheetFormatPr defaultRowHeight="15" x14ac:dyDescent="0.25"/>
  <cols>
    <col min="1" max="1" width="31.140625" style="46" bestFit="1" customWidth="1"/>
    <col min="2" max="2" width="15.28515625" style="46" bestFit="1" customWidth="1"/>
    <col min="3" max="3" width="18.42578125" style="46" bestFit="1" customWidth="1"/>
    <col min="4" max="4" width="22.7109375" style="47" bestFit="1" customWidth="1"/>
    <col min="5" max="5" width="31.140625" style="46" bestFit="1" customWidth="1"/>
    <col min="6" max="6" width="15.42578125" style="46" customWidth="1"/>
    <col min="7" max="7" width="18.5703125" style="46" customWidth="1"/>
    <col min="8" max="8" width="15.42578125" style="46" bestFit="1" customWidth="1"/>
    <col min="9" max="9" width="18.5703125" style="48" bestFit="1" customWidth="1"/>
    <col min="10" max="11" width="9.140625" style="46"/>
    <col min="12" max="12" width="12" style="46" customWidth="1"/>
    <col min="13" max="14" width="18.5703125" style="46" bestFit="1" customWidth="1"/>
    <col min="15" max="16384" width="9.140625" style="46"/>
  </cols>
  <sheetData>
    <row r="1" spans="1:14" x14ac:dyDescent="0.25">
      <c r="A1" s="118" t="s">
        <v>526</v>
      </c>
      <c r="H1" s="9"/>
      <c r="N1" s="9"/>
    </row>
    <row r="2" spans="1:14" ht="15.75" x14ac:dyDescent="0.25">
      <c r="A2" s="119" t="s">
        <v>525</v>
      </c>
      <c r="N2" s="9"/>
    </row>
    <row r="3" spans="1:14" x14ac:dyDescent="0.25">
      <c r="H3" s="49" t="s">
        <v>473</v>
      </c>
      <c r="I3" s="50" t="s">
        <v>479</v>
      </c>
      <c r="N3" s="9"/>
    </row>
    <row r="4" spans="1:14" x14ac:dyDescent="0.25">
      <c r="H4" s="45" t="s">
        <v>192</v>
      </c>
      <c r="I4" s="7">
        <v>1008453.3969400001</v>
      </c>
      <c r="N4" s="9"/>
    </row>
    <row r="5" spans="1:14" x14ac:dyDescent="0.25">
      <c r="H5" s="45" t="s">
        <v>19</v>
      </c>
      <c r="I5" s="7">
        <v>690162.44021999999</v>
      </c>
      <c r="N5" s="9"/>
    </row>
    <row r="6" spans="1:14" x14ac:dyDescent="0.25">
      <c r="H6" s="45" t="s">
        <v>49</v>
      </c>
      <c r="I6" s="7">
        <v>195518.04435999997</v>
      </c>
      <c r="N6" s="9"/>
    </row>
    <row r="7" spans="1:14" x14ac:dyDescent="0.25">
      <c r="H7" s="45" t="s">
        <v>80</v>
      </c>
      <c r="I7" s="7">
        <v>179700.4302</v>
      </c>
      <c r="N7" s="9"/>
    </row>
    <row r="8" spans="1:14" x14ac:dyDescent="0.25">
      <c r="H8" s="45" t="s">
        <v>158</v>
      </c>
      <c r="I8" s="7">
        <v>146288.71518</v>
      </c>
      <c r="N8" s="9"/>
    </row>
    <row r="9" spans="1:14" x14ac:dyDescent="0.25">
      <c r="H9" s="45" t="s">
        <v>191</v>
      </c>
      <c r="I9" s="7">
        <v>132366.79083000001</v>
      </c>
      <c r="N9" s="9"/>
    </row>
    <row r="10" spans="1:14" x14ac:dyDescent="0.25">
      <c r="H10" s="45" t="s">
        <v>99</v>
      </c>
      <c r="I10" s="7">
        <v>120273.27830999999</v>
      </c>
      <c r="N10" s="9"/>
    </row>
    <row r="11" spans="1:14" x14ac:dyDescent="0.25">
      <c r="H11" s="45" t="s">
        <v>27</v>
      </c>
      <c r="I11" s="7">
        <v>79959.939260000014</v>
      </c>
      <c r="N11" s="9"/>
    </row>
    <row r="12" spans="1:14" x14ac:dyDescent="0.25">
      <c r="H12" s="45" t="s">
        <v>167</v>
      </c>
      <c r="I12" s="7">
        <v>51028.551599999999</v>
      </c>
      <c r="L12" s="9"/>
      <c r="M12" s="9"/>
      <c r="N12" s="9"/>
    </row>
    <row r="13" spans="1:14" x14ac:dyDescent="0.25">
      <c r="F13" s="9"/>
      <c r="G13" s="9"/>
      <c r="H13" s="45" t="s">
        <v>139</v>
      </c>
      <c r="I13" s="7">
        <v>47745.798810000008</v>
      </c>
      <c r="L13" s="9"/>
      <c r="M13" s="9"/>
      <c r="N13" s="9"/>
    </row>
    <row r="14" spans="1:14" x14ac:dyDescent="0.25">
      <c r="F14" s="9"/>
      <c r="G14" s="9"/>
      <c r="H14" s="9"/>
      <c r="L14" s="9"/>
      <c r="M14" s="9"/>
      <c r="N14" s="9"/>
    </row>
    <row r="15" spans="1:14" x14ac:dyDescent="0.25">
      <c r="L15" s="9"/>
      <c r="M15" s="9"/>
      <c r="N15" s="9"/>
    </row>
    <row r="16" spans="1:14" x14ac:dyDescent="0.25">
      <c r="H16" s="49" t="s">
        <v>473</v>
      </c>
      <c r="I16" s="50" t="s">
        <v>479</v>
      </c>
      <c r="L16" s="9"/>
      <c r="M16" s="9"/>
      <c r="N16" s="9"/>
    </row>
    <row r="17" spans="6:14" x14ac:dyDescent="0.25">
      <c r="H17" s="45" t="s">
        <v>54</v>
      </c>
      <c r="I17" s="7">
        <v>-522525.52480000001</v>
      </c>
      <c r="L17" s="9"/>
      <c r="M17" s="9"/>
      <c r="N17" s="9"/>
    </row>
    <row r="18" spans="6:14" x14ac:dyDescent="0.25">
      <c r="H18" s="45" t="s">
        <v>129</v>
      </c>
      <c r="I18" s="7">
        <v>-517208.13761000003</v>
      </c>
      <c r="L18" s="9"/>
      <c r="M18" s="9"/>
      <c r="N18" s="9"/>
    </row>
    <row r="19" spans="6:14" x14ac:dyDescent="0.25">
      <c r="H19" s="45" t="s">
        <v>147</v>
      </c>
      <c r="I19" s="7">
        <v>-449903.25042</v>
      </c>
      <c r="L19" s="9"/>
      <c r="M19" s="9"/>
      <c r="N19" s="9"/>
    </row>
    <row r="20" spans="6:14" x14ac:dyDescent="0.25">
      <c r="H20" s="45" t="s">
        <v>151</v>
      </c>
      <c r="I20" s="7">
        <v>-131786.2095</v>
      </c>
      <c r="L20" s="9"/>
      <c r="M20" s="9"/>
      <c r="N20" s="9"/>
    </row>
    <row r="21" spans="6:14" x14ac:dyDescent="0.25">
      <c r="H21" s="45" t="s">
        <v>67</v>
      </c>
      <c r="I21" s="7">
        <v>-114659.62794000001</v>
      </c>
      <c r="L21" s="9"/>
      <c r="M21" s="9"/>
      <c r="N21" s="9"/>
    </row>
    <row r="22" spans="6:14" x14ac:dyDescent="0.25">
      <c r="H22" s="45" t="s">
        <v>32</v>
      </c>
      <c r="I22" s="7">
        <v>-102466.93587999999</v>
      </c>
      <c r="L22" s="9"/>
      <c r="M22" s="9"/>
      <c r="N22" s="9"/>
    </row>
    <row r="23" spans="6:14" x14ac:dyDescent="0.25">
      <c r="H23" s="45" t="s">
        <v>46</v>
      </c>
      <c r="I23" s="7">
        <v>-77237.035199999998</v>
      </c>
      <c r="L23" s="9"/>
      <c r="M23" s="9"/>
      <c r="N23" s="9"/>
    </row>
    <row r="24" spans="6:14" x14ac:dyDescent="0.25">
      <c r="H24" s="45" t="s">
        <v>93</v>
      </c>
      <c r="I24" s="7">
        <v>-75618.507160000008</v>
      </c>
      <c r="L24" s="9"/>
      <c r="M24" s="9"/>
      <c r="N24" s="9"/>
    </row>
    <row r="25" spans="6:14" x14ac:dyDescent="0.25">
      <c r="H25" s="45" t="s">
        <v>164</v>
      </c>
      <c r="I25" s="7">
        <v>-71591.693289999996</v>
      </c>
      <c r="L25" s="9"/>
      <c r="M25" s="9"/>
      <c r="N25" s="9"/>
    </row>
    <row r="26" spans="6:14" x14ac:dyDescent="0.25">
      <c r="F26" s="9"/>
      <c r="G26" s="9"/>
      <c r="H26" s="45" t="s">
        <v>95</v>
      </c>
      <c r="I26" s="7">
        <v>-57135.002399999998</v>
      </c>
      <c r="L26" s="9"/>
      <c r="M26" s="9"/>
      <c r="N26" s="9"/>
    </row>
    <row r="27" spans="6:14" x14ac:dyDescent="0.25">
      <c r="F27" s="9"/>
      <c r="G27" s="9"/>
      <c r="H27" s="9"/>
      <c r="L27" s="9"/>
      <c r="M27" s="9"/>
      <c r="N27" s="9"/>
    </row>
    <row r="28" spans="6:14" x14ac:dyDescent="0.25">
      <c r="F28" s="9"/>
      <c r="G28" s="9"/>
      <c r="H28" s="9"/>
      <c r="L28" s="9"/>
      <c r="M28" s="9"/>
      <c r="N28" s="9"/>
    </row>
    <row r="29" spans="6:14" x14ac:dyDescent="0.25">
      <c r="F29" s="9"/>
      <c r="G29" s="9"/>
      <c r="H29" s="9"/>
      <c r="L29" s="9"/>
      <c r="M29" s="9"/>
      <c r="N29" s="9"/>
    </row>
    <row r="30" spans="6:14" x14ac:dyDescent="0.25">
      <c r="F30" s="9"/>
      <c r="G30" s="9"/>
      <c r="H30" s="9"/>
      <c r="L30" s="9"/>
      <c r="M30" s="9"/>
      <c r="N30" s="9"/>
    </row>
    <row r="31" spans="6:14" x14ac:dyDescent="0.25">
      <c r="F31" s="9"/>
      <c r="G31" s="9"/>
      <c r="H31" s="9"/>
      <c r="L31" s="9"/>
      <c r="M31" s="9"/>
      <c r="N31" s="9"/>
    </row>
    <row r="32" spans="6:14" x14ac:dyDescent="0.25">
      <c r="F32" s="9"/>
      <c r="G32" s="9"/>
      <c r="H32" s="9"/>
      <c r="L32" s="9"/>
      <c r="M32" s="9"/>
      <c r="N32" s="9"/>
    </row>
    <row r="33" spans="6:14" x14ac:dyDescent="0.25">
      <c r="F33" s="9"/>
      <c r="G33" s="9"/>
      <c r="H33" s="9"/>
      <c r="L33" s="9"/>
      <c r="M33" s="9"/>
      <c r="N33" s="9"/>
    </row>
    <row r="34" spans="6:14" x14ac:dyDescent="0.25">
      <c r="F34" s="9"/>
      <c r="G34" s="9"/>
      <c r="H34" s="9"/>
      <c r="L34" s="9"/>
      <c r="M34" s="9"/>
      <c r="N34" s="9"/>
    </row>
    <row r="35" spans="6:14" x14ac:dyDescent="0.25">
      <c r="F35" s="9"/>
      <c r="G35" s="9"/>
      <c r="H35" s="9"/>
      <c r="L35" s="9"/>
      <c r="M35" s="9"/>
      <c r="N35" s="9"/>
    </row>
    <row r="36" spans="6:14" x14ac:dyDescent="0.25">
      <c r="F36" s="9"/>
      <c r="G36" s="9"/>
      <c r="H36" s="9"/>
      <c r="L36" s="9"/>
      <c r="M36" s="9"/>
      <c r="N36" s="9"/>
    </row>
    <row r="37" spans="6:14" x14ac:dyDescent="0.25">
      <c r="F37" s="9"/>
      <c r="G37" s="9"/>
      <c r="H37" s="9"/>
      <c r="L37" s="9"/>
      <c r="M37" s="9"/>
      <c r="N37" s="9"/>
    </row>
    <row r="38" spans="6:14" x14ac:dyDescent="0.25">
      <c r="F38" s="9"/>
      <c r="G38" s="9"/>
      <c r="H38" s="9"/>
      <c r="L38" s="9"/>
      <c r="M38" s="9"/>
      <c r="N38" s="9"/>
    </row>
    <row r="39" spans="6:14" x14ac:dyDescent="0.25">
      <c r="F39" s="9"/>
      <c r="G39" s="9"/>
      <c r="H39" s="9"/>
      <c r="L39" s="9"/>
      <c r="M39" s="9"/>
      <c r="N39" s="9"/>
    </row>
    <row r="40" spans="6:14" x14ac:dyDescent="0.25">
      <c r="F40" s="9"/>
      <c r="G40" s="9"/>
      <c r="H40" s="9"/>
      <c r="L40" s="9"/>
      <c r="M40" s="9"/>
      <c r="N40" s="9"/>
    </row>
    <row r="41" spans="6:14" x14ac:dyDescent="0.25">
      <c r="F41" s="9"/>
      <c r="G41" s="9"/>
      <c r="H41" s="9"/>
      <c r="L41" s="9"/>
      <c r="M41" s="9"/>
      <c r="N41" s="9"/>
    </row>
    <row r="42" spans="6:14" x14ac:dyDescent="0.25">
      <c r="F42" s="9"/>
      <c r="G42" s="9"/>
      <c r="H42" s="9"/>
      <c r="L42" s="9"/>
      <c r="M42" s="9"/>
      <c r="N42" s="9"/>
    </row>
    <row r="43" spans="6:14" x14ac:dyDescent="0.25">
      <c r="F43" s="9"/>
      <c r="G43" s="9"/>
      <c r="H43" s="9"/>
      <c r="L43" s="9"/>
      <c r="M43" s="9"/>
      <c r="N43" s="9"/>
    </row>
    <row r="44" spans="6:14" x14ac:dyDescent="0.25">
      <c r="F44" s="9"/>
      <c r="G44" s="9"/>
      <c r="H44" s="9"/>
      <c r="L44" s="9"/>
      <c r="M44" s="9"/>
      <c r="N44" s="9"/>
    </row>
    <row r="45" spans="6:14" x14ac:dyDescent="0.25">
      <c r="F45" s="9"/>
      <c r="G45" s="9"/>
      <c r="H45" s="9"/>
      <c r="L45" s="9"/>
      <c r="M45" s="9"/>
      <c r="N45" s="9"/>
    </row>
    <row r="46" spans="6:14" x14ac:dyDescent="0.25">
      <c r="F46" s="9"/>
      <c r="G46" s="9"/>
      <c r="H46" s="9"/>
      <c r="L46" s="9"/>
      <c r="M46" s="9"/>
      <c r="N46" s="9"/>
    </row>
    <row r="47" spans="6:14" x14ac:dyDescent="0.25">
      <c r="F47" s="9"/>
      <c r="G47" s="9"/>
      <c r="H47" s="9"/>
      <c r="L47" s="9"/>
      <c r="M47" s="9"/>
      <c r="N47" s="9"/>
    </row>
    <row r="48" spans="6:14" x14ac:dyDescent="0.25">
      <c r="F48" s="9"/>
      <c r="G48" s="9"/>
      <c r="H48" s="9"/>
      <c r="L48" s="9"/>
      <c r="M48" s="9"/>
      <c r="N48" s="9"/>
    </row>
    <row r="49" spans="6:14" x14ac:dyDescent="0.25">
      <c r="F49" s="9"/>
      <c r="G49" s="9"/>
      <c r="H49" s="9"/>
      <c r="L49" s="9"/>
      <c r="M49" s="9"/>
      <c r="N49" s="9"/>
    </row>
    <row r="50" spans="6:14" x14ac:dyDescent="0.25">
      <c r="F50" s="9"/>
      <c r="G50" s="9"/>
      <c r="H50" s="9"/>
      <c r="L50" s="9"/>
      <c r="M50" s="9"/>
      <c r="N50" s="9"/>
    </row>
    <row r="51" spans="6:14" x14ac:dyDescent="0.25">
      <c r="F51" s="9"/>
      <c r="G51" s="9"/>
      <c r="H51" s="9"/>
      <c r="L51" s="9"/>
      <c r="M51" s="9"/>
      <c r="N51" s="9"/>
    </row>
    <row r="52" spans="6:14" x14ac:dyDescent="0.25">
      <c r="F52" s="9"/>
      <c r="G52" s="9"/>
      <c r="H52" s="9"/>
      <c r="L52" s="9"/>
      <c r="M52" s="9"/>
      <c r="N52" s="9"/>
    </row>
    <row r="53" spans="6:14" x14ac:dyDescent="0.25">
      <c r="F53" s="9"/>
      <c r="G53" s="9"/>
      <c r="H53" s="9"/>
      <c r="L53" s="9"/>
      <c r="M53" s="9"/>
      <c r="N53" s="9"/>
    </row>
    <row r="54" spans="6:14" x14ac:dyDescent="0.25">
      <c r="F54" s="9"/>
      <c r="G54" s="9"/>
      <c r="H54" s="9"/>
      <c r="L54" s="9"/>
      <c r="M54" s="9"/>
      <c r="N54" s="9"/>
    </row>
    <row r="55" spans="6:14" x14ac:dyDescent="0.25">
      <c r="F55" s="9"/>
      <c r="G55" s="9"/>
      <c r="H55" s="9"/>
      <c r="L55" s="9"/>
      <c r="M55" s="9"/>
      <c r="N55" s="9"/>
    </row>
    <row r="56" spans="6:14" x14ac:dyDescent="0.25">
      <c r="F56" s="9"/>
      <c r="G56" s="9"/>
      <c r="H56" s="9"/>
      <c r="L56" s="9"/>
      <c r="M56" s="9"/>
      <c r="N56" s="9"/>
    </row>
    <row r="57" spans="6:14" x14ac:dyDescent="0.25">
      <c r="F57" s="9"/>
      <c r="G57" s="9"/>
      <c r="H57" s="9"/>
      <c r="L57" s="9"/>
      <c r="M57" s="9"/>
      <c r="N57" s="9"/>
    </row>
    <row r="58" spans="6:14" x14ac:dyDescent="0.25">
      <c r="F58" s="9"/>
      <c r="G58" s="9"/>
      <c r="H58" s="9"/>
      <c r="L58" s="9"/>
      <c r="M58" s="9"/>
      <c r="N58" s="9"/>
    </row>
    <row r="59" spans="6:14" x14ac:dyDescent="0.25">
      <c r="F59" s="9"/>
      <c r="G59" s="9"/>
      <c r="H59" s="9"/>
      <c r="L59" s="9"/>
      <c r="M59" s="9"/>
      <c r="N59" s="9"/>
    </row>
    <row r="60" spans="6:14" x14ac:dyDescent="0.25">
      <c r="F60" s="9"/>
      <c r="G60" s="9"/>
      <c r="H60" s="9"/>
      <c r="L60" s="9"/>
      <c r="M60" s="9"/>
      <c r="N60" s="9"/>
    </row>
    <row r="61" spans="6:14" x14ac:dyDescent="0.25">
      <c r="F61" s="9"/>
      <c r="G61" s="9"/>
      <c r="H61" s="9"/>
      <c r="L61" s="9"/>
      <c r="M61" s="9"/>
      <c r="N61" s="9"/>
    </row>
    <row r="62" spans="6:14" x14ac:dyDescent="0.25">
      <c r="F62" s="9"/>
      <c r="G62" s="9"/>
      <c r="H62" s="9"/>
      <c r="L62" s="9"/>
      <c r="M62" s="9"/>
      <c r="N62" s="9"/>
    </row>
    <row r="63" spans="6:14" x14ac:dyDescent="0.25">
      <c r="F63" s="9"/>
      <c r="G63" s="9"/>
      <c r="H63" s="9"/>
      <c r="L63" s="9"/>
      <c r="M63" s="9"/>
      <c r="N63" s="9"/>
    </row>
    <row r="64" spans="6:14" x14ac:dyDescent="0.25">
      <c r="F64" s="9"/>
      <c r="G64" s="9"/>
      <c r="H64" s="9"/>
      <c r="L64" s="9"/>
      <c r="M64" s="9"/>
      <c r="N64" s="9"/>
    </row>
    <row r="65" spans="6:14" x14ac:dyDescent="0.25">
      <c r="F65" s="9"/>
      <c r="G65" s="9"/>
      <c r="H65" s="9"/>
      <c r="L65" s="9"/>
      <c r="M65" s="9"/>
      <c r="N65" s="9"/>
    </row>
    <row r="66" spans="6:14" x14ac:dyDescent="0.25">
      <c r="F66" s="9"/>
      <c r="G66" s="9"/>
      <c r="H66" s="9"/>
      <c r="L66" s="9"/>
      <c r="M66" s="9"/>
      <c r="N66" s="9"/>
    </row>
    <row r="67" spans="6:14" x14ac:dyDescent="0.25">
      <c r="F67" s="9"/>
      <c r="G67" s="9"/>
      <c r="H67" s="9"/>
      <c r="L67" s="9"/>
      <c r="M67" s="9"/>
      <c r="N67" s="9"/>
    </row>
    <row r="68" spans="6:14" x14ac:dyDescent="0.25">
      <c r="F68" s="9"/>
      <c r="G68" s="9"/>
      <c r="H68" s="9"/>
      <c r="L68" s="9"/>
      <c r="M68" s="9"/>
      <c r="N68" s="9"/>
    </row>
    <row r="69" spans="6:14" x14ac:dyDescent="0.25">
      <c r="F69" s="9"/>
      <c r="G69" s="9"/>
      <c r="H69" s="9"/>
      <c r="L69" s="9"/>
      <c r="M69" s="9"/>
      <c r="N69" s="9"/>
    </row>
    <row r="70" spans="6:14" x14ac:dyDescent="0.25">
      <c r="F70" s="9"/>
      <c r="G70" s="9"/>
      <c r="H70" s="9"/>
      <c r="L70" s="9"/>
      <c r="M70" s="9"/>
      <c r="N70" s="9"/>
    </row>
    <row r="71" spans="6:14" x14ac:dyDescent="0.25">
      <c r="F71" s="9"/>
      <c r="G71" s="9"/>
      <c r="H71" s="9"/>
      <c r="L71" s="9"/>
      <c r="M71" s="9"/>
      <c r="N71" s="9"/>
    </row>
    <row r="72" spans="6:14" x14ac:dyDescent="0.25">
      <c r="F72" s="9"/>
      <c r="G72" s="9"/>
      <c r="H72" s="9"/>
      <c r="L72" s="9"/>
      <c r="M72" s="9"/>
      <c r="N72" s="9"/>
    </row>
    <row r="73" spans="6:14" x14ac:dyDescent="0.25">
      <c r="F73" s="9"/>
      <c r="G73" s="9"/>
      <c r="H73" s="9"/>
      <c r="L73" s="9"/>
      <c r="M73" s="9"/>
      <c r="N73" s="9"/>
    </row>
    <row r="74" spans="6:14" x14ac:dyDescent="0.25">
      <c r="F74" s="9"/>
      <c r="G74" s="9"/>
      <c r="H74" s="9"/>
      <c r="L74" s="9"/>
      <c r="M74" s="9"/>
      <c r="N74" s="9"/>
    </row>
    <row r="75" spans="6:14" x14ac:dyDescent="0.25">
      <c r="F75" s="9"/>
      <c r="G75" s="9"/>
      <c r="H75" s="9"/>
      <c r="L75" s="9"/>
      <c r="M75" s="9"/>
      <c r="N75" s="9"/>
    </row>
    <row r="76" spans="6:14" x14ac:dyDescent="0.25">
      <c r="F76" s="9"/>
      <c r="G76" s="9"/>
      <c r="H76" s="9"/>
      <c r="L76" s="9"/>
      <c r="M76" s="9"/>
      <c r="N76" s="9"/>
    </row>
    <row r="77" spans="6:14" x14ac:dyDescent="0.25">
      <c r="F77" s="9"/>
      <c r="G77" s="9"/>
      <c r="H77" s="9"/>
      <c r="L77" s="9"/>
      <c r="M77" s="9"/>
      <c r="N77" s="9"/>
    </row>
    <row r="78" spans="6:14" x14ac:dyDescent="0.25">
      <c r="F78" s="9"/>
      <c r="G78" s="9"/>
      <c r="H78" s="9"/>
      <c r="L78" s="9"/>
      <c r="M78" s="9"/>
      <c r="N78" s="9"/>
    </row>
    <row r="79" spans="6:14" x14ac:dyDescent="0.25">
      <c r="F79" s="9"/>
      <c r="G79" s="9"/>
      <c r="H79" s="9"/>
      <c r="L79" s="9"/>
      <c r="M79" s="9"/>
      <c r="N79" s="9"/>
    </row>
    <row r="80" spans="6:14" x14ac:dyDescent="0.25">
      <c r="F80" s="9"/>
      <c r="G80" s="9"/>
      <c r="H80" s="9"/>
      <c r="L80" s="9"/>
      <c r="M80" s="9"/>
      <c r="N80" s="9"/>
    </row>
    <row r="81" spans="6:14" x14ac:dyDescent="0.25">
      <c r="F81" s="9"/>
      <c r="G81" s="9"/>
      <c r="H81" s="9"/>
      <c r="L81" s="9"/>
      <c r="M81" s="9"/>
      <c r="N81" s="9"/>
    </row>
    <row r="82" spans="6:14" x14ac:dyDescent="0.25">
      <c r="F82" s="9"/>
      <c r="G82" s="9"/>
      <c r="H82" s="9"/>
      <c r="L82" s="9"/>
      <c r="M82" s="9"/>
      <c r="N82" s="9"/>
    </row>
    <row r="83" spans="6:14" x14ac:dyDescent="0.25">
      <c r="F83" s="9"/>
      <c r="G83" s="9"/>
      <c r="H83" s="9"/>
      <c r="L83" s="9"/>
      <c r="M83" s="9"/>
      <c r="N83" s="9"/>
    </row>
    <row r="84" spans="6:14" x14ac:dyDescent="0.25">
      <c r="F84" s="9"/>
      <c r="G84" s="9"/>
      <c r="H84" s="9"/>
      <c r="L84" s="9"/>
      <c r="M84" s="9"/>
      <c r="N84" s="9"/>
    </row>
    <row r="85" spans="6:14" x14ac:dyDescent="0.25">
      <c r="F85" s="9"/>
      <c r="G85" s="9"/>
      <c r="H85" s="9"/>
      <c r="L85" s="9"/>
      <c r="M85" s="9"/>
      <c r="N85" s="9"/>
    </row>
    <row r="86" spans="6:14" x14ac:dyDescent="0.25">
      <c r="F86" s="9"/>
      <c r="G86" s="9"/>
      <c r="H86" s="9"/>
      <c r="L86" s="9"/>
      <c r="M86" s="9"/>
      <c r="N86" s="9"/>
    </row>
    <row r="87" spans="6:14" x14ac:dyDescent="0.25">
      <c r="F87" s="9"/>
      <c r="G87" s="9"/>
      <c r="H87" s="9"/>
      <c r="L87" s="9"/>
      <c r="M87" s="9"/>
      <c r="N87" s="9"/>
    </row>
    <row r="88" spans="6:14" x14ac:dyDescent="0.25">
      <c r="F88" s="9"/>
      <c r="G88" s="9"/>
      <c r="H88" s="9"/>
      <c r="L88" s="9"/>
      <c r="M88" s="9"/>
      <c r="N88" s="9"/>
    </row>
    <row r="89" spans="6:14" x14ac:dyDescent="0.25">
      <c r="F89" s="9"/>
      <c r="G89" s="9"/>
      <c r="H89" s="9"/>
      <c r="L89" s="9"/>
      <c r="M89" s="9"/>
      <c r="N89" s="9"/>
    </row>
    <row r="90" spans="6:14" x14ac:dyDescent="0.25">
      <c r="F90" s="9"/>
      <c r="G90" s="9"/>
      <c r="H90" s="9"/>
      <c r="L90" s="9"/>
      <c r="M90" s="9"/>
      <c r="N90" s="9"/>
    </row>
    <row r="91" spans="6:14" x14ac:dyDescent="0.25">
      <c r="F91" s="9"/>
      <c r="G91" s="9"/>
      <c r="H91" s="9"/>
      <c r="L91" s="9"/>
      <c r="M91" s="9"/>
      <c r="N91" s="9"/>
    </row>
    <row r="92" spans="6:14" x14ac:dyDescent="0.25">
      <c r="F92" s="9"/>
      <c r="G92" s="9"/>
      <c r="H92" s="9"/>
      <c r="L92" s="9"/>
      <c r="M92" s="9"/>
      <c r="N92" s="9"/>
    </row>
    <row r="93" spans="6:14" x14ac:dyDescent="0.25">
      <c r="F93" s="9"/>
      <c r="G93" s="9"/>
      <c r="H93" s="9"/>
      <c r="L93" s="9"/>
      <c r="M93" s="9"/>
      <c r="N93" s="9"/>
    </row>
    <row r="94" spans="6:14" x14ac:dyDescent="0.25">
      <c r="F94" s="9"/>
      <c r="G94" s="9"/>
      <c r="H94" s="9"/>
      <c r="L94" s="9"/>
      <c r="M94" s="9"/>
      <c r="N94" s="9"/>
    </row>
    <row r="95" spans="6:14" x14ac:dyDescent="0.25">
      <c r="F95" s="9"/>
      <c r="G95" s="9"/>
      <c r="H95" s="9"/>
      <c r="L95" s="9"/>
      <c r="M95" s="9"/>
      <c r="N95" s="9"/>
    </row>
    <row r="96" spans="6:14" x14ac:dyDescent="0.25">
      <c r="F96" s="9"/>
      <c r="G96" s="9"/>
      <c r="H96" s="9"/>
      <c r="L96" s="9"/>
      <c r="M96" s="9"/>
      <c r="N96" s="9"/>
    </row>
    <row r="97" spans="1:14" x14ac:dyDescent="0.25">
      <c r="F97" s="9"/>
      <c r="G97" s="9"/>
      <c r="H97" s="9"/>
      <c r="L97" s="9"/>
      <c r="M97" s="9"/>
      <c r="N97" s="9"/>
    </row>
    <row r="98" spans="1:14" x14ac:dyDescent="0.25">
      <c r="F98" s="9"/>
      <c r="G98" s="9"/>
      <c r="H98" s="9"/>
      <c r="L98" s="9"/>
      <c r="M98" s="9"/>
      <c r="N98" s="9"/>
    </row>
    <row r="99" spans="1:14" x14ac:dyDescent="0.25">
      <c r="F99" s="9"/>
      <c r="G99" s="9"/>
      <c r="H99" s="9"/>
      <c r="L99" s="9"/>
      <c r="M99" s="9"/>
      <c r="N99" s="9"/>
    </row>
    <row r="100" spans="1:14" x14ac:dyDescent="0.25">
      <c r="A100" s="51" t="s">
        <v>0</v>
      </c>
      <c r="B100" s="51" t="s">
        <v>15</v>
      </c>
      <c r="C100" s="51" t="s">
        <v>477</v>
      </c>
      <c r="D100" s="52" t="s">
        <v>478</v>
      </c>
      <c r="F100" s="9"/>
      <c r="G100" s="9"/>
      <c r="H100" s="9"/>
      <c r="L100" s="9"/>
      <c r="M100" s="9"/>
      <c r="N100" s="9"/>
    </row>
    <row r="101" spans="1:14" x14ac:dyDescent="0.25">
      <c r="A101" s="51" t="s">
        <v>192</v>
      </c>
      <c r="B101" s="53">
        <v>295734134</v>
      </c>
      <c r="C101" s="53">
        <v>3.41</v>
      </c>
      <c r="D101" s="54">
        <f>(Table3[[#This Row],[Population]]/1000)*Table3[[#This Row],[Migration rate]]</f>
        <v>1008453.3969400001</v>
      </c>
      <c r="F101" s="9"/>
      <c r="G101" s="9"/>
      <c r="H101" s="9"/>
      <c r="L101" s="9"/>
      <c r="M101" s="9"/>
      <c r="N101" s="9"/>
    </row>
    <row r="102" spans="1:14" x14ac:dyDescent="0.25">
      <c r="A102" s="51" t="s">
        <v>19</v>
      </c>
      <c r="B102" s="53">
        <v>29928987</v>
      </c>
      <c r="C102" s="53">
        <v>23.06</v>
      </c>
      <c r="D102" s="54">
        <f>(Table3[[#This Row],[Population]]/1000)*Table3[[#This Row],[Migration rate]]</f>
        <v>690162.44021999999</v>
      </c>
      <c r="F102" s="9"/>
      <c r="G102" s="9"/>
      <c r="H102" s="9"/>
      <c r="L102" s="9"/>
      <c r="M102" s="9"/>
      <c r="N102" s="9"/>
    </row>
    <row r="103" spans="1:14" x14ac:dyDescent="0.25">
      <c r="A103" s="51" t="s">
        <v>49</v>
      </c>
      <c r="B103" s="53">
        <v>32805041</v>
      </c>
      <c r="C103" s="53">
        <v>5.96</v>
      </c>
      <c r="D103" s="54">
        <f>(Table3[[#This Row],[Population]]/1000)*Table3[[#This Row],[Migration rate]]</f>
        <v>195518.04435999997</v>
      </c>
      <c r="F103" s="9"/>
      <c r="G103" s="9"/>
      <c r="H103" s="9"/>
      <c r="L103" s="9"/>
      <c r="M103" s="9"/>
      <c r="N103" s="9"/>
    </row>
    <row r="104" spans="1:14" x14ac:dyDescent="0.25">
      <c r="A104" s="51" t="s">
        <v>80</v>
      </c>
      <c r="B104" s="53">
        <v>82431390</v>
      </c>
      <c r="C104" s="53">
        <v>2.1800000000000002</v>
      </c>
      <c r="D104" s="54">
        <f>(Table3[[#This Row],[Population]]/1000)*Table3[[#This Row],[Migration rate]]</f>
        <v>179700.4302</v>
      </c>
      <c r="F104" s="9"/>
      <c r="G104" s="9"/>
      <c r="H104" s="9"/>
      <c r="L104" s="9"/>
      <c r="M104" s="9"/>
      <c r="N104" s="9"/>
    </row>
    <row r="105" spans="1:14" x14ac:dyDescent="0.25">
      <c r="A105" s="51" t="s">
        <v>158</v>
      </c>
      <c r="B105" s="53">
        <v>143420309</v>
      </c>
      <c r="C105" s="53">
        <v>1.02</v>
      </c>
      <c r="D105" s="54">
        <f>(Table3[[#This Row],[Population]]/1000)*Table3[[#This Row],[Migration rate]]</f>
        <v>146288.71518</v>
      </c>
      <c r="F105" s="9"/>
      <c r="G105" s="9"/>
      <c r="H105" s="9"/>
      <c r="L105" s="9"/>
      <c r="M105" s="9"/>
      <c r="N105" s="9"/>
    </row>
    <row r="106" spans="1:14" x14ac:dyDescent="0.25">
      <c r="A106" s="51" t="s">
        <v>191</v>
      </c>
      <c r="B106" s="53">
        <v>60441457</v>
      </c>
      <c r="C106" s="53">
        <v>2.19</v>
      </c>
      <c r="D106" s="54">
        <f>(Table3[[#This Row],[Population]]/1000)*Table3[[#This Row],[Migration rate]]</f>
        <v>132366.79083000001</v>
      </c>
      <c r="F106" s="9"/>
      <c r="G106" s="9"/>
      <c r="H106" s="9"/>
      <c r="L106" s="9"/>
      <c r="M106" s="9"/>
      <c r="N106" s="9"/>
    </row>
    <row r="107" spans="1:14" x14ac:dyDescent="0.25">
      <c r="A107" s="51" t="s">
        <v>99</v>
      </c>
      <c r="B107" s="53">
        <v>58103033</v>
      </c>
      <c r="C107" s="53">
        <v>2.0699999999999998</v>
      </c>
      <c r="D107" s="54">
        <f>(Table3[[#This Row],[Population]]/1000)*Table3[[#This Row],[Migration rate]]</f>
        <v>120273.27830999999</v>
      </c>
      <c r="F107" s="9"/>
      <c r="G107" s="9"/>
      <c r="H107" s="9"/>
      <c r="L107" s="9"/>
      <c r="M107" s="9"/>
      <c r="N107" s="9"/>
    </row>
    <row r="108" spans="1:14" x14ac:dyDescent="0.25">
      <c r="A108" s="51" t="s">
        <v>27</v>
      </c>
      <c r="B108" s="53">
        <v>20090437</v>
      </c>
      <c r="C108" s="53">
        <v>3.98</v>
      </c>
      <c r="D108" s="54">
        <f>(Table3[[#This Row],[Population]]/1000)*Table3[[#This Row],[Migration rate]]</f>
        <v>79959.939260000014</v>
      </c>
      <c r="F108" s="9"/>
      <c r="G108" s="9"/>
      <c r="H108" s="9"/>
      <c r="L108" s="9"/>
      <c r="M108" s="9"/>
      <c r="N108" s="9"/>
    </row>
    <row r="109" spans="1:14" x14ac:dyDescent="0.25">
      <c r="A109" s="51" t="s">
        <v>167</v>
      </c>
      <c r="B109" s="53">
        <v>4425720</v>
      </c>
      <c r="C109" s="53">
        <v>11.53</v>
      </c>
      <c r="D109" s="54">
        <f>(Table3[[#This Row],[Population]]/1000)*Table3[[#This Row],[Migration rate]]</f>
        <v>51028.551599999999</v>
      </c>
      <c r="F109" s="9"/>
      <c r="G109" s="9"/>
      <c r="H109" s="9"/>
      <c r="L109" s="9"/>
      <c r="M109" s="9"/>
      <c r="N109" s="9"/>
    </row>
    <row r="110" spans="1:14" x14ac:dyDescent="0.25">
      <c r="A110" s="51" t="s">
        <v>139</v>
      </c>
      <c r="B110" s="53">
        <v>16407491</v>
      </c>
      <c r="C110" s="53">
        <v>2.91</v>
      </c>
      <c r="D110" s="54">
        <f>(Table3[[#This Row],[Population]]/1000)*Table3[[#This Row],[Migration rate]]</f>
        <v>47745.798810000008</v>
      </c>
      <c r="F110" s="9"/>
      <c r="G110" s="9"/>
      <c r="H110" s="9"/>
      <c r="L110" s="9"/>
      <c r="M110" s="9"/>
      <c r="N110" s="9"/>
    </row>
    <row r="111" spans="1:14" x14ac:dyDescent="0.25">
      <c r="A111" s="51" t="s">
        <v>170</v>
      </c>
      <c r="B111" s="53">
        <v>8591629</v>
      </c>
      <c r="C111" s="53">
        <v>5.37</v>
      </c>
      <c r="D111" s="54">
        <f>(Table3[[#This Row],[Population]]/1000)*Table3[[#This Row],[Migration rate]]</f>
        <v>46137.047730000006</v>
      </c>
      <c r="F111" s="9"/>
      <c r="G111" s="9"/>
      <c r="H111" s="9"/>
      <c r="L111" s="9"/>
      <c r="M111" s="9"/>
      <c r="N111" s="9"/>
    </row>
    <row r="112" spans="1:14" x14ac:dyDescent="0.25">
      <c r="A112" s="51" t="s">
        <v>75</v>
      </c>
      <c r="B112" s="53">
        <v>60656178</v>
      </c>
      <c r="C112" s="53">
        <v>0.66</v>
      </c>
      <c r="D112" s="54">
        <f>(Table3[[#This Row],[Population]]/1000)*Table3[[#This Row],[Migration rate]]</f>
        <v>40033.07748</v>
      </c>
      <c r="F112" s="9"/>
      <c r="G112" s="9"/>
      <c r="H112" s="9"/>
      <c r="L112" s="9"/>
      <c r="M112" s="9"/>
      <c r="N112" s="9"/>
    </row>
    <row r="113" spans="1:14" x14ac:dyDescent="0.25">
      <c r="A113" s="51" t="s">
        <v>172</v>
      </c>
      <c r="B113" s="53">
        <v>40341462</v>
      </c>
      <c r="C113" s="53">
        <v>0.99</v>
      </c>
      <c r="D113" s="54">
        <f>(Table3[[#This Row],[Population]]/1000)*Table3[[#This Row],[Migration rate]]</f>
        <v>39938.047379999996</v>
      </c>
      <c r="F113" s="9"/>
      <c r="G113" s="9"/>
      <c r="H113" s="9"/>
      <c r="L113" s="9"/>
      <c r="M113" s="9"/>
      <c r="N113" s="9"/>
    </row>
    <row r="114" spans="1:14" x14ac:dyDescent="0.25">
      <c r="A114" s="51" t="s">
        <v>102</v>
      </c>
      <c r="B114" s="53">
        <v>5759732</v>
      </c>
      <c r="C114" s="53">
        <v>6.59</v>
      </c>
      <c r="D114" s="54">
        <f>(Table3[[#This Row],[Population]]/1000)*Table3[[#This Row],[Migration rate]]</f>
        <v>37956.633880000001</v>
      </c>
      <c r="F114" s="9"/>
      <c r="G114" s="9"/>
      <c r="H114" s="9"/>
      <c r="L114" s="9"/>
      <c r="M114" s="9"/>
      <c r="N114" s="9"/>
    </row>
    <row r="115" spans="1:14" x14ac:dyDescent="0.25">
      <c r="A115" s="51" t="s">
        <v>153</v>
      </c>
      <c r="B115" s="53">
        <v>10566212</v>
      </c>
      <c r="C115" s="53">
        <v>3.57</v>
      </c>
      <c r="D115" s="54">
        <f>(Table3[[#This Row],[Population]]/1000)*Table3[[#This Row],[Migration rate]]</f>
        <v>37721.376839999997</v>
      </c>
      <c r="F115" s="9"/>
      <c r="G115" s="9"/>
      <c r="H115" s="9"/>
      <c r="L115" s="9"/>
      <c r="M115" s="9"/>
      <c r="N115" s="9"/>
    </row>
    <row r="116" spans="1:14" x14ac:dyDescent="0.25">
      <c r="A116" s="51" t="s">
        <v>90</v>
      </c>
      <c r="B116" s="53">
        <v>6898686</v>
      </c>
      <c r="C116" s="53">
        <v>5.24</v>
      </c>
      <c r="D116" s="54">
        <f>(Table3[[#This Row],[Population]]/1000)*Table3[[#This Row],[Migration rate]]</f>
        <v>36149.11464</v>
      </c>
      <c r="F116" s="9"/>
      <c r="G116" s="9"/>
      <c r="H116" s="9"/>
      <c r="L116" s="9"/>
      <c r="M116" s="9"/>
      <c r="N116" s="9"/>
    </row>
    <row r="117" spans="1:14" x14ac:dyDescent="0.25">
      <c r="A117" s="51" t="s">
        <v>144</v>
      </c>
      <c r="B117" s="53">
        <v>128771988</v>
      </c>
      <c r="C117" s="53">
        <v>0.26</v>
      </c>
      <c r="D117" s="54">
        <f>(Table3[[#This Row],[Population]]/1000)*Table3[[#This Row],[Migration rate]]</f>
        <v>33480.71688</v>
      </c>
      <c r="F117" s="9"/>
      <c r="G117" s="9"/>
      <c r="H117" s="9"/>
      <c r="L117" s="9"/>
      <c r="M117" s="9"/>
      <c r="N117" s="9"/>
    </row>
    <row r="118" spans="1:14" x14ac:dyDescent="0.25">
      <c r="A118" s="51" t="s">
        <v>108</v>
      </c>
      <c r="B118" s="53">
        <v>2335648</v>
      </c>
      <c r="C118" s="53">
        <v>14.18</v>
      </c>
      <c r="D118" s="54">
        <f>(Table3[[#This Row],[Population]]/1000)*Table3[[#This Row],[Migration rate]]</f>
        <v>33119.488640000003</v>
      </c>
      <c r="F118" s="9"/>
      <c r="G118" s="9"/>
      <c r="H118" s="9"/>
      <c r="L118" s="9"/>
      <c r="M118" s="9"/>
      <c r="N118" s="9"/>
    </row>
    <row r="119" spans="1:14" x14ac:dyDescent="0.25">
      <c r="A119" s="51" t="s">
        <v>178</v>
      </c>
      <c r="B119" s="53">
        <v>7489370</v>
      </c>
      <c r="C119" s="53">
        <v>4.05</v>
      </c>
      <c r="D119" s="54">
        <f>(Table3[[#This Row],[Population]]/1000)*Table3[[#This Row],[Migration rate]]</f>
        <v>30331.948499999999</v>
      </c>
      <c r="F119" s="9"/>
      <c r="G119" s="9"/>
      <c r="H119" s="9"/>
      <c r="L119" s="9"/>
      <c r="M119" s="9"/>
      <c r="N119" s="9"/>
    </row>
    <row r="120" spans="1:14" x14ac:dyDescent="0.25">
      <c r="A120" s="51" t="s">
        <v>34</v>
      </c>
      <c r="B120" s="53">
        <v>10300483</v>
      </c>
      <c r="C120" s="53">
        <v>2.54</v>
      </c>
      <c r="D120" s="54">
        <f>(Table3[[#This Row],[Population]]/1000)*Table3[[#This Row],[Migration rate]]</f>
        <v>26163.22682</v>
      </c>
      <c r="F120" s="9"/>
      <c r="G120" s="9"/>
      <c r="H120" s="9"/>
      <c r="L120" s="9"/>
      <c r="M120" s="9"/>
      <c r="N120" s="9"/>
    </row>
    <row r="121" spans="1:14" x14ac:dyDescent="0.25">
      <c r="A121" s="51" t="s">
        <v>83</v>
      </c>
      <c r="B121" s="53">
        <v>10668354</v>
      </c>
      <c r="C121" s="53">
        <v>2.35</v>
      </c>
      <c r="D121" s="54">
        <f>(Table3[[#This Row],[Population]]/1000)*Table3[[#This Row],[Migration rate]]</f>
        <v>25070.6319</v>
      </c>
      <c r="F121" s="9"/>
      <c r="G121" s="9"/>
      <c r="H121" s="9"/>
      <c r="L121" s="9"/>
      <c r="M121" s="9"/>
      <c r="N121" s="9"/>
    </row>
    <row r="122" spans="1:14" x14ac:dyDescent="0.25">
      <c r="A122" s="51" t="s">
        <v>24</v>
      </c>
      <c r="B122" s="53">
        <v>39537943</v>
      </c>
      <c r="C122" s="53">
        <v>0.61</v>
      </c>
      <c r="D122" s="54">
        <f>(Table3[[#This Row],[Population]]/1000)*Table3[[#This Row],[Migration rate]]</f>
        <v>24118.145229999998</v>
      </c>
      <c r="F122" s="9"/>
      <c r="G122" s="9"/>
      <c r="H122" s="9"/>
      <c r="L122" s="9"/>
      <c r="M122" s="9"/>
      <c r="N122" s="9"/>
    </row>
    <row r="123" spans="1:14" x14ac:dyDescent="0.25">
      <c r="A123" s="51" t="s">
        <v>97</v>
      </c>
      <c r="B123" s="53">
        <v>4015676</v>
      </c>
      <c r="C123" s="53">
        <v>4.99</v>
      </c>
      <c r="D123" s="54">
        <f>(Table3[[#This Row],[Population]]/1000)*Table3[[#This Row],[Migration rate]]</f>
        <v>20038.223239999999</v>
      </c>
      <c r="F123" s="9"/>
      <c r="G123" s="9"/>
      <c r="H123" s="9"/>
      <c r="L123" s="9"/>
      <c r="M123" s="9"/>
      <c r="N123" s="9"/>
    </row>
    <row r="124" spans="1:14" x14ac:dyDescent="0.25">
      <c r="A124" s="51" t="s">
        <v>28</v>
      </c>
      <c r="B124" s="53">
        <v>8184691</v>
      </c>
      <c r="C124" s="53">
        <v>2</v>
      </c>
      <c r="D124" s="54">
        <f>(Table3[[#This Row],[Population]]/1000)*Table3[[#This Row],[Migration rate]]</f>
        <v>16369.382</v>
      </c>
      <c r="F124" s="9"/>
      <c r="G124" s="9"/>
      <c r="H124" s="9"/>
      <c r="L124" s="9"/>
      <c r="M124" s="9"/>
      <c r="N124" s="9"/>
    </row>
    <row r="125" spans="1:14" x14ac:dyDescent="0.25">
      <c r="A125" s="51" t="s">
        <v>142</v>
      </c>
      <c r="B125" s="53">
        <v>4035461</v>
      </c>
      <c r="C125" s="53">
        <v>4.05</v>
      </c>
      <c r="D125" s="54">
        <f>(Table3[[#This Row],[Population]]/1000)*Table3[[#This Row],[Migration rate]]</f>
        <v>16343.617049999999</v>
      </c>
      <c r="F125" s="9"/>
      <c r="G125" s="9"/>
      <c r="H125" s="9"/>
      <c r="L125" s="9"/>
      <c r="M125" s="9"/>
      <c r="N125" s="9"/>
    </row>
    <row r="126" spans="1:14" x14ac:dyDescent="0.25">
      <c r="A126" s="51" t="s">
        <v>177</v>
      </c>
      <c r="B126" s="53">
        <v>9001774</v>
      </c>
      <c r="C126" s="53">
        <v>1.67</v>
      </c>
      <c r="D126" s="54">
        <f>(Table3[[#This Row],[Population]]/1000)*Table3[[#This Row],[Migration rate]]</f>
        <v>15032.962579999998</v>
      </c>
      <c r="F126" s="9"/>
      <c r="G126" s="9"/>
      <c r="H126" s="9"/>
      <c r="L126" s="9"/>
      <c r="M126" s="9"/>
      <c r="N126" s="9"/>
    </row>
    <row r="127" spans="1:14" x14ac:dyDescent="0.25">
      <c r="A127" s="51" t="s">
        <v>155</v>
      </c>
      <c r="B127" s="53">
        <v>863051</v>
      </c>
      <c r="C127" s="53">
        <v>16.29</v>
      </c>
      <c r="D127" s="54">
        <f>(Table3[[#This Row],[Population]]/1000)*Table3[[#This Row],[Migration rate]]</f>
        <v>14059.10079</v>
      </c>
      <c r="F127" s="9"/>
      <c r="G127" s="9"/>
      <c r="H127" s="9"/>
      <c r="L127" s="9"/>
      <c r="M127" s="9"/>
      <c r="N127" s="9"/>
    </row>
    <row r="128" spans="1:14" x14ac:dyDescent="0.25">
      <c r="A128" s="51" t="s">
        <v>63</v>
      </c>
      <c r="B128" s="53">
        <v>5432335</v>
      </c>
      <c r="C128" s="53">
        <v>2.48</v>
      </c>
      <c r="D128" s="54">
        <f>(Table3[[#This Row],[Population]]/1000)*Table3[[#This Row],[Migration rate]]</f>
        <v>13472.1908</v>
      </c>
      <c r="F128" s="9"/>
      <c r="G128" s="9"/>
      <c r="H128" s="9"/>
      <c r="L128" s="9"/>
      <c r="M128" s="9"/>
      <c r="N128" s="9"/>
    </row>
    <row r="129" spans="1:14" x14ac:dyDescent="0.25">
      <c r="A129" s="51" t="s">
        <v>35</v>
      </c>
      <c r="B129" s="53">
        <v>10364388</v>
      </c>
      <c r="C129" s="53">
        <v>1.23</v>
      </c>
      <c r="D129" s="54">
        <f>(Table3[[#This Row],[Population]]/1000)*Table3[[#This Row],[Migration rate]]</f>
        <v>12748.197240000001</v>
      </c>
      <c r="F129" s="9"/>
      <c r="G129" s="9"/>
      <c r="H129" s="9"/>
      <c r="L129" s="9"/>
      <c r="M129" s="9"/>
      <c r="N129" s="9"/>
    </row>
    <row r="130" spans="1:14" x14ac:dyDescent="0.25">
      <c r="A130" s="51" t="s">
        <v>62</v>
      </c>
      <c r="B130" s="53">
        <v>10241138</v>
      </c>
      <c r="C130" s="53">
        <v>0.97</v>
      </c>
      <c r="D130" s="54">
        <f>(Table3[[#This Row],[Population]]/1000)*Table3[[#This Row],[Migration rate]]</f>
        <v>9933.9038600000003</v>
      </c>
      <c r="F130" s="9"/>
      <c r="G130" s="9"/>
      <c r="H130" s="9"/>
      <c r="L130" s="9"/>
      <c r="M130" s="9"/>
      <c r="N130" s="9"/>
    </row>
    <row r="131" spans="1:14" x14ac:dyDescent="0.25">
      <c r="A131" s="51" t="s">
        <v>91</v>
      </c>
      <c r="B131" s="53">
        <v>10006835</v>
      </c>
      <c r="C131" s="53">
        <v>0.86</v>
      </c>
      <c r="D131" s="54">
        <f>(Table3[[#This Row],[Population]]/1000)*Table3[[#This Row],[Migration rate]]</f>
        <v>8605.8780999999999</v>
      </c>
      <c r="F131" s="9"/>
      <c r="G131" s="9"/>
      <c r="H131" s="9"/>
      <c r="L131" s="9"/>
      <c r="M131" s="9"/>
      <c r="N131" s="9"/>
    </row>
    <row r="132" spans="1:14" x14ac:dyDescent="0.25">
      <c r="A132" s="51" t="s">
        <v>145</v>
      </c>
      <c r="B132" s="53">
        <v>4593041</v>
      </c>
      <c r="C132" s="53">
        <v>1.74</v>
      </c>
      <c r="D132" s="54">
        <f>(Table3[[#This Row],[Population]]/1000)*Table3[[#This Row],[Migration rate]]</f>
        <v>7991.8913400000001</v>
      </c>
      <c r="F132" s="9"/>
      <c r="G132" s="9"/>
      <c r="H132" s="9"/>
      <c r="L132" s="9"/>
      <c r="M132" s="9"/>
      <c r="N132" s="9"/>
    </row>
    <row r="133" spans="1:14" x14ac:dyDescent="0.25">
      <c r="A133" s="51" t="s">
        <v>59</v>
      </c>
      <c r="B133" s="53">
        <v>4495904</v>
      </c>
      <c r="C133" s="53">
        <v>1.58</v>
      </c>
      <c r="D133" s="54">
        <f>(Table3[[#This Row],[Population]]/1000)*Table3[[#This Row],[Migration rate]]</f>
        <v>7103.5283200000013</v>
      </c>
      <c r="F133" s="9"/>
      <c r="G133" s="9"/>
      <c r="H133" s="9"/>
      <c r="L133" s="9"/>
      <c r="M133" s="9"/>
      <c r="N133" s="9"/>
    </row>
    <row r="134" spans="1:14" x14ac:dyDescent="0.25">
      <c r="A134" s="51" t="s">
        <v>74</v>
      </c>
      <c r="B134" s="53">
        <v>5223442</v>
      </c>
      <c r="C134" s="53">
        <v>0.95</v>
      </c>
      <c r="D134" s="54">
        <f>(Table3[[#This Row],[Population]]/1000)*Table3[[#This Row],[Migration rate]]</f>
        <v>4962.2698999999993</v>
      </c>
      <c r="F134" s="9"/>
      <c r="G134" s="9"/>
      <c r="H134" s="9"/>
      <c r="L134" s="9"/>
      <c r="M134" s="9"/>
      <c r="N134" s="9"/>
    </row>
    <row r="135" spans="1:14" x14ac:dyDescent="0.25">
      <c r="A135" s="51" t="s">
        <v>98</v>
      </c>
      <c r="B135" s="53">
        <v>6276883</v>
      </c>
      <c r="C135" s="53">
        <v>0.68</v>
      </c>
      <c r="D135" s="54">
        <f>(Table3[[#This Row],[Population]]/1000)*Table3[[#This Row],[Migration rate]]</f>
        <v>4268.2804400000005</v>
      </c>
      <c r="F135" s="9"/>
      <c r="G135" s="9"/>
      <c r="H135" s="9"/>
      <c r="L135" s="9"/>
      <c r="M135" s="9"/>
      <c r="N135" s="9"/>
    </row>
    <row r="136" spans="1:14" x14ac:dyDescent="0.25">
      <c r="A136" s="51" t="s">
        <v>117</v>
      </c>
      <c r="B136" s="53">
        <v>468571</v>
      </c>
      <c r="C136" s="53">
        <v>8.9700000000000006</v>
      </c>
      <c r="D136" s="54">
        <f>(Table3[[#This Row],[Population]]/1000)*Table3[[#This Row],[Migration rate]]</f>
        <v>4203.0818700000009</v>
      </c>
      <c r="F136" s="9"/>
      <c r="G136" s="9"/>
      <c r="H136" s="9"/>
      <c r="L136" s="9"/>
      <c r="M136" s="9"/>
      <c r="N136" s="9"/>
    </row>
    <row r="137" spans="1:14" x14ac:dyDescent="0.25">
      <c r="A137" s="51" t="s">
        <v>190</v>
      </c>
      <c r="B137" s="53">
        <v>2563212</v>
      </c>
      <c r="C137" s="53">
        <v>1.03</v>
      </c>
      <c r="D137" s="54">
        <f>(Table3[[#This Row],[Population]]/1000)*Table3[[#This Row],[Migration rate]]</f>
        <v>2640.1083600000002</v>
      </c>
      <c r="F137" s="9"/>
      <c r="G137" s="9"/>
      <c r="H137" s="9"/>
      <c r="L137" s="9"/>
      <c r="M137" s="9"/>
      <c r="N137" s="9"/>
    </row>
    <row r="138" spans="1:14" x14ac:dyDescent="0.25">
      <c r="A138" s="51" t="s">
        <v>169</v>
      </c>
      <c r="B138" s="53">
        <v>2011070</v>
      </c>
      <c r="C138" s="53">
        <v>1.1200000000000001</v>
      </c>
      <c r="D138" s="54">
        <f>(Table3[[#This Row],[Population]]/1000)*Table3[[#This Row],[Migration rate]]</f>
        <v>2252.3984</v>
      </c>
      <c r="F138" s="9"/>
      <c r="G138" s="9"/>
      <c r="H138" s="9"/>
      <c r="L138" s="9"/>
      <c r="M138" s="9"/>
      <c r="N138" s="9"/>
    </row>
    <row r="139" spans="1:14" x14ac:dyDescent="0.25">
      <c r="A139" s="51" t="s">
        <v>165</v>
      </c>
      <c r="B139" s="53">
        <v>11126832</v>
      </c>
      <c r="C139" s="53">
        <v>0.2</v>
      </c>
      <c r="D139" s="54">
        <f>(Table3[[#This Row],[Population]]/1000)*Table3[[#This Row],[Migration rate]]</f>
        <v>2225.3664000000003</v>
      </c>
      <c r="F139" s="9"/>
      <c r="G139" s="9"/>
      <c r="H139" s="9"/>
      <c r="L139" s="9"/>
      <c r="M139" s="9"/>
      <c r="N139" s="9"/>
    </row>
    <row r="140" spans="1:14" x14ac:dyDescent="0.25">
      <c r="A140" s="51" t="s">
        <v>118</v>
      </c>
      <c r="B140" s="53">
        <v>449198</v>
      </c>
      <c r="C140" s="53">
        <v>4.8600000000000003</v>
      </c>
      <c r="D140" s="54">
        <f>(Table3[[#This Row],[Population]]/1000)*Table3[[#This Row],[Migration rate]]</f>
        <v>2183.1022800000001</v>
      </c>
      <c r="F140" s="9"/>
      <c r="G140" s="9"/>
      <c r="H140" s="9"/>
      <c r="L140" s="9"/>
      <c r="M140" s="9"/>
      <c r="N140" s="9"/>
    </row>
    <row r="141" spans="1:14" x14ac:dyDescent="0.25">
      <c r="A141" s="51" t="s">
        <v>57</v>
      </c>
      <c r="B141" s="53">
        <v>4016173</v>
      </c>
      <c r="C141" s="53">
        <v>0.51</v>
      </c>
      <c r="D141" s="54">
        <f>(Table3[[#This Row],[Population]]/1000)*Table3[[#This Row],[Migration rate]]</f>
        <v>2048.2482299999997</v>
      </c>
      <c r="F141" s="9"/>
      <c r="G141" s="9"/>
      <c r="H141" s="9"/>
      <c r="L141" s="9"/>
      <c r="M141" s="9"/>
      <c r="N141" s="9"/>
    </row>
    <row r="142" spans="1:14" x14ac:dyDescent="0.25">
      <c r="A142" s="51" t="s">
        <v>168</v>
      </c>
      <c r="B142" s="53">
        <v>5431363</v>
      </c>
      <c r="C142" s="53">
        <v>0.3</v>
      </c>
      <c r="D142" s="54">
        <f>(Table3[[#This Row],[Population]]/1000)*Table3[[#This Row],[Migration rate]]</f>
        <v>1629.4089000000001</v>
      </c>
      <c r="F142" s="9"/>
      <c r="G142" s="9"/>
      <c r="H142" s="9"/>
      <c r="L142" s="9"/>
      <c r="M142" s="9"/>
      <c r="N142" s="9"/>
    </row>
    <row r="143" spans="1:14" x14ac:dyDescent="0.25">
      <c r="A143" s="51" t="s">
        <v>44</v>
      </c>
      <c r="B143" s="53">
        <v>372361</v>
      </c>
      <c r="C143" s="53">
        <v>3.59</v>
      </c>
      <c r="D143" s="54">
        <f>(Table3[[#This Row],[Population]]/1000)*Table3[[#This Row],[Migration rate]]</f>
        <v>1336.7759899999999</v>
      </c>
      <c r="F143" s="9"/>
      <c r="G143" s="9"/>
      <c r="H143" s="9"/>
      <c r="L143" s="9"/>
      <c r="M143" s="9"/>
      <c r="N143" s="9"/>
    </row>
    <row r="144" spans="1:14" x14ac:dyDescent="0.25">
      <c r="A144" s="51" t="s">
        <v>76</v>
      </c>
      <c r="B144" s="53">
        <v>195506</v>
      </c>
      <c r="C144" s="53">
        <v>6.27</v>
      </c>
      <c r="D144" s="54">
        <f>(Table3[[#This Row],[Population]]/1000)*Table3[[#This Row],[Migration rate]]</f>
        <v>1225.8226199999999</v>
      </c>
      <c r="F144" s="9"/>
      <c r="G144" s="9"/>
      <c r="H144" s="9"/>
      <c r="L144" s="9"/>
      <c r="M144" s="9"/>
      <c r="N144" s="9"/>
    </row>
    <row r="145" spans="1:14" x14ac:dyDescent="0.25">
      <c r="A145" s="51" t="s">
        <v>146</v>
      </c>
      <c r="B145" s="53">
        <v>3001583</v>
      </c>
      <c r="C145" s="53">
        <v>0.28000000000000003</v>
      </c>
      <c r="D145" s="54">
        <f>(Table3[[#This Row],[Population]]/1000)*Table3[[#This Row],[Migration rate]]</f>
        <v>840.44324000000006</v>
      </c>
      <c r="F145" s="9"/>
      <c r="G145" s="9"/>
      <c r="H145" s="9"/>
      <c r="L145" s="9"/>
      <c r="M145" s="9"/>
      <c r="N145" s="9"/>
    </row>
    <row r="146" spans="1:14" x14ac:dyDescent="0.25">
      <c r="A146" s="51" t="s">
        <v>51</v>
      </c>
      <c r="B146" s="53">
        <v>44270</v>
      </c>
      <c r="C146" s="53">
        <v>18.75</v>
      </c>
      <c r="D146" s="54">
        <f>(Table3[[#This Row],[Population]]/1000)*Table3[[#This Row],[Migration rate]]</f>
        <v>830.06250000000011</v>
      </c>
      <c r="F146" s="9"/>
      <c r="G146" s="9"/>
      <c r="H146" s="9"/>
      <c r="L146" s="9"/>
      <c r="M146" s="9"/>
      <c r="N146" s="9"/>
    </row>
    <row r="147" spans="1:14" x14ac:dyDescent="0.25">
      <c r="A147" s="51" t="s">
        <v>125</v>
      </c>
      <c r="B147" s="53">
        <v>398534</v>
      </c>
      <c r="C147" s="53">
        <v>2.0699999999999998</v>
      </c>
      <c r="D147" s="54">
        <f>(Table3[[#This Row],[Population]]/1000)*Table3[[#This Row],[Migration rate]]</f>
        <v>824.96537999999987</v>
      </c>
      <c r="F147" s="9"/>
      <c r="G147" s="9"/>
      <c r="H147" s="9"/>
      <c r="L147" s="9"/>
      <c r="M147" s="9"/>
      <c r="N147" s="9"/>
    </row>
    <row r="148" spans="1:14" x14ac:dyDescent="0.25">
      <c r="A148" s="51" t="s">
        <v>77</v>
      </c>
      <c r="B148" s="53">
        <v>270485</v>
      </c>
      <c r="C148" s="53">
        <v>2.94</v>
      </c>
      <c r="D148" s="54">
        <f>(Table3[[#This Row],[Population]]/1000)*Table3[[#This Row],[Migration rate]]</f>
        <v>795.22590000000002</v>
      </c>
      <c r="F148" s="9"/>
      <c r="G148" s="9"/>
      <c r="H148" s="9"/>
      <c r="L148" s="9"/>
      <c r="M148" s="9"/>
      <c r="N148" s="9"/>
    </row>
    <row r="149" spans="1:14" x14ac:dyDescent="0.25">
      <c r="A149" s="51" t="s">
        <v>31</v>
      </c>
      <c r="B149" s="53">
        <v>688345</v>
      </c>
      <c r="C149" s="53">
        <v>1.05</v>
      </c>
      <c r="D149" s="54">
        <f>(Table3[[#This Row],[Population]]/1000)*Table3[[#This Row],[Migration rate]]</f>
        <v>722.76225000000011</v>
      </c>
      <c r="F149" s="9"/>
      <c r="G149" s="9"/>
      <c r="H149" s="9"/>
      <c r="L149" s="9"/>
      <c r="M149" s="9"/>
      <c r="N149" s="9"/>
    </row>
    <row r="150" spans="1:14" x14ac:dyDescent="0.25">
      <c r="A150" s="51" t="s">
        <v>92</v>
      </c>
      <c r="B150" s="53">
        <v>296737</v>
      </c>
      <c r="C150" s="53">
        <v>2.38</v>
      </c>
      <c r="D150" s="54">
        <f>(Table3[[#This Row],[Population]]/1000)*Table3[[#This Row],[Migration rate]]</f>
        <v>706.23406</v>
      </c>
      <c r="F150" s="9"/>
      <c r="G150" s="9"/>
      <c r="H150" s="9"/>
      <c r="L150" s="9"/>
      <c r="M150" s="9"/>
      <c r="N150" s="9"/>
    </row>
    <row r="151" spans="1:14" x14ac:dyDescent="0.25">
      <c r="A151" s="51" t="s">
        <v>61</v>
      </c>
      <c r="B151" s="53">
        <v>780133</v>
      </c>
      <c r="C151" s="53">
        <v>0.43</v>
      </c>
      <c r="D151" s="54">
        <f>(Table3[[#This Row],[Population]]/1000)*Table3[[#This Row],[Migration rate]]</f>
        <v>335.45719000000003</v>
      </c>
      <c r="F151" s="9"/>
      <c r="G151" s="9"/>
      <c r="H151" s="9"/>
      <c r="L151" s="9"/>
      <c r="M151" s="9"/>
      <c r="N151" s="9"/>
    </row>
    <row r="152" spans="1:14" x14ac:dyDescent="0.25">
      <c r="A152" s="51" t="s">
        <v>37</v>
      </c>
      <c r="B152" s="53">
        <v>65365</v>
      </c>
      <c r="C152" s="53">
        <v>2.4900000000000002</v>
      </c>
      <c r="D152" s="54">
        <f>(Table3[[#This Row],[Population]]/1000)*Table3[[#This Row],[Migration rate]]</f>
        <v>162.75885</v>
      </c>
      <c r="F152" s="9"/>
      <c r="G152" s="9"/>
      <c r="H152" s="9"/>
      <c r="L152" s="9"/>
      <c r="M152" s="9"/>
      <c r="N152" s="9"/>
    </row>
    <row r="153" spans="1:14" x14ac:dyDescent="0.25">
      <c r="A153" s="51" t="s">
        <v>72</v>
      </c>
      <c r="B153" s="53">
        <v>46962</v>
      </c>
      <c r="C153" s="53">
        <v>1.41</v>
      </c>
      <c r="D153" s="54">
        <f>(Table3[[#This Row],[Population]]/1000)*Table3[[#This Row],[Migration rate]]</f>
        <v>66.216419999999999</v>
      </c>
      <c r="F153" s="9"/>
      <c r="G153" s="9"/>
      <c r="H153" s="9"/>
      <c r="L153" s="9"/>
      <c r="M153" s="9"/>
      <c r="N153" s="9"/>
    </row>
    <row r="154" spans="1:14" x14ac:dyDescent="0.25">
      <c r="A154" s="51" t="s">
        <v>23</v>
      </c>
      <c r="B154" s="53">
        <v>68722</v>
      </c>
      <c r="C154" s="53"/>
      <c r="D154" s="54">
        <f>(Table3[[#This Row],[Population]]/1000)*Table3[[#This Row],[Migration rate]]</f>
        <v>0</v>
      </c>
      <c r="F154" s="9"/>
      <c r="G154" s="9"/>
      <c r="H154" s="9"/>
      <c r="L154" s="9"/>
      <c r="M154" s="9"/>
      <c r="N154" s="9"/>
    </row>
    <row r="155" spans="1:14" x14ac:dyDescent="0.25">
      <c r="A155" s="51" t="s">
        <v>26</v>
      </c>
      <c r="B155" s="53">
        <v>71566</v>
      </c>
      <c r="C155" s="53">
        <v>0</v>
      </c>
      <c r="D155" s="54">
        <f>(Table3[[#This Row],[Population]]/1000)*Table3[[#This Row],[Migration rate]]</f>
        <v>0</v>
      </c>
      <c r="F155" s="9"/>
      <c r="G155" s="9"/>
      <c r="H155" s="9"/>
      <c r="L155" s="9"/>
      <c r="M155" s="9"/>
      <c r="N155" s="9"/>
    </row>
    <row r="156" spans="1:14" x14ac:dyDescent="0.25">
      <c r="A156" s="51" t="s">
        <v>30</v>
      </c>
      <c r="B156" s="53">
        <v>301790</v>
      </c>
      <c r="C156" s="53"/>
      <c r="D156" s="54">
        <f>(Table3[[#This Row],[Population]]/1000)*Table3[[#This Row],[Migration rate]]</f>
        <v>0</v>
      </c>
      <c r="F156" s="9"/>
      <c r="G156" s="9"/>
      <c r="H156" s="9"/>
      <c r="L156" s="9"/>
      <c r="M156" s="9"/>
      <c r="N156" s="9"/>
    </row>
    <row r="157" spans="1:14" x14ac:dyDescent="0.25">
      <c r="A157" s="51" t="s">
        <v>36</v>
      </c>
      <c r="B157" s="53">
        <v>279457</v>
      </c>
      <c r="C157" s="53">
        <v>0</v>
      </c>
      <c r="D157" s="54">
        <f>(Table3[[#This Row],[Population]]/1000)*Table3[[#This Row],[Migration rate]]</f>
        <v>0</v>
      </c>
      <c r="F157" s="9"/>
      <c r="G157" s="9"/>
      <c r="H157" s="9"/>
      <c r="L157" s="9"/>
      <c r="M157" s="9"/>
      <c r="N157" s="9"/>
    </row>
    <row r="158" spans="1:14" x14ac:dyDescent="0.25">
      <c r="A158" s="51" t="s">
        <v>38</v>
      </c>
      <c r="B158" s="53">
        <v>2232291</v>
      </c>
      <c r="C158" s="53">
        <v>0</v>
      </c>
      <c r="D158" s="54">
        <f>(Table3[[#This Row],[Population]]/1000)*Table3[[#This Row],[Migration rate]]</f>
        <v>0</v>
      </c>
      <c r="F158" s="9"/>
      <c r="G158" s="9"/>
      <c r="H158" s="9"/>
      <c r="L158" s="9"/>
      <c r="M158" s="9"/>
      <c r="N158" s="9"/>
    </row>
    <row r="159" spans="1:14" x14ac:dyDescent="0.25">
      <c r="A159" s="51" t="s">
        <v>40</v>
      </c>
      <c r="B159" s="53">
        <v>4025476</v>
      </c>
      <c r="C159" s="53"/>
      <c r="D159" s="54">
        <f>(Table3[[#This Row],[Population]]/1000)*Table3[[#This Row],[Migration rate]]</f>
        <v>0</v>
      </c>
      <c r="F159" s="9"/>
      <c r="G159" s="9"/>
      <c r="H159" s="9"/>
      <c r="L159" s="9"/>
      <c r="M159" s="9"/>
      <c r="N159" s="9"/>
    </row>
    <row r="160" spans="1:14" x14ac:dyDescent="0.25">
      <c r="A160" s="51" t="s">
        <v>41</v>
      </c>
      <c r="B160" s="53">
        <v>1640115</v>
      </c>
      <c r="C160" s="53">
        <v>0</v>
      </c>
      <c r="D160" s="54">
        <f>(Table3[[#This Row],[Population]]/1000)*Table3[[#This Row],[Migration rate]]</f>
        <v>0</v>
      </c>
      <c r="F160" s="9"/>
      <c r="G160" s="9"/>
      <c r="H160" s="9"/>
      <c r="L160" s="9"/>
      <c r="M160" s="9"/>
      <c r="N160" s="9"/>
    </row>
    <row r="161" spans="1:14" x14ac:dyDescent="0.25">
      <c r="A161" s="51" t="s">
        <v>43</v>
      </c>
      <c r="B161" s="53">
        <v>22643</v>
      </c>
      <c r="C161" s="53"/>
      <c r="D161" s="54">
        <f>(Table3[[#This Row],[Population]]/1000)*Table3[[#This Row],[Migration rate]]</f>
        <v>0</v>
      </c>
      <c r="F161" s="9"/>
      <c r="G161" s="9"/>
      <c r="H161" s="9"/>
      <c r="L161" s="9"/>
      <c r="M161" s="9"/>
      <c r="N161" s="9"/>
    </row>
    <row r="162" spans="1:14" x14ac:dyDescent="0.25">
      <c r="A162" s="51" t="s">
        <v>47</v>
      </c>
      <c r="B162" s="53">
        <v>13607069</v>
      </c>
      <c r="C162" s="53">
        <v>0</v>
      </c>
      <c r="D162" s="54">
        <f>(Table3[[#This Row],[Population]]/1000)*Table3[[#This Row],[Migration rate]]</f>
        <v>0</v>
      </c>
      <c r="F162" s="9"/>
      <c r="G162" s="9"/>
      <c r="H162" s="9"/>
      <c r="L162" s="9"/>
      <c r="M162" s="9"/>
      <c r="N162" s="9"/>
    </row>
    <row r="163" spans="1:14" x14ac:dyDescent="0.25">
      <c r="A163" s="51" t="s">
        <v>48</v>
      </c>
      <c r="B163" s="53">
        <v>16380005</v>
      </c>
      <c r="C163" s="53">
        <v>0</v>
      </c>
      <c r="D163" s="54">
        <f>(Table3[[#This Row],[Population]]/1000)*Table3[[#This Row],[Migration rate]]</f>
        <v>0</v>
      </c>
      <c r="F163" s="9"/>
      <c r="G163" s="9"/>
      <c r="H163" s="9"/>
      <c r="L163" s="9"/>
      <c r="M163" s="9"/>
      <c r="N163" s="9"/>
    </row>
    <row r="164" spans="1:14" x14ac:dyDescent="0.25">
      <c r="A164" s="51" t="s">
        <v>52</v>
      </c>
      <c r="B164" s="53">
        <v>3799897</v>
      </c>
      <c r="C164" s="53"/>
      <c r="D164" s="54">
        <f>(Table3[[#This Row],[Population]]/1000)*Table3[[#This Row],[Migration rate]]</f>
        <v>0</v>
      </c>
      <c r="F164" s="9"/>
      <c r="G164" s="9"/>
      <c r="H164" s="9"/>
      <c r="L164" s="9"/>
      <c r="M164" s="9"/>
      <c r="N164" s="9"/>
    </row>
    <row r="165" spans="1:14" x14ac:dyDescent="0.25">
      <c r="A165" s="51" t="s">
        <v>53</v>
      </c>
      <c r="B165" s="53">
        <v>15980912</v>
      </c>
      <c r="C165" s="53">
        <v>0</v>
      </c>
      <c r="D165" s="54">
        <f>(Table3[[#This Row],[Population]]/1000)*Table3[[#This Row],[Migration rate]]</f>
        <v>0</v>
      </c>
      <c r="F165" s="9"/>
      <c r="G165" s="9"/>
      <c r="H165" s="9"/>
      <c r="L165" s="9"/>
      <c r="M165" s="9"/>
      <c r="N165" s="9"/>
    </row>
    <row r="166" spans="1:14" x14ac:dyDescent="0.25">
      <c r="A166" s="51" t="s">
        <v>56</v>
      </c>
      <c r="B166" s="53">
        <v>671247</v>
      </c>
      <c r="C166" s="53">
        <v>0</v>
      </c>
      <c r="D166" s="54">
        <f>(Table3[[#This Row],[Population]]/1000)*Table3[[#This Row],[Migration rate]]</f>
        <v>0</v>
      </c>
      <c r="F166" s="9"/>
      <c r="G166" s="9"/>
      <c r="H166" s="9"/>
      <c r="L166" s="9"/>
      <c r="M166" s="9"/>
      <c r="N166" s="9"/>
    </row>
    <row r="167" spans="1:14" x14ac:dyDescent="0.25">
      <c r="A167" s="51" t="s">
        <v>64</v>
      </c>
      <c r="B167" s="53">
        <v>476703</v>
      </c>
      <c r="C167" s="53">
        <v>0</v>
      </c>
      <c r="D167" s="54">
        <f>(Table3[[#This Row],[Population]]/1000)*Table3[[#This Row],[Migration rate]]</f>
        <v>0</v>
      </c>
      <c r="F167" s="9"/>
      <c r="G167" s="9"/>
      <c r="H167" s="9"/>
      <c r="L167" s="9"/>
      <c r="M167" s="9"/>
      <c r="N167" s="9"/>
    </row>
    <row r="168" spans="1:14" x14ac:dyDescent="0.25">
      <c r="A168" s="51" t="s">
        <v>70</v>
      </c>
      <c r="B168" s="53">
        <v>535881</v>
      </c>
      <c r="C168" s="53">
        <v>0</v>
      </c>
      <c r="D168" s="54">
        <f>(Table3[[#This Row],[Population]]/1000)*Table3[[#This Row],[Migration rate]]</f>
        <v>0</v>
      </c>
      <c r="F168" s="9"/>
      <c r="G168" s="9"/>
      <c r="H168" s="9"/>
      <c r="L168" s="9"/>
      <c r="M168" s="9"/>
      <c r="N168" s="9"/>
    </row>
    <row r="169" spans="1:14" x14ac:dyDescent="0.25">
      <c r="A169" s="51" t="s">
        <v>78</v>
      </c>
      <c r="B169" s="53">
        <v>1389201</v>
      </c>
      <c r="C169" s="53">
        <v>0</v>
      </c>
      <c r="D169" s="54">
        <f>(Table3[[#This Row],[Population]]/1000)*Table3[[#This Row],[Migration rate]]</f>
        <v>0</v>
      </c>
      <c r="F169" s="9"/>
      <c r="G169" s="9"/>
      <c r="H169" s="9"/>
      <c r="L169" s="9"/>
      <c r="M169" s="9"/>
      <c r="N169" s="9"/>
    </row>
    <row r="170" spans="1:14" x14ac:dyDescent="0.25">
      <c r="A170" s="51" t="s">
        <v>82</v>
      </c>
      <c r="B170" s="53">
        <v>27884</v>
      </c>
      <c r="C170" s="53">
        <v>0</v>
      </c>
      <c r="D170" s="54">
        <f>(Table3[[#This Row],[Population]]/1000)*Table3[[#This Row],[Migration rate]]</f>
        <v>0</v>
      </c>
      <c r="F170" s="9"/>
      <c r="G170" s="9"/>
      <c r="H170" s="9"/>
      <c r="L170" s="9"/>
      <c r="M170" s="9"/>
      <c r="N170" s="9"/>
    </row>
    <row r="171" spans="1:14" x14ac:dyDescent="0.25">
      <c r="A171" s="51" t="s">
        <v>87</v>
      </c>
      <c r="B171" s="53">
        <v>168564</v>
      </c>
      <c r="C171" s="53">
        <v>0</v>
      </c>
      <c r="D171" s="54">
        <f>(Table3[[#This Row],[Population]]/1000)*Table3[[#This Row],[Migration rate]]</f>
        <v>0</v>
      </c>
      <c r="F171" s="9"/>
      <c r="G171" s="9"/>
      <c r="H171" s="9"/>
      <c r="L171" s="9"/>
      <c r="M171" s="9"/>
      <c r="N171" s="9"/>
    </row>
    <row r="172" spans="1:14" x14ac:dyDescent="0.25">
      <c r="A172" s="51" t="s">
        <v>94</v>
      </c>
      <c r="B172" s="53">
        <v>241973879</v>
      </c>
      <c r="C172" s="53">
        <v>0</v>
      </c>
      <c r="D172" s="54">
        <f>(Table3[[#This Row],[Population]]/1000)*Table3[[#This Row],[Migration rate]]</f>
        <v>0</v>
      </c>
      <c r="F172" s="9"/>
      <c r="G172" s="9"/>
      <c r="H172" s="9"/>
      <c r="L172" s="9"/>
      <c r="M172" s="9"/>
      <c r="N172" s="9"/>
    </row>
    <row r="173" spans="1:14" x14ac:dyDescent="0.25">
      <c r="A173" s="51" t="s">
        <v>96</v>
      </c>
      <c r="B173" s="53">
        <v>26074906</v>
      </c>
      <c r="C173" s="53">
        <v>0</v>
      </c>
      <c r="D173" s="54">
        <f>(Table3[[#This Row],[Population]]/1000)*Table3[[#This Row],[Migration rate]]</f>
        <v>0</v>
      </c>
      <c r="F173" s="9"/>
      <c r="G173" s="9"/>
      <c r="H173" s="9"/>
      <c r="L173" s="9"/>
      <c r="M173" s="9"/>
      <c r="N173" s="9"/>
    </row>
    <row r="174" spans="1:14" x14ac:dyDescent="0.25">
      <c r="A174" s="51" t="s">
        <v>101</v>
      </c>
      <c r="B174" s="53">
        <v>127417244</v>
      </c>
      <c r="C174" s="53">
        <v>0</v>
      </c>
      <c r="D174" s="54">
        <f>(Table3[[#This Row],[Population]]/1000)*Table3[[#This Row],[Migration rate]]</f>
        <v>0</v>
      </c>
      <c r="F174" s="9"/>
      <c r="G174" s="9"/>
      <c r="H174" s="9"/>
      <c r="L174" s="9"/>
      <c r="M174" s="9"/>
      <c r="N174" s="9"/>
    </row>
    <row r="175" spans="1:14" x14ac:dyDescent="0.25">
      <c r="A175" s="51" t="s">
        <v>105</v>
      </c>
      <c r="B175" s="53">
        <v>103092</v>
      </c>
      <c r="C175" s="53">
        <v>0</v>
      </c>
      <c r="D175" s="54">
        <f>(Table3[[#This Row],[Population]]/1000)*Table3[[#This Row],[Migration rate]]</f>
        <v>0</v>
      </c>
      <c r="F175" s="9"/>
      <c r="G175" s="9"/>
      <c r="H175" s="9"/>
      <c r="L175" s="9"/>
      <c r="M175" s="9"/>
      <c r="N175" s="9"/>
    </row>
    <row r="176" spans="1:14" x14ac:dyDescent="0.25">
      <c r="A176" s="51" t="s">
        <v>106</v>
      </c>
      <c r="B176" s="53">
        <v>22912177</v>
      </c>
      <c r="C176" s="53"/>
      <c r="D176" s="54">
        <f>(Table3[[#This Row],[Population]]/1000)*Table3[[#This Row],[Migration rate]]</f>
        <v>0</v>
      </c>
      <c r="F176" s="9"/>
      <c r="G176" s="9"/>
      <c r="H176" s="9"/>
      <c r="L176" s="9"/>
      <c r="M176" s="9"/>
      <c r="N176" s="9"/>
    </row>
    <row r="177" spans="1:14" x14ac:dyDescent="0.25">
      <c r="A177" s="51" t="s">
        <v>107</v>
      </c>
      <c r="B177" s="53">
        <v>48422644</v>
      </c>
      <c r="C177" s="53"/>
      <c r="D177" s="54">
        <f>(Table3[[#This Row],[Population]]/1000)*Table3[[#This Row],[Migration rate]]</f>
        <v>0</v>
      </c>
      <c r="F177" s="9"/>
      <c r="G177" s="9"/>
      <c r="H177" s="9"/>
      <c r="L177" s="9"/>
      <c r="M177" s="9"/>
      <c r="N177" s="9"/>
    </row>
    <row r="178" spans="1:14" x14ac:dyDescent="0.25">
      <c r="A178" s="51" t="s">
        <v>110</v>
      </c>
      <c r="B178" s="53">
        <v>6217141</v>
      </c>
      <c r="C178" s="53">
        <v>0</v>
      </c>
      <c r="D178" s="54">
        <f>(Table3[[#This Row],[Population]]/1000)*Table3[[#This Row],[Migration rate]]</f>
        <v>0</v>
      </c>
      <c r="F178" s="9"/>
      <c r="G178" s="9"/>
      <c r="H178" s="9"/>
      <c r="L178" s="9"/>
      <c r="M178" s="9"/>
      <c r="N178" s="9"/>
    </row>
    <row r="179" spans="1:14" x14ac:dyDescent="0.25">
      <c r="A179" s="51" t="s">
        <v>112</v>
      </c>
      <c r="B179" s="53">
        <v>3826018</v>
      </c>
      <c r="C179" s="53">
        <v>0</v>
      </c>
      <c r="D179" s="54">
        <f>(Table3[[#This Row],[Population]]/1000)*Table3[[#This Row],[Migration rate]]</f>
        <v>0</v>
      </c>
      <c r="F179" s="9"/>
      <c r="G179" s="9"/>
      <c r="H179" s="9"/>
      <c r="L179" s="9"/>
      <c r="M179" s="9"/>
      <c r="N179" s="9"/>
    </row>
    <row r="180" spans="1:14" x14ac:dyDescent="0.25">
      <c r="A180" s="51" t="s">
        <v>114</v>
      </c>
      <c r="B180" s="53">
        <v>3482211</v>
      </c>
      <c r="C180" s="53">
        <v>0</v>
      </c>
      <c r="D180" s="54">
        <f>(Table3[[#This Row],[Population]]/1000)*Table3[[#This Row],[Migration rate]]</f>
        <v>0</v>
      </c>
      <c r="F180" s="9"/>
      <c r="G180" s="9"/>
      <c r="H180" s="9"/>
      <c r="L180" s="9"/>
      <c r="M180" s="9"/>
      <c r="N180" s="9"/>
    </row>
    <row r="181" spans="1:14" x14ac:dyDescent="0.25">
      <c r="A181" s="51" t="s">
        <v>115</v>
      </c>
      <c r="B181" s="53">
        <v>5765563</v>
      </c>
      <c r="C181" s="53">
        <v>0</v>
      </c>
      <c r="D181" s="54">
        <f>(Table3[[#This Row],[Population]]/1000)*Table3[[#This Row],[Migration rate]]</f>
        <v>0</v>
      </c>
      <c r="F181" s="9"/>
      <c r="G181" s="9"/>
      <c r="H181" s="9"/>
      <c r="L181" s="9"/>
      <c r="M181" s="9"/>
      <c r="N181" s="9"/>
    </row>
    <row r="182" spans="1:14" x14ac:dyDescent="0.25">
      <c r="A182" s="51" t="s">
        <v>120</v>
      </c>
      <c r="B182" s="53">
        <v>18040341</v>
      </c>
      <c r="C182" s="53">
        <v>0</v>
      </c>
      <c r="D182" s="54">
        <f>(Table3[[#This Row],[Population]]/1000)*Table3[[#This Row],[Migration rate]]</f>
        <v>0</v>
      </c>
      <c r="F182" s="9"/>
      <c r="G182" s="9"/>
      <c r="H182" s="9"/>
      <c r="L182" s="9"/>
      <c r="M182" s="9"/>
      <c r="N182" s="9"/>
    </row>
    <row r="183" spans="1:14" x14ac:dyDescent="0.25">
      <c r="A183" s="51" t="s">
        <v>121</v>
      </c>
      <c r="B183" s="53">
        <v>12158924</v>
      </c>
      <c r="C183" s="53">
        <v>0</v>
      </c>
      <c r="D183" s="54">
        <f>(Table3[[#This Row],[Population]]/1000)*Table3[[#This Row],[Migration rate]]</f>
        <v>0</v>
      </c>
      <c r="F183" s="9"/>
      <c r="G183" s="9"/>
      <c r="H183" s="9"/>
      <c r="L183" s="9"/>
      <c r="M183" s="9"/>
      <c r="N183" s="9"/>
    </row>
    <row r="184" spans="1:14" x14ac:dyDescent="0.25">
      <c r="A184" s="51" t="s">
        <v>122</v>
      </c>
      <c r="B184" s="53">
        <v>23953136</v>
      </c>
      <c r="C184" s="53">
        <v>0</v>
      </c>
      <c r="D184" s="54">
        <f>(Table3[[#This Row],[Population]]/1000)*Table3[[#This Row],[Migration rate]]</f>
        <v>0</v>
      </c>
      <c r="F184" s="9"/>
      <c r="G184" s="9"/>
      <c r="H184" s="9"/>
    </row>
    <row r="185" spans="1:14" x14ac:dyDescent="0.25">
      <c r="A185" s="51" t="s">
        <v>123</v>
      </c>
      <c r="B185" s="53">
        <v>349106</v>
      </c>
      <c r="C185" s="53">
        <v>0</v>
      </c>
      <c r="D185" s="54">
        <f>(Table3[[#This Row],[Population]]/1000)*Table3[[#This Row],[Migration rate]]</f>
        <v>0</v>
      </c>
    </row>
    <row r="186" spans="1:14" x14ac:dyDescent="0.25">
      <c r="A186" s="51" t="s">
        <v>127</v>
      </c>
      <c r="B186" s="53">
        <v>3086859</v>
      </c>
      <c r="C186" s="53">
        <v>0</v>
      </c>
      <c r="D186" s="54">
        <f>(Table3[[#This Row],[Population]]/1000)*Table3[[#This Row],[Migration rate]]</f>
        <v>0</v>
      </c>
    </row>
    <row r="187" spans="1:14" x14ac:dyDescent="0.25">
      <c r="A187" s="51" t="s">
        <v>130</v>
      </c>
      <c r="B187" s="53">
        <v>108105</v>
      </c>
      <c r="C187" s="53"/>
      <c r="D187" s="54">
        <f>(Table3[[#This Row],[Population]]/1000)*Table3[[#This Row],[Migration rate]]</f>
        <v>0</v>
      </c>
    </row>
    <row r="188" spans="1:14" x14ac:dyDescent="0.25">
      <c r="A188" s="51" t="s">
        <v>132</v>
      </c>
      <c r="B188" s="53">
        <v>2791272</v>
      </c>
      <c r="C188" s="53">
        <v>0</v>
      </c>
      <c r="D188" s="54">
        <f>(Table3[[#This Row],[Population]]/1000)*Table3[[#This Row],[Migration rate]]</f>
        <v>0</v>
      </c>
    </row>
    <row r="189" spans="1:14" x14ac:dyDescent="0.25">
      <c r="A189" s="51" t="s">
        <v>133</v>
      </c>
      <c r="B189" s="53">
        <v>9341</v>
      </c>
      <c r="C189" s="53">
        <v>0</v>
      </c>
      <c r="D189" s="54">
        <f>(Table3[[#This Row],[Population]]/1000)*Table3[[#This Row],[Migration rate]]</f>
        <v>0</v>
      </c>
    </row>
    <row r="190" spans="1:14" x14ac:dyDescent="0.25">
      <c r="A190" s="51" t="s">
        <v>135</v>
      </c>
      <c r="B190" s="53">
        <v>19406703</v>
      </c>
      <c r="C190" s="53">
        <v>0</v>
      </c>
      <c r="D190" s="54">
        <f>(Table3[[#This Row],[Population]]/1000)*Table3[[#This Row],[Migration rate]]</f>
        <v>0</v>
      </c>
    </row>
    <row r="191" spans="1:14" x14ac:dyDescent="0.25">
      <c r="A191" s="51" t="s">
        <v>136</v>
      </c>
      <c r="B191" s="53">
        <v>2030692</v>
      </c>
      <c r="C191" s="53">
        <v>0</v>
      </c>
      <c r="D191" s="54">
        <f>(Table3[[#This Row],[Population]]/1000)*Table3[[#This Row],[Migration rate]]</f>
        <v>0</v>
      </c>
    </row>
    <row r="192" spans="1:14" x14ac:dyDescent="0.25">
      <c r="A192" s="51" t="s">
        <v>137</v>
      </c>
      <c r="B192" s="53">
        <v>13048</v>
      </c>
      <c r="C192" s="53">
        <v>0</v>
      </c>
      <c r="D192" s="54">
        <f>(Table3[[#This Row],[Population]]/1000)*Table3[[#This Row],[Migration rate]]</f>
        <v>0</v>
      </c>
    </row>
    <row r="193" spans="1:4" x14ac:dyDescent="0.25">
      <c r="A193" s="51" t="s">
        <v>138</v>
      </c>
      <c r="B193" s="53">
        <v>27676547</v>
      </c>
      <c r="C193" s="53">
        <v>0</v>
      </c>
      <c r="D193" s="54">
        <f>(Table3[[#This Row],[Population]]/1000)*Table3[[#This Row],[Migration rate]]</f>
        <v>0</v>
      </c>
    </row>
    <row r="194" spans="1:4" x14ac:dyDescent="0.25">
      <c r="A194" s="51" t="s">
        <v>141</v>
      </c>
      <c r="B194" s="53">
        <v>216494</v>
      </c>
      <c r="C194" s="53">
        <v>0</v>
      </c>
      <c r="D194" s="54">
        <f>(Table3[[#This Row],[Population]]/1000)*Table3[[#This Row],[Migration rate]]</f>
        <v>0</v>
      </c>
    </row>
    <row r="195" spans="1:4" x14ac:dyDescent="0.25">
      <c r="A195" s="51" t="s">
        <v>156</v>
      </c>
      <c r="B195" s="53">
        <v>776948</v>
      </c>
      <c r="C195" s="53">
        <v>0</v>
      </c>
      <c r="D195" s="54">
        <f>(Table3[[#This Row],[Population]]/1000)*Table3[[#This Row],[Migration rate]]</f>
        <v>0</v>
      </c>
    </row>
    <row r="196" spans="1:4" x14ac:dyDescent="0.25">
      <c r="A196" s="51" t="s">
        <v>159</v>
      </c>
      <c r="B196" s="53">
        <v>7460</v>
      </c>
      <c r="C196" s="53">
        <v>0</v>
      </c>
      <c r="D196" s="54">
        <f>(Table3[[#This Row],[Population]]/1000)*Table3[[#This Row],[Migration rate]]</f>
        <v>0</v>
      </c>
    </row>
    <row r="197" spans="1:4" x14ac:dyDescent="0.25">
      <c r="A197" s="51" t="s">
        <v>160</v>
      </c>
      <c r="B197" s="53">
        <v>38958</v>
      </c>
      <c r="C197" s="53"/>
      <c r="D197" s="54">
        <f>(Table3[[#This Row],[Population]]/1000)*Table3[[#This Row],[Migration rate]]</f>
        <v>0</v>
      </c>
    </row>
    <row r="198" spans="1:4" x14ac:dyDescent="0.25">
      <c r="A198" s="51" t="s">
        <v>162</v>
      </c>
      <c r="B198" s="53">
        <v>7012</v>
      </c>
      <c r="C198" s="53"/>
      <c r="D198" s="54">
        <f>(Table3[[#This Row],[Population]]/1000)*Table3[[#This Row],[Migration rate]]</f>
        <v>0</v>
      </c>
    </row>
    <row r="199" spans="1:4" x14ac:dyDescent="0.25">
      <c r="A199" s="51" t="s">
        <v>166</v>
      </c>
      <c r="B199" s="53">
        <v>10829175</v>
      </c>
      <c r="C199" s="53"/>
      <c r="D199" s="54">
        <f>(Table3[[#This Row],[Population]]/1000)*Table3[[#This Row],[Migration rate]]</f>
        <v>0</v>
      </c>
    </row>
    <row r="200" spans="1:4" x14ac:dyDescent="0.25">
      <c r="A200" s="51" t="s">
        <v>176</v>
      </c>
      <c r="B200" s="53">
        <v>1173900</v>
      </c>
      <c r="C200" s="53">
        <v>0</v>
      </c>
      <c r="D200" s="54">
        <f>(Table3[[#This Row],[Population]]/1000)*Table3[[#This Row],[Migration rate]]</f>
        <v>0</v>
      </c>
    </row>
    <row r="201" spans="1:4" x14ac:dyDescent="0.25">
      <c r="A201" s="51" t="s">
        <v>179</v>
      </c>
      <c r="B201" s="53">
        <v>18448752</v>
      </c>
      <c r="C201" s="53">
        <v>0</v>
      </c>
      <c r="D201" s="54">
        <f>(Table3[[#This Row],[Population]]/1000)*Table3[[#This Row],[Migration rate]]</f>
        <v>0</v>
      </c>
    </row>
    <row r="202" spans="1:4" x14ac:dyDescent="0.25">
      <c r="A202" s="51" t="s">
        <v>180</v>
      </c>
      <c r="B202" s="53">
        <v>22894384</v>
      </c>
      <c r="C202" s="53">
        <v>0</v>
      </c>
      <c r="D202" s="54">
        <f>(Table3[[#This Row],[Population]]/1000)*Table3[[#This Row],[Migration rate]]</f>
        <v>0</v>
      </c>
    </row>
    <row r="203" spans="1:4" x14ac:dyDescent="0.25">
      <c r="A203" s="51" t="s">
        <v>182</v>
      </c>
      <c r="B203" s="53">
        <v>65444371</v>
      </c>
      <c r="C203" s="53">
        <v>0</v>
      </c>
      <c r="D203" s="54">
        <f>(Table3[[#This Row],[Population]]/1000)*Table3[[#This Row],[Migration rate]]</f>
        <v>0</v>
      </c>
    </row>
    <row r="204" spans="1:4" x14ac:dyDescent="0.25">
      <c r="A204" s="51" t="s">
        <v>183</v>
      </c>
      <c r="B204" s="53">
        <v>112422</v>
      </c>
      <c r="C204" s="53">
        <v>0</v>
      </c>
      <c r="D204" s="54">
        <f>(Table3[[#This Row],[Population]]/1000)*Table3[[#This Row],[Migration rate]]</f>
        <v>0</v>
      </c>
    </row>
    <row r="205" spans="1:4" x14ac:dyDescent="0.25">
      <c r="A205" s="51" t="s">
        <v>184</v>
      </c>
      <c r="B205" s="53">
        <v>1088644</v>
      </c>
      <c r="C205" s="53"/>
      <c r="D205" s="54">
        <f>(Table3[[#This Row],[Population]]/1000)*Table3[[#This Row],[Migration rate]]</f>
        <v>0</v>
      </c>
    </row>
    <row r="206" spans="1:4" x14ac:dyDescent="0.25">
      <c r="A206" s="51" t="s">
        <v>186</v>
      </c>
      <c r="B206" s="53">
        <v>69660559</v>
      </c>
      <c r="C206" s="53">
        <v>0</v>
      </c>
      <c r="D206" s="54">
        <f>(Table3[[#This Row],[Population]]/1000)*Table3[[#This Row],[Migration rate]]</f>
        <v>0</v>
      </c>
    </row>
    <row r="207" spans="1:4" x14ac:dyDescent="0.25">
      <c r="A207" s="51" t="s">
        <v>188</v>
      </c>
      <c r="B207" s="53">
        <v>20556</v>
      </c>
      <c r="C207" s="53"/>
      <c r="D207" s="54">
        <f>(Table3[[#This Row],[Population]]/1000)*Table3[[#This Row],[Migration rate]]</f>
        <v>0</v>
      </c>
    </row>
    <row r="208" spans="1:4" x14ac:dyDescent="0.25">
      <c r="A208" s="51" t="s">
        <v>198</v>
      </c>
      <c r="B208" s="53">
        <v>20727063</v>
      </c>
      <c r="C208" s="53">
        <v>0</v>
      </c>
      <c r="D208" s="54">
        <f>(Table3[[#This Row],[Population]]/1000)*Table3[[#This Row],[Migration rate]]</f>
        <v>0</v>
      </c>
    </row>
    <row r="209" spans="1:4" x14ac:dyDescent="0.25">
      <c r="A209" s="51" t="s">
        <v>199</v>
      </c>
      <c r="B209" s="53">
        <v>11261795</v>
      </c>
      <c r="C209" s="53">
        <v>0</v>
      </c>
      <c r="D209" s="54">
        <f>(Table3[[#This Row],[Population]]/1000)*Table3[[#This Row],[Migration rate]]</f>
        <v>0</v>
      </c>
    </row>
    <row r="210" spans="1:4" x14ac:dyDescent="0.25">
      <c r="A210" s="51" t="s">
        <v>200</v>
      </c>
      <c r="B210" s="53">
        <v>12746990</v>
      </c>
      <c r="C210" s="53">
        <v>0</v>
      </c>
      <c r="D210" s="54">
        <f>(Table3[[#This Row],[Population]]/1000)*Table3[[#This Row],[Migration rate]]</f>
        <v>0</v>
      </c>
    </row>
    <row r="211" spans="1:4" x14ac:dyDescent="0.25">
      <c r="A211" s="51" t="s">
        <v>126</v>
      </c>
      <c r="B211" s="53">
        <v>432900</v>
      </c>
      <c r="C211" s="53">
        <v>-0.05</v>
      </c>
      <c r="D211" s="54">
        <f>(Table3[[#This Row],[Population]]/1000)*Table3[[#This Row],[Migration rate]]</f>
        <v>-21.645</v>
      </c>
    </row>
    <row r="212" spans="1:4" x14ac:dyDescent="0.25">
      <c r="A212" s="51" t="s">
        <v>86</v>
      </c>
      <c r="B212" s="53">
        <v>448713</v>
      </c>
      <c r="C212" s="53">
        <v>-0.15</v>
      </c>
      <c r="D212" s="54">
        <f>(Table3[[#This Row],[Population]]/1000)*Table3[[#This Row],[Migration rate]]</f>
        <v>-67.306950000000001</v>
      </c>
    </row>
    <row r="213" spans="1:4" x14ac:dyDescent="0.25">
      <c r="A213" s="51" t="s">
        <v>33</v>
      </c>
      <c r="B213" s="53">
        <v>279254</v>
      </c>
      <c r="C213" s="53">
        <v>-0.31</v>
      </c>
      <c r="D213" s="54">
        <f>(Table3[[#This Row],[Population]]/1000)*Table3[[#This Row],[Migration rate]]</f>
        <v>-86.568740000000005</v>
      </c>
    </row>
    <row r="214" spans="1:4" x14ac:dyDescent="0.25">
      <c r="A214" s="51" t="s">
        <v>140</v>
      </c>
      <c r="B214" s="53">
        <v>219958</v>
      </c>
      <c r="C214" s="53">
        <v>-0.41</v>
      </c>
      <c r="D214" s="54">
        <f>(Table3[[#This Row],[Population]]/1000)*Table3[[#This Row],[Migration rate]]</f>
        <v>-90.182779999999994</v>
      </c>
    </row>
    <row r="215" spans="1:4" x14ac:dyDescent="0.25">
      <c r="A215" s="51" t="s">
        <v>161</v>
      </c>
      <c r="B215" s="53">
        <v>166312</v>
      </c>
      <c r="C215" s="53">
        <v>-2.67</v>
      </c>
      <c r="D215" s="54">
        <f>(Table3[[#This Row],[Population]]/1000)*Table3[[#This Row],[Migration rate]]</f>
        <v>-444.05304000000001</v>
      </c>
    </row>
    <row r="216" spans="1:4" x14ac:dyDescent="0.25">
      <c r="A216" s="51" t="s">
        <v>84</v>
      </c>
      <c r="B216" s="53">
        <v>56375</v>
      </c>
      <c r="C216" s="53">
        <v>-8.3699999999999992</v>
      </c>
      <c r="D216" s="54">
        <f>(Table3[[#This Row],[Population]]/1000)*Table3[[#This Row],[Migration rate]]</f>
        <v>-471.85874999999993</v>
      </c>
    </row>
    <row r="217" spans="1:4" x14ac:dyDescent="0.25">
      <c r="A217" s="51" t="s">
        <v>149</v>
      </c>
      <c r="B217" s="53">
        <v>6347884</v>
      </c>
      <c r="C217" s="53">
        <v>-0.08</v>
      </c>
      <c r="D217" s="54">
        <f>(Table3[[#This Row],[Population]]/1000)*Table3[[#This Row],[Migration rate]]</f>
        <v>-507.83071999999999</v>
      </c>
    </row>
    <row r="218" spans="1:4" x14ac:dyDescent="0.25">
      <c r="A218" s="51" t="s">
        <v>174</v>
      </c>
      <c r="B218" s="53">
        <v>40187486</v>
      </c>
      <c r="C218" s="53">
        <v>-0.02</v>
      </c>
      <c r="D218" s="54">
        <f>(Table3[[#This Row],[Population]]/1000)*Table3[[#This Row],[Migration rate]]</f>
        <v>-803.74971999999991</v>
      </c>
    </row>
    <row r="219" spans="1:4" x14ac:dyDescent="0.25">
      <c r="A219" s="51" t="s">
        <v>163</v>
      </c>
      <c r="B219" s="53">
        <v>117534</v>
      </c>
      <c r="C219" s="53">
        <v>-7.64</v>
      </c>
      <c r="D219" s="54">
        <f>(Table3[[#This Row],[Population]]/1000)*Table3[[#This Row],[Migration rate]]</f>
        <v>-897.95975999999996</v>
      </c>
    </row>
    <row r="220" spans="1:4" x14ac:dyDescent="0.25">
      <c r="A220" s="51" t="s">
        <v>65</v>
      </c>
      <c r="B220" s="53">
        <v>69029</v>
      </c>
      <c r="C220" s="53">
        <v>-13.87</v>
      </c>
      <c r="D220" s="54">
        <f>(Table3[[#This Row],[Population]]/1000)*Table3[[#This Row],[Migration rate]]</f>
        <v>-957.43222999999989</v>
      </c>
    </row>
    <row r="221" spans="1:4" x14ac:dyDescent="0.25">
      <c r="A221" s="51" t="s">
        <v>197</v>
      </c>
      <c r="B221" s="53">
        <v>108708</v>
      </c>
      <c r="C221" s="53">
        <v>-8.94</v>
      </c>
      <c r="D221" s="54">
        <f>(Table3[[#This Row],[Population]]/1000)*Table3[[#This Row],[Migration rate]]</f>
        <v>-971.84951999999998</v>
      </c>
    </row>
    <row r="222" spans="1:4" x14ac:dyDescent="0.25">
      <c r="A222" s="51" t="s">
        <v>195</v>
      </c>
      <c r="B222" s="53">
        <v>25375281</v>
      </c>
      <c r="C222" s="53">
        <v>-0.04</v>
      </c>
      <c r="D222" s="54">
        <f>(Table3[[#This Row],[Population]]/1000)*Table3[[#This Row],[Migration rate]]</f>
        <v>-1015.0112399999999</v>
      </c>
    </row>
    <row r="223" spans="1:4" x14ac:dyDescent="0.25">
      <c r="A223" s="51" t="s">
        <v>193</v>
      </c>
      <c r="B223" s="53">
        <v>3415920</v>
      </c>
      <c r="C223" s="53">
        <v>-0.32</v>
      </c>
      <c r="D223" s="54">
        <f>(Table3[[#This Row],[Population]]/1000)*Table3[[#This Row],[Migration rate]]</f>
        <v>-1093.0944</v>
      </c>
    </row>
    <row r="224" spans="1:4" x14ac:dyDescent="0.25">
      <c r="A224" s="51" t="s">
        <v>128</v>
      </c>
      <c r="B224" s="53">
        <v>1230602</v>
      </c>
      <c r="C224" s="53">
        <v>-0.9</v>
      </c>
      <c r="D224" s="54">
        <f>(Table3[[#This Row],[Population]]/1000)*Table3[[#This Row],[Migration rate]]</f>
        <v>-1107.5418000000002</v>
      </c>
    </row>
    <row r="225" spans="1:4" x14ac:dyDescent="0.25">
      <c r="A225" s="51" t="s">
        <v>131</v>
      </c>
      <c r="B225" s="53">
        <v>4455421</v>
      </c>
      <c r="C225" s="53">
        <v>-0.26</v>
      </c>
      <c r="D225" s="54">
        <f>(Table3[[#This Row],[Population]]/1000)*Table3[[#This Row],[Migration rate]]</f>
        <v>-1158.4094600000001</v>
      </c>
    </row>
    <row r="226" spans="1:4" x14ac:dyDescent="0.25">
      <c r="A226" s="51" t="s">
        <v>22</v>
      </c>
      <c r="B226" s="53">
        <v>57881</v>
      </c>
      <c r="C226" s="53">
        <v>-20.71</v>
      </c>
      <c r="D226" s="54">
        <f>(Table3[[#This Row],[Population]]/1000)*Table3[[#This Row],[Migration rate]]</f>
        <v>-1198.71551</v>
      </c>
    </row>
    <row r="227" spans="1:4" x14ac:dyDescent="0.25">
      <c r="A227" s="51" t="s">
        <v>58</v>
      </c>
      <c r="B227" s="53">
        <v>17298040</v>
      </c>
      <c r="C227" s="53">
        <v>-7.0000000000000007E-2</v>
      </c>
      <c r="D227" s="54">
        <f>(Table3[[#This Row],[Population]]/1000)*Table3[[#This Row],[Migration rate]]</f>
        <v>-1210.8628000000001</v>
      </c>
    </row>
    <row r="228" spans="1:4" x14ac:dyDescent="0.25">
      <c r="A228" s="51" t="s">
        <v>85</v>
      </c>
      <c r="B228" s="53">
        <v>89502</v>
      </c>
      <c r="C228" s="53">
        <v>-13.92</v>
      </c>
      <c r="D228" s="54">
        <f>(Table3[[#This Row],[Population]]/1000)*Table3[[#This Row],[Migration rate]]</f>
        <v>-1245.8678399999999</v>
      </c>
    </row>
    <row r="229" spans="1:4" x14ac:dyDescent="0.25">
      <c r="A229" s="51" t="s">
        <v>113</v>
      </c>
      <c r="B229" s="53">
        <v>1867035</v>
      </c>
      <c r="C229" s="53">
        <v>-0.74</v>
      </c>
      <c r="D229" s="54">
        <f>(Table3[[#This Row],[Population]]/1000)*Table3[[#This Row],[Migration rate]]</f>
        <v>-1381.6059</v>
      </c>
    </row>
    <row r="230" spans="1:4" x14ac:dyDescent="0.25">
      <c r="A230" s="51" t="s">
        <v>116</v>
      </c>
      <c r="B230" s="53">
        <v>3596617</v>
      </c>
      <c r="C230" s="53">
        <v>-0.71</v>
      </c>
      <c r="D230" s="54">
        <f>(Table3[[#This Row],[Population]]/1000)*Table3[[#This Row],[Migration rate]]</f>
        <v>-2553.59807</v>
      </c>
    </row>
    <row r="231" spans="1:4" x14ac:dyDescent="0.25">
      <c r="A231" s="51" t="s">
        <v>148</v>
      </c>
      <c r="B231" s="53">
        <v>3039150</v>
      </c>
      <c r="C231" s="53">
        <v>-0.91</v>
      </c>
      <c r="D231" s="54">
        <f>(Table3[[#This Row],[Population]]/1000)*Table3[[#This Row],[Migration rate]]</f>
        <v>-2765.6265000000003</v>
      </c>
    </row>
    <row r="232" spans="1:4" x14ac:dyDescent="0.25">
      <c r="A232" s="51" t="s">
        <v>73</v>
      </c>
      <c r="B232" s="53">
        <v>893354</v>
      </c>
      <c r="C232" s="53">
        <v>-3.14</v>
      </c>
      <c r="D232" s="54">
        <f>(Table3[[#This Row],[Population]]/1000)*Table3[[#This Row],[Migration rate]]</f>
        <v>-2805.1315600000003</v>
      </c>
    </row>
    <row r="233" spans="1:4" x14ac:dyDescent="0.25">
      <c r="A233" s="51" t="s">
        <v>157</v>
      </c>
      <c r="B233" s="53">
        <v>22329977</v>
      </c>
      <c r="C233" s="53">
        <v>-0.13</v>
      </c>
      <c r="D233" s="54">
        <f>(Table3[[#This Row],[Population]]/1000)*Table3[[#This Row],[Migration rate]]</f>
        <v>-2902.8970100000001</v>
      </c>
    </row>
    <row r="234" spans="1:4" x14ac:dyDescent="0.25">
      <c r="A234" s="51" t="s">
        <v>119</v>
      </c>
      <c r="B234" s="53">
        <v>2045262</v>
      </c>
      <c r="C234" s="53">
        <v>-1.45</v>
      </c>
      <c r="D234" s="54">
        <f>(Table3[[#This Row],[Population]]/1000)*Table3[[#This Row],[Migration rate]]</f>
        <v>-2965.6298999999999</v>
      </c>
    </row>
    <row r="235" spans="1:4" x14ac:dyDescent="0.25">
      <c r="A235" s="51" t="s">
        <v>104</v>
      </c>
      <c r="B235" s="53">
        <v>33829590</v>
      </c>
      <c r="C235" s="53">
        <v>-0.1</v>
      </c>
      <c r="D235" s="54">
        <f>(Table3[[#This Row],[Population]]/1000)*Table3[[#This Row],[Migration rate]]</f>
        <v>-3382.9589999999998</v>
      </c>
    </row>
    <row r="236" spans="1:4" x14ac:dyDescent="0.25">
      <c r="A236" s="51" t="s">
        <v>175</v>
      </c>
      <c r="B236" s="53">
        <v>438144</v>
      </c>
      <c r="C236" s="53">
        <v>-8.81</v>
      </c>
      <c r="D236" s="54">
        <f>(Table3[[#This Row],[Population]]/1000)*Table3[[#This Row],[Migration rate]]</f>
        <v>-3860.0486400000004</v>
      </c>
    </row>
    <row r="237" spans="1:4" x14ac:dyDescent="0.25">
      <c r="A237" s="51" t="s">
        <v>124</v>
      </c>
      <c r="B237" s="53">
        <v>12291529</v>
      </c>
      <c r="C237" s="53">
        <v>-0.33</v>
      </c>
      <c r="D237" s="54">
        <f>(Table3[[#This Row],[Population]]/1000)*Table3[[#This Row],[Migration rate]]</f>
        <v>-4056.2045700000003</v>
      </c>
    </row>
    <row r="238" spans="1:4" x14ac:dyDescent="0.25">
      <c r="A238" s="51" t="s">
        <v>71</v>
      </c>
      <c r="B238" s="53">
        <v>1332893</v>
      </c>
      <c r="C238" s="53">
        <v>-3.16</v>
      </c>
      <c r="D238" s="54">
        <f>(Table3[[#This Row],[Population]]/1000)*Table3[[#This Row],[Migration rate]]</f>
        <v>-4211.9418800000003</v>
      </c>
    </row>
    <row r="239" spans="1:4" x14ac:dyDescent="0.25">
      <c r="A239" s="51" t="s">
        <v>187</v>
      </c>
      <c r="B239" s="53">
        <v>4952081</v>
      </c>
      <c r="C239" s="53">
        <v>-0.86</v>
      </c>
      <c r="D239" s="54">
        <f>(Table3[[#This Row],[Population]]/1000)*Table3[[#This Row],[Migration rate]]</f>
        <v>-4258.7896600000004</v>
      </c>
    </row>
    <row r="240" spans="1:4" x14ac:dyDescent="0.25">
      <c r="A240" s="51" t="s">
        <v>50</v>
      </c>
      <c r="B240" s="53">
        <v>418224</v>
      </c>
      <c r="C240" s="53">
        <v>-12.07</v>
      </c>
      <c r="D240" s="54">
        <f>(Table3[[#This Row],[Population]]/1000)*Table3[[#This Row],[Migration rate]]</f>
        <v>-5047.9636799999998</v>
      </c>
    </row>
    <row r="241" spans="1:4" x14ac:dyDescent="0.25">
      <c r="A241" s="51" t="s">
        <v>111</v>
      </c>
      <c r="B241" s="53">
        <v>2290237</v>
      </c>
      <c r="C241" s="53">
        <v>-2.23</v>
      </c>
      <c r="D241" s="54">
        <f>(Table3[[#This Row],[Population]]/1000)*Table3[[#This Row],[Migration rate]]</f>
        <v>-5107.2285099999999</v>
      </c>
    </row>
    <row r="242" spans="1:4" x14ac:dyDescent="0.25">
      <c r="A242" s="51" t="s">
        <v>42</v>
      </c>
      <c r="B242" s="53">
        <v>186112794</v>
      </c>
      <c r="C242" s="53">
        <v>-0.03</v>
      </c>
      <c r="D242" s="54">
        <f>(Table3[[#This Row],[Population]]/1000)*Table3[[#This Row],[Migration rate]]</f>
        <v>-5583.38382</v>
      </c>
    </row>
    <row r="243" spans="1:4" x14ac:dyDescent="0.25">
      <c r="A243" s="51" t="s">
        <v>154</v>
      </c>
      <c r="B243" s="53">
        <v>3916632</v>
      </c>
      <c r="C243" s="53">
        <v>-1.46</v>
      </c>
      <c r="D243" s="54">
        <f>(Table3[[#This Row],[Population]]/1000)*Table3[[#This Row],[Migration rate]]</f>
        <v>-5718.2827200000002</v>
      </c>
    </row>
    <row r="244" spans="1:4" x14ac:dyDescent="0.25">
      <c r="A244" s="51" t="s">
        <v>185</v>
      </c>
      <c r="B244" s="53">
        <v>10074951</v>
      </c>
      <c r="C244" s="53">
        <v>-0.56999999999999995</v>
      </c>
      <c r="D244" s="54">
        <f>(Table3[[#This Row],[Population]]/1000)*Table3[[#This Row],[Migration rate]]</f>
        <v>-5742.7220699999989</v>
      </c>
    </row>
    <row r="245" spans="1:4" x14ac:dyDescent="0.25">
      <c r="A245" s="51" t="s">
        <v>143</v>
      </c>
      <c r="B245" s="53">
        <v>5465100</v>
      </c>
      <c r="C245" s="53">
        <v>-1.22</v>
      </c>
      <c r="D245" s="54">
        <f>(Table3[[#This Row],[Population]]/1000)*Table3[[#This Row],[Migration rate]]</f>
        <v>-6667.4220000000005</v>
      </c>
    </row>
    <row r="246" spans="1:4" x14ac:dyDescent="0.25">
      <c r="A246" s="51" t="s">
        <v>39</v>
      </c>
      <c r="B246" s="53">
        <v>8857870</v>
      </c>
      <c r="C246" s="53">
        <v>-1.32</v>
      </c>
      <c r="D246" s="54">
        <f>(Table3[[#This Row],[Population]]/1000)*Table3[[#This Row],[Migration rate]]</f>
        <v>-11692.388400000002</v>
      </c>
    </row>
    <row r="247" spans="1:4" x14ac:dyDescent="0.25">
      <c r="A247" s="51" t="s">
        <v>109</v>
      </c>
      <c r="B247" s="53">
        <v>5146281</v>
      </c>
      <c r="C247" s="53">
        <v>-2.4500000000000002</v>
      </c>
      <c r="D247" s="54">
        <f>(Table3[[#This Row],[Population]]/1000)*Table3[[#This Row],[Migration rate]]</f>
        <v>-12608.38845</v>
      </c>
    </row>
    <row r="248" spans="1:4" x14ac:dyDescent="0.25">
      <c r="A248" s="51" t="s">
        <v>21</v>
      </c>
      <c r="B248" s="53">
        <v>32531853</v>
      </c>
      <c r="C248" s="53">
        <v>-0.39</v>
      </c>
      <c r="D248" s="54">
        <f>(Table3[[#This Row],[Population]]/1000)*Table3[[#This Row],[Migration rate]]</f>
        <v>-12687.42267</v>
      </c>
    </row>
    <row r="249" spans="1:4" x14ac:dyDescent="0.25">
      <c r="A249" s="51" t="s">
        <v>171</v>
      </c>
      <c r="B249" s="53">
        <v>44344136</v>
      </c>
      <c r="C249" s="53">
        <v>-0.28999999999999998</v>
      </c>
      <c r="D249" s="54">
        <f>(Table3[[#This Row],[Population]]/1000)*Table3[[#This Row],[Migration rate]]</f>
        <v>-12859.799439999999</v>
      </c>
    </row>
    <row r="250" spans="1:4" x14ac:dyDescent="0.25">
      <c r="A250" s="51" t="s">
        <v>55</v>
      </c>
      <c r="B250" s="53">
        <v>42954279</v>
      </c>
      <c r="C250" s="53">
        <v>-0.31</v>
      </c>
      <c r="D250" s="54">
        <f>(Table3[[#This Row],[Population]]/1000)*Table3[[#This Row],[Migration rate]]</f>
        <v>-13315.826490000001</v>
      </c>
    </row>
    <row r="251" spans="1:4" x14ac:dyDescent="0.25">
      <c r="A251" s="51" t="s">
        <v>100</v>
      </c>
      <c r="B251" s="53">
        <v>2731832</v>
      </c>
      <c r="C251" s="53">
        <v>-4.92</v>
      </c>
      <c r="D251" s="54">
        <f>(Table3[[#This Row],[Population]]/1000)*Table3[[#This Row],[Migration rate]]</f>
        <v>-13440.613439999999</v>
      </c>
    </row>
    <row r="252" spans="1:4" x14ac:dyDescent="0.25">
      <c r="A252" s="51" t="s">
        <v>81</v>
      </c>
      <c r="B252" s="53">
        <v>21029853</v>
      </c>
      <c r="C252" s="53">
        <v>-0.64</v>
      </c>
      <c r="D252" s="54">
        <f>(Table3[[#This Row],[Population]]/1000)*Table3[[#This Row],[Migration rate]]</f>
        <v>-13459.10592</v>
      </c>
    </row>
    <row r="253" spans="1:4" x14ac:dyDescent="0.25">
      <c r="A253" s="51" t="s">
        <v>89</v>
      </c>
      <c r="B253" s="53">
        <v>6975204</v>
      </c>
      <c r="C253" s="53">
        <v>-1.99</v>
      </c>
      <c r="D253" s="54">
        <f>(Table3[[#This Row],[Population]]/1000)*Table3[[#This Row],[Migration rate]]</f>
        <v>-13880.65596</v>
      </c>
    </row>
    <row r="254" spans="1:4" x14ac:dyDescent="0.25">
      <c r="A254" s="51" t="s">
        <v>68</v>
      </c>
      <c r="B254" s="53">
        <v>77505756</v>
      </c>
      <c r="C254" s="53">
        <v>-0.22</v>
      </c>
      <c r="D254" s="54">
        <f>(Table3[[#This Row],[Population]]/1000)*Table3[[#This Row],[Migration rate]]</f>
        <v>-17051.266319999999</v>
      </c>
    </row>
    <row r="255" spans="1:4" x14ac:dyDescent="0.25">
      <c r="A255" s="51" t="s">
        <v>20</v>
      </c>
      <c r="B255" s="53">
        <v>3563112</v>
      </c>
      <c r="C255" s="53">
        <v>-4.93</v>
      </c>
      <c r="D255" s="54">
        <f>(Table3[[#This Row],[Population]]/1000)*Table3[[#This Row],[Migration rate]]</f>
        <v>-17566.142159999999</v>
      </c>
    </row>
    <row r="256" spans="1:4" x14ac:dyDescent="0.25">
      <c r="A256" s="51" t="s">
        <v>60</v>
      </c>
      <c r="B256" s="53">
        <v>11346670</v>
      </c>
      <c r="C256" s="53">
        <v>-1.58</v>
      </c>
      <c r="D256" s="54">
        <f>(Table3[[#This Row],[Population]]/1000)*Table3[[#This Row],[Migration rate]]</f>
        <v>-17927.738600000001</v>
      </c>
    </row>
    <row r="257" spans="1:4" x14ac:dyDescent="0.25">
      <c r="A257" s="51" t="s">
        <v>189</v>
      </c>
      <c r="B257" s="53">
        <v>47425336</v>
      </c>
      <c r="C257" s="53">
        <v>-0.39</v>
      </c>
      <c r="D257" s="54">
        <f>(Table3[[#This Row],[Population]]/1000)*Table3[[#This Row],[Migration rate]]</f>
        <v>-18495.88104</v>
      </c>
    </row>
    <row r="258" spans="1:4" x14ac:dyDescent="0.25">
      <c r="A258" s="51" t="s">
        <v>152</v>
      </c>
      <c r="B258" s="53">
        <v>38635144</v>
      </c>
      <c r="C258" s="53">
        <v>-0.49</v>
      </c>
      <c r="D258" s="54">
        <f>(Table3[[#This Row],[Population]]/1000)*Table3[[#This Row],[Migration rate]]</f>
        <v>-18931.220560000002</v>
      </c>
    </row>
    <row r="259" spans="1:4" x14ac:dyDescent="0.25">
      <c r="A259" s="51" t="s">
        <v>25</v>
      </c>
      <c r="B259" s="53">
        <v>2982904</v>
      </c>
      <c r="C259" s="53">
        <v>-6.47</v>
      </c>
      <c r="D259" s="54">
        <f>(Table3[[#This Row],[Population]]/1000)*Table3[[#This Row],[Migration rate]]</f>
        <v>-19299.388879999999</v>
      </c>
    </row>
    <row r="260" spans="1:4" x14ac:dyDescent="0.25">
      <c r="A260" s="51" t="s">
        <v>181</v>
      </c>
      <c r="B260" s="53">
        <v>7163506</v>
      </c>
      <c r="C260" s="53">
        <v>-2.86</v>
      </c>
      <c r="D260" s="54">
        <f>(Table3[[#This Row],[Population]]/1000)*Table3[[#This Row],[Migration rate]]</f>
        <v>-20487.62716</v>
      </c>
    </row>
    <row r="261" spans="1:4" x14ac:dyDescent="0.25">
      <c r="A261" s="51" t="s">
        <v>79</v>
      </c>
      <c r="B261" s="53">
        <v>4677401</v>
      </c>
      <c r="C261" s="53">
        <v>-4.7</v>
      </c>
      <c r="D261" s="54">
        <f>(Table3[[#This Row],[Population]]/1000)*Table3[[#This Row],[Migration rate]]</f>
        <v>-21983.7847</v>
      </c>
    </row>
    <row r="262" spans="1:4" x14ac:dyDescent="0.25">
      <c r="A262" s="51" t="s">
        <v>88</v>
      </c>
      <c r="B262" s="53">
        <v>14655189</v>
      </c>
      <c r="C262" s="53">
        <v>-1.67</v>
      </c>
      <c r="D262" s="54">
        <f>(Table3[[#This Row],[Population]]/1000)*Table3[[#This Row],[Migration rate]]</f>
        <v>-24474.16563</v>
      </c>
    </row>
    <row r="263" spans="1:4" x14ac:dyDescent="0.25">
      <c r="A263" s="51" t="s">
        <v>69</v>
      </c>
      <c r="B263" s="53">
        <v>6704932</v>
      </c>
      <c r="C263" s="53">
        <v>-3.74</v>
      </c>
      <c r="D263" s="54">
        <f>(Table3[[#This Row],[Population]]/1000)*Table3[[#This Row],[Migration rate]]</f>
        <v>-25076.445680000001</v>
      </c>
    </row>
    <row r="264" spans="1:4" x14ac:dyDescent="0.25">
      <c r="A264" s="51" t="s">
        <v>173</v>
      </c>
      <c r="B264" s="53">
        <v>20064776</v>
      </c>
      <c r="C264" s="53">
        <v>-1.31</v>
      </c>
      <c r="D264" s="54">
        <f>(Table3[[#This Row],[Population]]/1000)*Table3[[#This Row],[Migration rate]]</f>
        <v>-26284.856560000004</v>
      </c>
    </row>
    <row r="265" spans="1:4" x14ac:dyDescent="0.25">
      <c r="A265" s="51" t="s">
        <v>66</v>
      </c>
      <c r="B265" s="53">
        <v>8950034</v>
      </c>
      <c r="C265" s="53">
        <v>-3.22</v>
      </c>
      <c r="D265" s="54">
        <f>(Table3[[#This Row],[Population]]/1000)*Table3[[#This Row],[Migration rate]]</f>
        <v>-28819.109479999999</v>
      </c>
    </row>
    <row r="266" spans="1:4" x14ac:dyDescent="0.25">
      <c r="A266" s="51" t="s">
        <v>150</v>
      </c>
      <c r="B266" s="53">
        <v>27925628</v>
      </c>
      <c r="C266" s="53">
        <v>-1.05</v>
      </c>
      <c r="D266" s="54">
        <f>(Table3[[#This Row],[Population]]/1000)*Table3[[#This Row],[Migration rate]]</f>
        <v>-29321.9094</v>
      </c>
    </row>
    <row r="267" spans="1:4" x14ac:dyDescent="0.25">
      <c r="A267" s="51" t="s">
        <v>134</v>
      </c>
      <c r="B267" s="53">
        <v>32725847</v>
      </c>
      <c r="C267" s="53">
        <v>-0.98</v>
      </c>
      <c r="D267" s="54">
        <f>(Table3[[#This Row],[Population]]/1000)*Table3[[#This Row],[Migration rate]]</f>
        <v>-32071.33006</v>
      </c>
    </row>
    <row r="268" spans="1:4" x14ac:dyDescent="0.25">
      <c r="A268" s="51" t="s">
        <v>45</v>
      </c>
      <c r="B268" s="53">
        <v>7450349</v>
      </c>
      <c r="C268" s="53">
        <v>-4.58</v>
      </c>
      <c r="D268" s="54">
        <f>(Table3[[#This Row],[Population]]/1000)*Table3[[#This Row],[Migration rate]]</f>
        <v>-34122.598420000002</v>
      </c>
    </row>
    <row r="269" spans="1:4" x14ac:dyDescent="0.25">
      <c r="A269" s="51" t="s">
        <v>196</v>
      </c>
      <c r="B269" s="53">
        <v>83535576</v>
      </c>
      <c r="C269" s="53">
        <v>-0.45</v>
      </c>
      <c r="D269" s="54">
        <f>(Table3[[#This Row],[Population]]/1000)*Table3[[#This Row],[Migration rate]]</f>
        <v>-37591.0092</v>
      </c>
    </row>
    <row r="270" spans="1:4" x14ac:dyDescent="0.25">
      <c r="A270" s="51" t="s">
        <v>29</v>
      </c>
      <c r="B270" s="53">
        <v>7911974</v>
      </c>
      <c r="C270" s="53">
        <v>-4.9000000000000004</v>
      </c>
      <c r="D270" s="54">
        <f>(Table3[[#This Row],[Population]]/1000)*Table3[[#This Row],[Migration rate]]</f>
        <v>-38768.672600000005</v>
      </c>
    </row>
    <row r="271" spans="1:4" x14ac:dyDescent="0.25">
      <c r="A271" s="51" t="s">
        <v>194</v>
      </c>
      <c r="B271" s="53">
        <v>26851195</v>
      </c>
      <c r="C271" s="53">
        <v>-1.72</v>
      </c>
      <c r="D271" s="54">
        <f>(Table3[[#This Row],[Population]]/1000)*Table3[[#This Row],[Migration rate]]</f>
        <v>-46184.055399999997</v>
      </c>
    </row>
    <row r="272" spans="1:4" x14ac:dyDescent="0.25">
      <c r="A272" s="51" t="s">
        <v>103</v>
      </c>
      <c r="B272" s="53">
        <v>15185844</v>
      </c>
      <c r="C272" s="53">
        <v>-3.35</v>
      </c>
      <c r="D272" s="54">
        <f>(Table3[[#This Row],[Population]]/1000)*Table3[[#This Row],[Migration rate]]</f>
        <v>-50872.577400000002</v>
      </c>
    </row>
    <row r="273" spans="1:4" x14ac:dyDescent="0.25">
      <c r="A273" s="51" t="s">
        <v>95</v>
      </c>
      <c r="B273" s="53">
        <v>68017860</v>
      </c>
      <c r="C273" s="53">
        <v>-0.84</v>
      </c>
      <c r="D273" s="54">
        <f>(Table3[[#This Row],[Population]]/1000)*Table3[[#This Row],[Migration rate]]</f>
        <v>-57135.002399999998</v>
      </c>
    </row>
    <row r="274" spans="1:4" x14ac:dyDescent="0.25">
      <c r="A274" s="51" t="s">
        <v>164</v>
      </c>
      <c r="B274" s="53">
        <v>26417599</v>
      </c>
      <c r="C274" s="53">
        <v>-2.71</v>
      </c>
      <c r="D274" s="54">
        <f>(Table3[[#This Row],[Population]]/1000)*Table3[[#This Row],[Migration rate]]</f>
        <v>-71591.693289999996</v>
      </c>
    </row>
    <row r="275" spans="1:4" x14ac:dyDescent="0.25">
      <c r="A275" s="51" t="s">
        <v>93</v>
      </c>
      <c r="B275" s="53">
        <v>1080264388</v>
      </c>
      <c r="C275" s="53">
        <v>-7.0000000000000007E-2</v>
      </c>
      <c r="D275" s="54">
        <f>(Table3[[#This Row],[Population]]/1000)*Table3[[#This Row],[Migration rate]]</f>
        <v>-75618.507160000008</v>
      </c>
    </row>
    <row r="276" spans="1:4" x14ac:dyDescent="0.25">
      <c r="A276" s="51" t="s">
        <v>46</v>
      </c>
      <c r="B276" s="53">
        <v>42909464</v>
      </c>
      <c r="C276" s="53">
        <v>-1.8</v>
      </c>
      <c r="D276" s="54">
        <f>(Table3[[#This Row],[Population]]/1000)*Table3[[#This Row],[Migration rate]]</f>
        <v>-77237.035199999998</v>
      </c>
    </row>
    <row r="277" spans="1:4" x14ac:dyDescent="0.25">
      <c r="A277" s="51" t="s">
        <v>32</v>
      </c>
      <c r="B277" s="53">
        <v>144319628</v>
      </c>
      <c r="C277" s="53">
        <v>-0.71</v>
      </c>
      <c r="D277" s="54">
        <f>(Table3[[#This Row],[Population]]/1000)*Table3[[#This Row],[Migration rate]]</f>
        <v>-102466.93587999999</v>
      </c>
    </row>
    <row r="278" spans="1:4" x14ac:dyDescent="0.25">
      <c r="A278" s="51" t="s">
        <v>67</v>
      </c>
      <c r="B278" s="53">
        <v>13363593</v>
      </c>
      <c r="C278" s="53">
        <v>-8.58</v>
      </c>
      <c r="D278" s="54">
        <f>(Table3[[#This Row],[Population]]/1000)*Table3[[#This Row],[Migration rate]]</f>
        <v>-114659.62794000001</v>
      </c>
    </row>
    <row r="279" spans="1:4" x14ac:dyDescent="0.25">
      <c r="A279" s="51" t="s">
        <v>151</v>
      </c>
      <c r="B279" s="53">
        <v>87857473</v>
      </c>
      <c r="C279" s="53">
        <v>-1.5</v>
      </c>
      <c r="D279" s="54">
        <f>(Table3[[#This Row],[Population]]/1000)*Table3[[#This Row],[Migration rate]]</f>
        <v>-131786.2095</v>
      </c>
    </row>
    <row r="280" spans="1:4" x14ac:dyDescent="0.25">
      <c r="A280" s="51" t="s">
        <v>147</v>
      </c>
      <c r="B280" s="53">
        <v>162419946</v>
      </c>
      <c r="C280" s="53">
        <v>-2.77</v>
      </c>
      <c r="D280" s="54">
        <f>(Table3[[#This Row],[Population]]/1000)*Table3[[#This Row],[Migration rate]]</f>
        <v>-449903.25042</v>
      </c>
    </row>
    <row r="281" spans="1:4" x14ac:dyDescent="0.25">
      <c r="A281" s="51" t="s">
        <v>129</v>
      </c>
      <c r="B281" s="53">
        <v>106202903</v>
      </c>
      <c r="C281" s="53">
        <v>-4.87</v>
      </c>
      <c r="D281" s="54">
        <f>(Table3[[#This Row],[Population]]/1000)*Table3[[#This Row],[Migration rate]]</f>
        <v>-517208.13761000003</v>
      </c>
    </row>
    <row r="282" spans="1:4" x14ac:dyDescent="0.25">
      <c r="A282" s="51" t="s">
        <v>54</v>
      </c>
      <c r="B282" s="53">
        <v>1306313812</v>
      </c>
      <c r="C282" s="53">
        <v>-0.4</v>
      </c>
      <c r="D282" s="54">
        <f>(Table3[[#This Row],[Population]]/1000)*Table3[[#This Row],[Migration rate]]</f>
        <v>-522525.52480000001</v>
      </c>
    </row>
    <row r="283" spans="1:4" x14ac:dyDescent="0.25">
      <c r="D283" s="46"/>
    </row>
    <row r="284" spans="1:4" x14ac:dyDescent="0.25">
      <c r="D284" s="46"/>
    </row>
    <row r="285" spans="1:4" x14ac:dyDescent="0.25">
      <c r="D285" s="46"/>
    </row>
    <row r="286" spans="1:4" x14ac:dyDescent="0.25">
      <c r="D286" s="46"/>
    </row>
    <row r="287" spans="1:4" x14ac:dyDescent="0.25">
      <c r="D287" s="46"/>
    </row>
    <row r="288" spans="1:4" x14ac:dyDescent="0.25">
      <c r="D288" s="46"/>
    </row>
    <row r="289" spans="4:4" x14ac:dyDescent="0.25">
      <c r="D289" s="46"/>
    </row>
    <row r="290" spans="4:4" x14ac:dyDescent="0.25">
      <c r="D290" s="46"/>
    </row>
    <row r="291" spans="4:4" x14ac:dyDescent="0.25">
      <c r="D291" s="46"/>
    </row>
    <row r="292" spans="4:4" x14ac:dyDescent="0.25">
      <c r="D292" s="46"/>
    </row>
    <row r="293" spans="4:4" x14ac:dyDescent="0.25">
      <c r="D293" s="46"/>
    </row>
    <row r="294" spans="4:4" x14ac:dyDescent="0.25">
      <c r="D294" s="46"/>
    </row>
    <row r="295" spans="4:4" x14ac:dyDescent="0.25">
      <c r="D295" s="46"/>
    </row>
    <row r="296" spans="4:4" x14ac:dyDescent="0.25">
      <c r="D296" s="46"/>
    </row>
    <row r="297" spans="4:4" x14ac:dyDescent="0.25">
      <c r="D297" s="46"/>
    </row>
    <row r="298" spans="4:4" x14ac:dyDescent="0.25">
      <c r="D298" s="46"/>
    </row>
    <row r="299" spans="4:4" x14ac:dyDescent="0.25">
      <c r="D299" s="46"/>
    </row>
    <row r="300" spans="4:4" x14ac:dyDescent="0.25">
      <c r="D300" s="46"/>
    </row>
    <row r="301" spans="4:4" x14ac:dyDescent="0.25">
      <c r="D301" s="46"/>
    </row>
    <row r="302" spans="4:4" x14ac:dyDescent="0.25">
      <c r="D302" s="46"/>
    </row>
    <row r="303" spans="4:4" x14ac:dyDescent="0.25">
      <c r="D303" s="46"/>
    </row>
    <row r="304" spans="4:4" x14ac:dyDescent="0.25">
      <c r="D304" s="46"/>
    </row>
    <row r="305" spans="4:4" x14ac:dyDescent="0.25">
      <c r="D305" s="46"/>
    </row>
    <row r="306" spans="4:4" x14ac:dyDescent="0.25">
      <c r="D306" s="46"/>
    </row>
    <row r="307" spans="4:4" x14ac:dyDescent="0.25">
      <c r="D307" s="46"/>
    </row>
    <row r="308" spans="4:4" x14ac:dyDescent="0.25">
      <c r="D308" s="46"/>
    </row>
    <row r="309" spans="4:4" x14ac:dyDescent="0.25">
      <c r="D309" s="46"/>
    </row>
    <row r="310" spans="4:4" x14ac:dyDescent="0.25">
      <c r="D310" s="46"/>
    </row>
    <row r="311" spans="4:4" x14ac:dyDescent="0.25">
      <c r="D311" s="46"/>
    </row>
    <row r="312" spans="4:4" x14ac:dyDescent="0.25">
      <c r="D312" s="46"/>
    </row>
    <row r="313" spans="4:4" x14ac:dyDescent="0.25">
      <c r="D313" s="46"/>
    </row>
    <row r="314" spans="4:4" x14ac:dyDescent="0.25">
      <c r="D314" s="46"/>
    </row>
    <row r="315" spans="4:4" x14ac:dyDescent="0.25">
      <c r="D315" s="46"/>
    </row>
    <row r="316" spans="4:4" x14ac:dyDescent="0.25">
      <c r="D316" s="46"/>
    </row>
    <row r="317" spans="4:4" x14ac:dyDescent="0.25">
      <c r="D317" s="46"/>
    </row>
    <row r="318" spans="4:4" x14ac:dyDescent="0.25">
      <c r="D318" s="46"/>
    </row>
    <row r="319" spans="4:4" x14ac:dyDescent="0.25">
      <c r="D319" s="46"/>
    </row>
    <row r="320" spans="4:4" x14ac:dyDescent="0.25">
      <c r="D320" s="46"/>
    </row>
    <row r="321" spans="4:4" x14ac:dyDescent="0.25">
      <c r="D321" s="46"/>
    </row>
    <row r="322" spans="4:4" x14ac:dyDescent="0.25">
      <c r="D322" s="46"/>
    </row>
    <row r="323" spans="4:4" x14ac:dyDescent="0.25">
      <c r="D323" s="46"/>
    </row>
    <row r="324" spans="4:4" x14ac:dyDescent="0.25">
      <c r="D324" s="46"/>
    </row>
    <row r="325" spans="4:4" x14ac:dyDescent="0.25">
      <c r="D325" s="46"/>
    </row>
    <row r="326" spans="4:4" x14ac:dyDescent="0.25">
      <c r="D326" s="46"/>
    </row>
    <row r="327" spans="4:4" x14ac:dyDescent="0.25">
      <c r="D327" s="46"/>
    </row>
    <row r="328" spans="4:4" x14ac:dyDescent="0.25">
      <c r="D328" s="46"/>
    </row>
    <row r="329" spans="4:4" x14ac:dyDescent="0.25">
      <c r="D329" s="46"/>
    </row>
    <row r="330" spans="4:4" x14ac:dyDescent="0.25">
      <c r="D330" s="46"/>
    </row>
    <row r="331" spans="4:4" x14ac:dyDescent="0.25">
      <c r="D331" s="46"/>
    </row>
    <row r="332" spans="4:4" x14ac:dyDescent="0.25">
      <c r="D332" s="46"/>
    </row>
    <row r="333" spans="4:4" x14ac:dyDescent="0.25">
      <c r="D333" s="46"/>
    </row>
    <row r="334" spans="4:4" x14ac:dyDescent="0.25">
      <c r="D334" s="46"/>
    </row>
    <row r="335" spans="4:4" x14ac:dyDescent="0.25">
      <c r="D335" s="46"/>
    </row>
    <row r="336" spans="4:4" x14ac:dyDescent="0.25">
      <c r="D336" s="46"/>
    </row>
    <row r="337" spans="4:4" x14ac:dyDescent="0.25">
      <c r="D337" s="46"/>
    </row>
    <row r="338" spans="4:4" x14ac:dyDescent="0.25">
      <c r="D338" s="46"/>
    </row>
    <row r="339" spans="4:4" x14ac:dyDescent="0.25">
      <c r="D339" s="46"/>
    </row>
    <row r="340" spans="4:4" x14ac:dyDescent="0.25">
      <c r="D340" s="46"/>
    </row>
    <row r="341" spans="4:4" x14ac:dyDescent="0.25">
      <c r="D341" s="46"/>
    </row>
    <row r="342" spans="4:4" x14ac:dyDescent="0.25">
      <c r="D342" s="46"/>
    </row>
    <row r="343" spans="4:4" x14ac:dyDescent="0.25">
      <c r="D343" s="46"/>
    </row>
    <row r="344" spans="4:4" x14ac:dyDescent="0.25">
      <c r="D344" s="46"/>
    </row>
    <row r="345" spans="4:4" x14ac:dyDescent="0.25">
      <c r="D345" s="46"/>
    </row>
    <row r="346" spans="4:4" x14ac:dyDescent="0.25">
      <c r="D346" s="46"/>
    </row>
    <row r="347" spans="4:4" x14ac:dyDescent="0.25">
      <c r="D347" s="46"/>
    </row>
    <row r="348" spans="4:4" x14ac:dyDescent="0.25">
      <c r="D348" s="46"/>
    </row>
    <row r="349" spans="4:4" x14ac:dyDescent="0.25">
      <c r="D349" s="46"/>
    </row>
    <row r="350" spans="4:4" x14ac:dyDescent="0.25">
      <c r="D350" s="46"/>
    </row>
    <row r="351" spans="4:4" x14ac:dyDescent="0.25">
      <c r="D351" s="46"/>
    </row>
    <row r="352" spans="4:4" x14ac:dyDescent="0.25">
      <c r="D352" s="46"/>
    </row>
    <row r="353" spans="4:4" x14ac:dyDescent="0.25">
      <c r="D353" s="46"/>
    </row>
    <row r="354" spans="4:4" x14ac:dyDescent="0.25">
      <c r="D354" s="46"/>
    </row>
    <row r="355" spans="4:4" x14ac:dyDescent="0.25">
      <c r="D355" s="46"/>
    </row>
    <row r="356" spans="4:4" x14ac:dyDescent="0.25">
      <c r="D356" s="46"/>
    </row>
    <row r="357" spans="4:4" x14ac:dyDescent="0.25">
      <c r="D357" s="46"/>
    </row>
    <row r="358" spans="4:4" x14ac:dyDescent="0.25">
      <c r="D358" s="46"/>
    </row>
    <row r="359" spans="4:4" x14ac:dyDescent="0.25">
      <c r="D359" s="46"/>
    </row>
    <row r="360" spans="4:4" x14ac:dyDescent="0.25">
      <c r="D360" s="46"/>
    </row>
    <row r="361" spans="4:4" x14ac:dyDescent="0.25">
      <c r="D361" s="46"/>
    </row>
    <row r="362" spans="4:4" x14ac:dyDescent="0.25">
      <c r="D362" s="46"/>
    </row>
    <row r="363" spans="4:4" x14ac:dyDescent="0.25">
      <c r="D363" s="46"/>
    </row>
    <row r="364" spans="4:4" x14ac:dyDescent="0.25">
      <c r="D364" s="46"/>
    </row>
    <row r="365" spans="4:4" x14ac:dyDescent="0.25">
      <c r="D365" s="46"/>
    </row>
    <row r="366" spans="4:4" x14ac:dyDescent="0.25">
      <c r="D366" s="46"/>
    </row>
    <row r="367" spans="4:4" x14ac:dyDescent="0.25">
      <c r="D367" s="46"/>
    </row>
    <row r="368" spans="4:4" x14ac:dyDescent="0.25">
      <c r="D368" s="46"/>
    </row>
    <row r="369" spans="4:4" x14ac:dyDescent="0.25">
      <c r="D369" s="46"/>
    </row>
    <row r="370" spans="4:4" x14ac:dyDescent="0.25">
      <c r="D370" s="46"/>
    </row>
  </sheetData>
  <hyperlinks>
    <hyperlink ref="A1" location="OBJECTIVES!A1" display="OBJECTIVES"/>
    <hyperlink ref="A2" location="HOME!A1" display="HOME"/>
  </hyperlinks>
  <pageMargins left="0.7" right="0.7" top="0.75" bottom="0.75" header="0.3" footer="0.3"/>
  <pageSetup orientation="portrait" r:id="rId3"/>
  <drawing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1"/>
  <sheetViews>
    <sheetView zoomScaleNormal="100" workbookViewId="0"/>
  </sheetViews>
  <sheetFormatPr defaultRowHeight="15" x14ac:dyDescent="0.25"/>
  <cols>
    <col min="1" max="1" width="31.140625" style="9" bestFit="1" customWidth="1"/>
    <col min="2" max="2" width="13" style="9" bestFit="1" customWidth="1"/>
    <col min="3" max="3" width="25" style="9" bestFit="1" customWidth="1"/>
    <col min="4" max="4" width="17.5703125" style="9" bestFit="1" customWidth="1"/>
    <col min="5" max="5" width="13.42578125" style="9" bestFit="1" customWidth="1"/>
    <col min="6" max="6" width="20" style="60" bestFit="1" customWidth="1"/>
    <col min="7" max="7" width="15.7109375" style="60" bestFit="1" customWidth="1"/>
    <col min="8" max="8" width="17.140625" style="60" bestFit="1" customWidth="1"/>
    <col min="9" max="9" width="18.140625" style="60" bestFit="1" customWidth="1"/>
    <col min="10" max="10" width="18.140625" style="9" bestFit="1" customWidth="1"/>
    <col min="11" max="11" width="20.140625" style="9" bestFit="1" customWidth="1"/>
    <col min="12" max="12" width="12.85546875" style="60" customWidth="1"/>
    <col min="13" max="13" width="12.85546875" style="9" customWidth="1"/>
    <col min="14" max="14" width="20.140625" style="60" bestFit="1" customWidth="1"/>
    <col min="15" max="16384" width="9.140625" style="9"/>
  </cols>
  <sheetData>
    <row r="1" spans="1:12" x14ac:dyDescent="0.25">
      <c r="A1" s="118" t="s">
        <v>526</v>
      </c>
    </row>
    <row r="2" spans="1:12" ht="15.75" x14ac:dyDescent="0.25">
      <c r="A2" s="119" t="s">
        <v>525</v>
      </c>
      <c r="D2" s="61"/>
      <c r="E2" s="61"/>
    </row>
    <row r="3" spans="1:12" x14ac:dyDescent="0.25">
      <c r="D3" s="61"/>
      <c r="E3" s="61"/>
      <c r="H3" s="9"/>
      <c r="I3" s="9"/>
    </row>
    <row r="4" spans="1:12" x14ac:dyDescent="0.25">
      <c r="D4" s="61"/>
      <c r="E4" s="61"/>
      <c r="H4" s="9"/>
      <c r="I4" s="9"/>
    </row>
    <row r="5" spans="1:12" x14ac:dyDescent="0.25">
      <c r="D5" s="61"/>
      <c r="E5" s="61"/>
      <c r="H5" s="49" t="s">
        <v>202</v>
      </c>
      <c r="I5" s="62" t="s">
        <v>487</v>
      </c>
    </row>
    <row r="6" spans="1:12" x14ac:dyDescent="0.25">
      <c r="D6" s="61"/>
      <c r="E6" s="61"/>
      <c r="H6" s="45" t="s">
        <v>54</v>
      </c>
      <c r="I6" s="58">
        <v>128018753.57600001</v>
      </c>
      <c r="L6" s="9"/>
    </row>
    <row r="7" spans="1:12" x14ac:dyDescent="0.25">
      <c r="D7" s="61"/>
      <c r="E7" s="61"/>
      <c r="H7" s="45" t="s">
        <v>93</v>
      </c>
      <c r="I7" s="58">
        <v>99384323.695999995</v>
      </c>
      <c r="L7" s="9"/>
    </row>
    <row r="8" spans="1:12" x14ac:dyDescent="0.25">
      <c r="D8" s="61"/>
      <c r="E8" s="61"/>
      <c r="H8" s="45" t="s">
        <v>32</v>
      </c>
      <c r="I8" s="58">
        <v>57727851.200000003</v>
      </c>
      <c r="L8" s="9"/>
    </row>
    <row r="9" spans="1:12" x14ac:dyDescent="0.25">
      <c r="D9" s="61"/>
      <c r="E9" s="61"/>
      <c r="H9" s="45" t="s">
        <v>94</v>
      </c>
      <c r="I9" s="58">
        <v>22261596.868000001</v>
      </c>
      <c r="L9" s="9"/>
    </row>
    <row r="10" spans="1:12" x14ac:dyDescent="0.25">
      <c r="D10" s="61"/>
      <c r="E10" s="61"/>
      <c r="H10" s="45" t="s">
        <v>42</v>
      </c>
      <c r="I10" s="58">
        <v>21402971.310000002</v>
      </c>
      <c r="L10" s="9"/>
    </row>
    <row r="11" spans="1:12" x14ac:dyDescent="0.25">
      <c r="D11" s="61"/>
      <c r="E11" s="61"/>
      <c r="H11" s="45" t="s">
        <v>192</v>
      </c>
      <c r="I11" s="58">
        <v>16265377.369999999</v>
      </c>
      <c r="L11" s="9"/>
    </row>
    <row r="12" spans="1:12" x14ac:dyDescent="0.25">
      <c r="D12" s="61"/>
      <c r="E12" s="61"/>
      <c r="H12" s="45" t="s">
        <v>104</v>
      </c>
      <c r="I12" s="58">
        <v>13531836</v>
      </c>
      <c r="L12" s="9"/>
    </row>
    <row r="13" spans="1:12" x14ac:dyDescent="0.25">
      <c r="D13" s="61"/>
      <c r="E13" s="61"/>
      <c r="H13" s="45" t="s">
        <v>147</v>
      </c>
      <c r="I13" s="58">
        <v>13480855.518000001</v>
      </c>
      <c r="L13" s="9"/>
    </row>
    <row r="14" spans="1:12" x14ac:dyDescent="0.25">
      <c r="D14" s="61"/>
      <c r="E14" s="61"/>
      <c r="H14" s="45" t="s">
        <v>138</v>
      </c>
      <c r="I14" s="58">
        <v>13007977.09</v>
      </c>
      <c r="L14" s="9"/>
    </row>
    <row r="15" spans="1:12" x14ac:dyDescent="0.25">
      <c r="D15" s="61"/>
      <c r="E15" s="61"/>
      <c r="H15" s="45" t="s">
        <v>158</v>
      </c>
      <c r="I15" s="58">
        <v>11903885.647</v>
      </c>
      <c r="L15" s="9"/>
    </row>
    <row r="16" spans="1:12" x14ac:dyDescent="0.25">
      <c r="D16" s="61"/>
      <c r="E16" s="61"/>
      <c r="H16" s="9"/>
      <c r="I16" s="9"/>
      <c r="L16" s="9"/>
    </row>
    <row r="17" spans="3:12" x14ac:dyDescent="0.25">
      <c r="D17" s="61"/>
      <c r="E17" s="61"/>
      <c r="H17" s="9"/>
    </row>
    <row r="18" spans="3:12" x14ac:dyDescent="0.25">
      <c r="D18" s="61"/>
      <c r="E18" s="61"/>
      <c r="H18" s="9"/>
    </row>
    <row r="19" spans="3:12" x14ac:dyDescent="0.25">
      <c r="C19" s="61"/>
      <c r="D19" s="61"/>
      <c r="E19" s="61"/>
      <c r="H19" s="9"/>
    </row>
    <row r="20" spans="3:12" x14ac:dyDescent="0.25">
      <c r="C20" s="61"/>
      <c r="D20" s="61"/>
      <c r="E20" s="61"/>
      <c r="H20" s="9"/>
    </row>
    <row r="21" spans="3:12" x14ac:dyDescent="0.25">
      <c r="C21" s="61"/>
      <c r="D21" s="61"/>
      <c r="E21" s="61"/>
      <c r="H21" s="9"/>
    </row>
    <row r="22" spans="3:12" x14ac:dyDescent="0.25">
      <c r="C22" s="61"/>
      <c r="D22" s="61"/>
      <c r="E22" s="61"/>
      <c r="H22" s="9"/>
    </row>
    <row r="23" spans="3:12" x14ac:dyDescent="0.25">
      <c r="C23" s="61"/>
      <c r="D23" s="61"/>
      <c r="E23" s="61"/>
      <c r="H23" s="9"/>
    </row>
    <row r="24" spans="3:12" x14ac:dyDescent="0.25">
      <c r="C24" s="61"/>
      <c r="D24" s="61"/>
      <c r="E24" s="61"/>
      <c r="H24" s="9"/>
    </row>
    <row r="25" spans="3:12" x14ac:dyDescent="0.25">
      <c r="C25" s="61"/>
      <c r="D25" s="61"/>
      <c r="E25" s="61"/>
      <c r="H25" s="9"/>
    </row>
    <row r="26" spans="3:12" x14ac:dyDescent="0.25">
      <c r="C26" s="61"/>
      <c r="D26" s="61"/>
      <c r="E26" s="61"/>
      <c r="H26" s="9"/>
    </row>
    <row r="27" spans="3:12" x14ac:dyDescent="0.25">
      <c r="C27" s="61"/>
      <c r="D27" s="61"/>
      <c r="E27" s="61"/>
      <c r="H27" s="9"/>
      <c r="L27" s="9"/>
    </row>
    <row r="28" spans="3:12" x14ac:dyDescent="0.25">
      <c r="C28" s="61"/>
      <c r="D28" s="61"/>
      <c r="E28" s="61"/>
      <c r="H28" s="9"/>
      <c r="L28" s="9"/>
    </row>
    <row r="29" spans="3:12" x14ac:dyDescent="0.25">
      <c r="C29" s="61"/>
      <c r="D29" s="61"/>
      <c r="E29" s="61"/>
      <c r="H29" s="9"/>
      <c r="I29" s="9"/>
      <c r="L29" s="9"/>
    </row>
    <row r="30" spans="3:12" x14ac:dyDescent="0.25">
      <c r="C30" s="61"/>
      <c r="D30" s="61"/>
      <c r="E30" s="61"/>
      <c r="H30" s="9"/>
      <c r="I30" s="9"/>
      <c r="L30" s="9"/>
    </row>
    <row r="31" spans="3:12" x14ac:dyDescent="0.25">
      <c r="C31" s="61"/>
      <c r="D31" s="61"/>
      <c r="E31" s="61"/>
      <c r="H31" s="9"/>
      <c r="I31" s="9"/>
      <c r="L31" s="9"/>
    </row>
    <row r="32" spans="3:12" x14ac:dyDescent="0.25">
      <c r="E32" s="61"/>
      <c r="H32" s="9"/>
      <c r="I32" s="9"/>
      <c r="L32" s="9"/>
    </row>
    <row r="33" spans="5:12" x14ac:dyDescent="0.25">
      <c r="E33" s="61"/>
      <c r="H33" s="9"/>
      <c r="I33" s="9"/>
      <c r="L33" s="9"/>
    </row>
    <row r="34" spans="5:12" x14ac:dyDescent="0.25">
      <c r="E34" s="61"/>
      <c r="H34" s="9"/>
      <c r="I34" s="9"/>
      <c r="L34" s="9"/>
    </row>
    <row r="35" spans="5:12" x14ac:dyDescent="0.25">
      <c r="E35" s="61"/>
      <c r="H35" s="9"/>
      <c r="I35" s="9"/>
      <c r="L35" s="9"/>
    </row>
    <row r="36" spans="5:12" x14ac:dyDescent="0.25">
      <c r="E36" s="61"/>
      <c r="H36" s="9"/>
      <c r="I36" s="9"/>
      <c r="L36" s="9"/>
    </row>
    <row r="37" spans="5:12" x14ac:dyDescent="0.25">
      <c r="E37" s="61"/>
      <c r="H37" s="49" t="s">
        <v>473</v>
      </c>
      <c r="I37" s="62" t="s">
        <v>489</v>
      </c>
      <c r="L37" s="9"/>
    </row>
    <row r="38" spans="5:12" x14ac:dyDescent="0.25">
      <c r="E38" s="61"/>
      <c r="H38" s="45" t="s">
        <v>54</v>
      </c>
      <c r="I38" s="58">
        <v>632781246.42400002</v>
      </c>
      <c r="L38" s="9"/>
    </row>
    <row r="39" spans="5:12" x14ac:dyDescent="0.25">
      <c r="E39" s="61"/>
      <c r="H39" s="45" t="s">
        <v>93</v>
      </c>
      <c r="I39" s="58">
        <v>382815676.30400002</v>
      </c>
      <c r="L39" s="9"/>
    </row>
    <row r="40" spans="5:12" x14ac:dyDescent="0.25">
      <c r="E40" s="61"/>
      <c r="H40" s="45" t="s">
        <v>192</v>
      </c>
      <c r="I40" s="58">
        <v>131134622.63</v>
      </c>
      <c r="L40" s="9"/>
    </row>
    <row r="41" spans="5:12" x14ac:dyDescent="0.25">
      <c r="E41" s="61"/>
      <c r="H41" s="45" t="s">
        <v>94</v>
      </c>
      <c r="I41" s="58">
        <v>89238403.131999999</v>
      </c>
      <c r="L41" s="9"/>
    </row>
    <row r="42" spans="5:12" x14ac:dyDescent="0.25">
      <c r="E42" s="61"/>
      <c r="H42" s="45" t="s">
        <v>42</v>
      </c>
      <c r="I42" s="58">
        <v>67597028.689999998</v>
      </c>
      <c r="L42" s="9"/>
    </row>
    <row r="43" spans="5:12" x14ac:dyDescent="0.25">
      <c r="E43" s="61"/>
      <c r="H43" s="45" t="s">
        <v>101</v>
      </c>
      <c r="I43" s="58">
        <v>60981389.531999998</v>
      </c>
      <c r="L43" s="9"/>
    </row>
    <row r="44" spans="5:12" x14ac:dyDescent="0.25">
      <c r="E44" s="61"/>
      <c r="H44" s="45" t="s">
        <v>158</v>
      </c>
      <c r="I44" s="58">
        <v>59926114.353</v>
      </c>
      <c r="L44" s="9"/>
    </row>
    <row r="45" spans="5:12" x14ac:dyDescent="0.25">
      <c r="E45" s="61"/>
      <c r="H45" s="45" t="s">
        <v>144</v>
      </c>
      <c r="I45" s="58">
        <v>52450700.299999997</v>
      </c>
      <c r="L45" s="9"/>
    </row>
    <row r="46" spans="5:12" x14ac:dyDescent="0.25">
      <c r="E46" s="61"/>
      <c r="H46" s="45" t="s">
        <v>196</v>
      </c>
      <c r="I46" s="58">
        <v>41392824.056000002</v>
      </c>
      <c r="L46" s="9"/>
    </row>
    <row r="47" spans="5:12" x14ac:dyDescent="0.25">
      <c r="E47" s="61"/>
      <c r="H47" s="45" t="s">
        <v>182</v>
      </c>
      <c r="I47" s="58">
        <v>35448334.435000002</v>
      </c>
    </row>
    <row r="48" spans="5:12" x14ac:dyDescent="0.25">
      <c r="E48" s="61"/>
      <c r="H48" s="9"/>
    </row>
    <row r="49" spans="3:8" x14ac:dyDescent="0.25">
      <c r="E49" s="61"/>
      <c r="H49" s="9"/>
    </row>
    <row r="50" spans="3:8" x14ac:dyDescent="0.25">
      <c r="C50" s="61"/>
      <c r="D50" s="61"/>
      <c r="E50" s="61"/>
      <c r="H50" s="9"/>
    </row>
    <row r="51" spans="3:8" x14ac:dyDescent="0.25">
      <c r="C51" s="61"/>
      <c r="D51" s="61"/>
      <c r="E51" s="61"/>
      <c r="H51" s="9"/>
    </row>
    <row r="52" spans="3:8" x14ac:dyDescent="0.25">
      <c r="C52" s="61"/>
      <c r="D52" s="61"/>
      <c r="E52" s="61"/>
      <c r="H52" s="9"/>
    </row>
    <row r="53" spans="3:8" x14ac:dyDescent="0.25">
      <c r="C53" s="61"/>
      <c r="D53" s="61"/>
      <c r="E53" s="61"/>
      <c r="H53" s="9"/>
    </row>
    <row r="54" spans="3:8" x14ac:dyDescent="0.25">
      <c r="C54" s="61"/>
      <c r="D54" s="61"/>
      <c r="E54" s="61"/>
      <c r="H54" s="9"/>
    </row>
    <row r="55" spans="3:8" x14ac:dyDescent="0.25">
      <c r="C55" s="61"/>
      <c r="D55" s="61"/>
      <c r="E55" s="61"/>
      <c r="H55" s="9"/>
    </row>
    <row r="56" spans="3:8" x14ac:dyDescent="0.25">
      <c r="C56" s="61"/>
      <c r="D56" s="61"/>
      <c r="E56" s="61"/>
      <c r="H56" s="9"/>
    </row>
    <row r="57" spans="3:8" x14ac:dyDescent="0.25">
      <c r="C57" s="61"/>
      <c r="D57" s="61"/>
      <c r="E57" s="61"/>
      <c r="H57" s="9"/>
    </row>
    <row r="58" spans="3:8" x14ac:dyDescent="0.25">
      <c r="C58" s="61"/>
      <c r="D58" s="61"/>
      <c r="E58" s="61"/>
      <c r="H58" s="9"/>
    </row>
    <row r="59" spans="3:8" x14ac:dyDescent="0.25">
      <c r="C59" s="61"/>
      <c r="D59" s="61"/>
      <c r="E59" s="61"/>
      <c r="H59" s="9"/>
    </row>
    <row r="60" spans="3:8" x14ac:dyDescent="0.25">
      <c r="C60" s="61"/>
      <c r="D60" s="61"/>
      <c r="E60" s="61"/>
      <c r="H60" s="9"/>
    </row>
    <row r="61" spans="3:8" x14ac:dyDescent="0.25">
      <c r="C61" s="61"/>
      <c r="D61" s="61"/>
      <c r="E61" s="61"/>
      <c r="H61" s="9"/>
    </row>
    <row r="62" spans="3:8" x14ac:dyDescent="0.25">
      <c r="C62" s="61"/>
      <c r="D62" s="61"/>
      <c r="E62" s="61"/>
      <c r="H62" s="9"/>
    </row>
    <row r="63" spans="3:8" x14ac:dyDescent="0.25">
      <c r="C63" s="61"/>
      <c r="D63" s="61"/>
      <c r="E63" s="61"/>
      <c r="H63" s="9"/>
    </row>
    <row r="64" spans="3:8" x14ac:dyDescent="0.25">
      <c r="C64" s="61"/>
      <c r="D64" s="61"/>
      <c r="E64" s="61"/>
      <c r="H64" s="9"/>
    </row>
    <row r="65" spans="3:14" x14ac:dyDescent="0.25">
      <c r="C65" s="61"/>
      <c r="D65" s="61"/>
      <c r="E65" s="61"/>
      <c r="H65" s="9"/>
    </row>
    <row r="66" spans="3:14" x14ac:dyDescent="0.25">
      <c r="C66" s="61"/>
      <c r="D66" s="61"/>
      <c r="E66" s="61"/>
      <c r="H66" s="9"/>
    </row>
    <row r="67" spans="3:14" x14ac:dyDescent="0.25">
      <c r="C67" s="61"/>
      <c r="D67" s="61"/>
      <c r="E67" s="61"/>
      <c r="H67" s="9"/>
      <c r="N67" s="9"/>
    </row>
    <row r="68" spans="3:14" x14ac:dyDescent="0.25">
      <c r="C68" s="61"/>
      <c r="D68" s="61"/>
      <c r="E68" s="61"/>
      <c r="H68" s="9"/>
      <c r="I68" s="9"/>
      <c r="N68" s="9"/>
    </row>
    <row r="69" spans="3:14" x14ac:dyDescent="0.25">
      <c r="C69" s="61"/>
      <c r="D69" s="61"/>
      <c r="E69" s="61"/>
      <c r="H69" s="9"/>
      <c r="I69" s="9"/>
      <c r="N69" s="9"/>
    </row>
    <row r="70" spans="3:14" x14ac:dyDescent="0.25">
      <c r="C70" s="61"/>
      <c r="D70" s="61"/>
      <c r="E70" s="61"/>
      <c r="H70" s="9"/>
      <c r="I70" s="9"/>
      <c r="N70" s="9"/>
    </row>
    <row r="71" spans="3:14" x14ac:dyDescent="0.25">
      <c r="C71" s="61"/>
      <c r="D71" s="61"/>
      <c r="E71" s="61"/>
      <c r="H71" s="9"/>
      <c r="I71" s="9"/>
      <c r="N71" s="9"/>
    </row>
    <row r="72" spans="3:14" x14ac:dyDescent="0.25">
      <c r="C72" s="61"/>
      <c r="D72" s="61"/>
      <c r="E72" s="61"/>
      <c r="H72" s="9"/>
      <c r="I72" s="9"/>
      <c r="N72" s="9"/>
    </row>
    <row r="73" spans="3:14" x14ac:dyDescent="0.25">
      <c r="C73" s="61"/>
      <c r="D73" s="61"/>
      <c r="E73" s="61"/>
      <c r="H73" s="9"/>
      <c r="I73" s="9"/>
      <c r="N73" s="9"/>
    </row>
    <row r="74" spans="3:14" x14ac:dyDescent="0.25">
      <c r="C74" s="61"/>
      <c r="D74" s="61"/>
      <c r="E74" s="61"/>
      <c r="H74" s="9"/>
      <c r="I74" s="9"/>
      <c r="N74" s="9"/>
    </row>
    <row r="75" spans="3:14" x14ac:dyDescent="0.25">
      <c r="C75" s="61"/>
      <c r="D75" s="61"/>
      <c r="E75" s="61"/>
      <c r="H75" s="9"/>
      <c r="I75" s="9"/>
      <c r="N75" s="9"/>
    </row>
    <row r="76" spans="3:14" x14ac:dyDescent="0.25">
      <c r="C76" s="61"/>
      <c r="D76" s="61"/>
      <c r="E76" s="61"/>
      <c r="H76" s="9"/>
      <c r="I76" s="9"/>
      <c r="N76" s="9"/>
    </row>
    <row r="77" spans="3:14" x14ac:dyDescent="0.25">
      <c r="C77" s="61"/>
      <c r="D77" s="61"/>
      <c r="E77" s="61"/>
      <c r="H77" s="49" t="s">
        <v>473</v>
      </c>
      <c r="I77" s="62" t="s">
        <v>488</v>
      </c>
      <c r="N77" s="9"/>
    </row>
    <row r="78" spans="3:14" x14ac:dyDescent="0.25">
      <c r="C78" s="61"/>
      <c r="D78" s="61"/>
      <c r="E78" s="61"/>
      <c r="H78" s="45" t="s">
        <v>54</v>
      </c>
      <c r="I78" s="58">
        <v>1187439255.108</v>
      </c>
    </row>
    <row r="79" spans="3:14" x14ac:dyDescent="0.25">
      <c r="C79" s="61"/>
      <c r="D79" s="61"/>
      <c r="E79" s="61"/>
      <c r="H79" s="45" t="s">
        <v>93</v>
      </c>
      <c r="I79" s="58">
        <v>642757310.86000001</v>
      </c>
    </row>
    <row r="80" spans="3:14" x14ac:dyDescent="0.25">
      <c r="C80" s="61"/>
      <c r="D80" s="61"/>
      <c r="E80" s="61"/>
      <c r="H80" s="45" t="s">
        <v>192</v>
      </c>
      <c r="I80" s="58">
        <v>286862109.98000002</v>
      </c>
    </row>
    <row r="81" spans="3:9" x14ac:dyDescent="0.25">
      <c r="C81" s="61"/>
      <c r="D81" s="61"/>
      <c r="E81" s="61"/>
      <c r="H81" s="45" t="s">
        <v>94</v>
      </c>
      <c r="I81" s="58">
        <v>212695039.641</v>
      </c>
    </row>
    <row r="82" spans="3:9" x14ac:dyDescent="0.25">
      <c r="C82" s="61"/>
      <c r="D82" s="61"/>
      <c r="E82" s="61"/>
      <c r="H82" s="45" t="s">
        <v>42</v>
      </c>
      <c r="I82" s="58">
        <v>160801454.01600003</v>
      </c>
    </row>
    <row r="83" spans="3:9" x14ac:dyDescent="0.25">
      <c r="C83" s="61"/>
      <c r="D83" s="61"/>
      <c r="E83" s="61"/>
      <c r="H83" s="45" t="s">
        <v>158</v>
      </c>
      <c r="I83" s="58">
        <v>142846627.764</v>
      </c>
    </row>
    <row r="84" spans="3:9" x14ac:dyDescent="0.25">
      <c r="C84" s="61"/>
      <c r="D84" s="61"/>
      <c r="E84" s="61"/>
      <c r="H84" s="45" t="s">
        <v>101</v>
      </c>
      <c r="I84" s="58">
        <v>126143071.56</v>
      </c>
    </row>
    <row r="85" spans="3:9" x14ac:dyDescent="0.25">
      <c r="C85" s="61"/>
      <c r="D85" s="61"/>
      <c r="E85" s="61"/>
      <c r="H85" s="45" t="s">
        <v>129</v>
      </c>
      <c r="I85" s="58">
        <v>97919076.566</v>
      </c>
    </row>
    <row r="86" spans="3:9" x14ac:dyDescent="0.25">
      <c r="C86" s="61"/>
      <c r="D86" s="61"/>
      <c r="E86" s="61"/>
      <c r="H86" s="45" t="s">
        <v>144</v>
      </c>
      <c r="I86" s="58">
        <v>87564951.840000004</v>
      </c>
    </row>
    <row r="87" spans="3:9" x14ac:dyDescent="0.25">
      <c r="C87" s="61"/>
      <c r="D87" s="61"/>
      <c r="E87" s="61"/>
      <c r="H87" s="45" t="s">
        <v>80</v>
      </c>
      <c r="I87" s="58">
        <v>81607076.099999994</v>
      </c>
    </row>
    <row r="88" spans="3:9" x14ac:dyDescent="0.25">
      <c r="C88" s="61"/>
      <c r="D88" s="61"/>
      <c r="E88" s="61"/>
      <c r="H88" s="9"/>
    </row>
    <row r="89" spans="3:9" x14ac:dyDescent="0.25">
      <c r="C89" s="61"/>
      <c r="D89" s="61"/>
      <c r="E89" s="61"/>
      <c r="H89" s="9"/>
    </row>
    <row r="90" spans="3:9" x14ac:dyDescent="0.25">
      <c r="C90" s="61"/>
      <c r="D90" s="61"/>
      <c r="E90" s="61"/>
      <c r="H90" s="9"/>
    </row>
    <row r="91" spans="3:9" x14ac:dyDescent="0.25">
      <c r="C91" s="61"/>
      <c r="D91" s="61"/>
      <c r="E91" s="61"/>
      <c r="H91" s="9"/>
    </row>
    <row r="92" spans="3:9" x14ac:dyDescent="0.25">
      <c r="C92" s="61"/>
      <c r="D92" s="61"/>
      <c r="E92" s="61"/>
      <c r="H92" s="9"/>
    </row>
    <row r="93" spans="3:9" x14ac:dyDescent="0.25">
      <c r="C93" s="61"/>
      <c r="D93" s="61"/>
      <c r="E93" s="61"/>
      <c r="H93" s="9"/>
    </row>
    <row r="94" spans="3:9" x14ac:dyDescent="0.25">
      <c r="C94" s="61"/>
      <c r="D94" s="61"/>
      <c r="E94" s="61"/>
      <c r="H94" s="9"/>
    </row>
    <row r="95" spans="3:9" x14ac:dyDescent="0.25">
      <c r="C95" s="61"/>
      <c r="D95" s="61"/>
      <c r="E95" s="61"/>
      <c r="H95" s="9"/>
    </row>
    <row r="96" spans="3:9" x14ac:dyDescent="0.25">
      <c r="C96" s="61"/>
      <c r="D96" s="61"/>
      <c r="E96" s="61"/>
      <c r="H96" s="9"/>
    </row>
    <row r="97" spans="3:8" x14ac:dyDescent="0.25">
      <c r="C97" s="61"/>
      <c r="D97" s="61"/>
      <c r="E97" s="61"/>
      <c r="H97" s="9"/>
    </row>
    <row r="98" spans="3:8" x14ac:dyDescent="0.25">
      <c r="C98" s="61"/>
      <c r="D98" s="61"/>
      <c r="E98" s="61"/>
      <c r="H98" s="9"/>
    </row>
    <row r="99" spans="3:8" x14ac:dyDescent="0.25">
      <c r="C99" s="61"/>
      <c r="D99" s="61"/>
      <c r="E99" s="61"/>
      <c r="H99" s="9"/>
    </row>
    <row r="100" spans="3:8" x14ac:dyDescent="0.25">
      <c r="C100" s="61"/>
      <c r="D100" s="61"/>
      <c r="E100" s="61"/>
      <c r="H100" s="9"/>
    </row>
    <row r="101" spans="3:8" x14ac:dyDescent="0.25">
      <c r="C101" s="61"/>
      <c r="D101" s="61"/>
      <c r="E101" s="61"/>
      <c r="H101" s="9"/>
    </row>
    <row r="102" spans="3:8" x14ac:dyDescent="0.25">
      <c r="C102" s="61"/>
      <c r="D102" s="61"/>
      <c r="E102" s="61"/>
      <c r="H102" s="9"/>
    </row>
    <row r="103" spans="3:8" x14ac:dyDescent="0.25">
      <c r="C103" s="61"/>
      <c r="D103" s="61"/>
      <c r="E103" s="61"/>
      <c r="H103" s="9"/>
    </row>
    <row r="104" spans="3:8" x14ac:dyDescent="0.25">
      <c r="C104" s="61"/>
      <c r="D104" s="61"/>
      <c r="E104" s="61"/>
      <c r="H104" s="9"/>
    </row>
    <row r="105" spans="3:8" x14ac:dyDescent="0.25">
      <c r="C105" s="61"/>
      <c r="D105" s="61"/>
      <c r="E105" s="61"/>
      <c r="H105" s="9"/>
    </row>
    <row r="106" spans="3:8" x14ac:dyDescent="0.25">
      <c r="C106" s="61"/>
      <c r="D106" s="61"/>
      <c r="E106" s="61"/>
      <c r="H106" s="9"/>
    </row>
    <row r="107" spans="3:8" x14ac:dyDescent="0.25">
      <c r="C107" s="61"/>
      <c r="D107" s="61"/>
      <c r="E107" s="61"/>
      <c r="H107" s="9"/>
    </row>
    <row r="108" spans="3:8" x14ac:dyDescent="0.25">
      <c r="C108" s="61"/>
      <c r="D108" s="61"/>
      <c r="E108" s="61"/>
      <c r="H108" s="9"/>
    </row>
    <row r="109" spans="3:8" x14ac:dyDescent="0.25">
      <c r="C109" s="61"/>
      <c r="D109" s="61"/>
      <c r="E109" s="61"/>
      <c r="H109" s="9"/>
    </row>
    <row r="110" spans="3:8" x14ac:dyDescent="0.25">
      <c r="C110" s="61"/>
      <c r="D110" s="61"/>
      <c r="E110" s="61"/>
      <c r="H110" s="9"/>
    </row>
    <row r="111" spans="3:8" x14ac:dyDescent="0.25">
      <c r="C111" s="61"/>
      <c r="D111" s="61"/>
      <c r="E111" s="61"/>
      <c r="H111" s="9"/>
    </row>
    <row r="112" spans="3:8" x14ac:dyDescent="0.25">
      <c r="C112" s="61"/>
      <c r="D112" s="61"/>
      <c r="E112" s="61"/>
      <c r="H112" s="9"/>
    </row>
    <row r="113" spans="3:8" x14ac:dyDescent="0.25">
      <c r="C113" s="61"/>
      <c r="D113" s="61"/>
      <c r="E113" s="61"/>
      <c r="H113" s="9"/>
    </row>
    <row r="114" spans="3:8" x14ac:dyDescent="0.25">
      <c r="C114" s="61"/>
      <c r="D114" s="61"/>
      <c r="E114" s="61"/>
      <c r="H114" s="9"/>
    </row>
    <row r="115" spans="3:8" x14ac:dyDescent="0.25">
      <c r="C115" s="61"/>
      <c r="D115" s="61"/>
      <c r="E115" s="61"/>
      <c r="H115" s="9"/>
    </row>
    <row r="116" spans="3:8" x14ac:dyDescent="0.25">
      <c r="C116" s="61"/>
      <c r="D116" s="61"/>
      <c r="E116" s="61"/>
      <c r="H116" s="9"/>
    </row>
    <row r="117" spans="3:8" x14ac:dyDescent="0.25">
      <c r="C117" s="61"/>
      <c r="D117" s="61"/>
      <c r="E117" s="61"/>
      <c r="H117" s="9"/>
    </row>
    <row r="118" spans="3:8" x14ac:dyDescent="0.25">
      <c r="C118" s="61"/>
      <c r="D118" s="61"/>
      <c r="E118" s="61"/>
      <c r="H118" s="9"/>
    </row>
    <row r="119" spans="3:8" x14ac:dyDescent="0.25">
      <c r="C119" s="61"/>
      <c r="D119" s="61"/>
      <c r="E119" s="61"/>
      <c r="H119" s="9"/>
    </row>
    <row r="120" spans="3:8" x14ac:dyDescent="0.25">
      <c r="C120" s="61"/>
      <c r="D120" s="61"/>
      <c r="E120" s="61"/>
      <c r="H120" s="9"/>
    </row>
    <row r="121" spans="3:8" x14ac:dyDescent="0.25">
      <c r="C121" s="61"/>
      <c r="D121" s="61"/>
      <c r="E121" s="61"/>
      <c r="H121" s="9"/>
    </row>
    <row r="122" spans="3:8" x14ac:dyDescent="0.25">
      <c r="C122" s="61"/>
      <c r="D122" s="61"/>
      <c r="E122" s="61"/>
      <c r="H122" s="9"/>
    </row>
    <row r="123" spans="3:8" x14ac:dyDescent="0.25">
      <c r="C123" s="61"/>
      <c r="D123" s="61"/>
      <c r="E123" s="61"/>
      <c r="H123" s="9"/>
    </row>
    <row r="124" spans="3:8" x14ac:dyDescent="0.25">
      <c r="C124" s="61"/>
      <c r="D124" s="61"/>
      <c r="E124" s="61"/>
      <c r="H124" s="9"/>
    </row>
    <row r="125" spans="3:8" x14ac:dyDescent="0.25">
      <c r="C125" s="61"/>
      <c r="D125" s="61"/>
      <c r="E125" s="61"/>
      <c r="H125" s="9"/>
    </row>
    <row r="126" spans="3:8" x14ac:dyDescent="0.25">
      <c r="C126" s="61"/>
      <c r="D126" s="61"/>
      <c r="E126" s="61"/>
      <c r="H126" s="9"/>
    </row>
    <row r="127" spans="3:8" x14ac:dyDescent="0.25">
      <c r="C127" s="61"/>
      <c r="D127" s="61"/>
      <c r="E127" s="61"/>
      <c r="H127" s="9"/>
    </row>
    <row r="128" spans="3:8" x14ac:dyDescent="0.25">
      <c r="C128" s="61"/>
      <c r="D128" s="61"/>
      <c r="E128" s="61"/>
      <c r="H128" s="9"/>
    </row>
    <row r="129" spans="3:8" x14ac:dyDescent="0.25">
      <c r="C129" s="61"/>
      <c r="D129" s="61"/>
      <c r="E129" s="61"/>
      <c r="H129" s="9"/>
    </row>
    <row r="130" spans="3:8" x14ac:dyDescent="0.25">
      <c r="C130" s="61"/>
      <c r="D130" s="61"/>
      <c r="E130" s="61"/>
      <c r="H130" s="9"/>
    </row>
    <row r="131" spans="3:8" x14ac:dyDescent="0.25">
      <c r="C131" s="61"/>
      <c r="D131" s="61"/>
      <c r="E131" s="61"/>
      <c r="H131" s="9"/>
    </row>
    <row r="132" spans="3:8" x14ac:dyDescent="0.25">
      <c r="C132" s="61"/>
      <c r="D132" s="61"/>
      <c r="E132" s="61"/>
      <c r="H132" s="9"/>
    </row>
    <row r="133" spans="3:8" x14ac:dyDescent="0.25">
      <c r="C133" s="61"/>
      <c r="D133" s="61"/>
      <c r="E133" s="61"/>
      <c r="H133" s="9"/>
    </row>
    <row r="134" spans="3:8" x14ac:dyDescent="0.25">
      <c r="C134" s="61"/>
      <c r="D134" s="61"/>
      <c r="E134" s="61"/>
      <c r="H134" s="9"/>
    </row>
    <row r="135" spans="3:8" x14ac:dyDescent="0.25">
      <c r="C135" s="61"/>
      <c r="D135" s="61"/>
      <c r="E135" s="61"/>
      <c r="H135" s="9"/>
    </row>
    <row r="136" spans="3:8" x14ac:dyDescent="0.25">
      <c r="C136" s="61"/>
      <c r="D136" s="61"/>
      <c r="E136" s="61"/>
      <c r="H136" s="9"/>
    </row>
    <row r="137" spans="3:8" x14ac:dyDescent="0.25">
      <c r="C137" s="61"/>
      <c r="D137" s="61"/>
      <c r="E137" s="61"/>
      <c r="H137" s="9"/>
    </row>
    <row r="138" spans="3:8" x14ac:dyDescent="0.25">
      <c r="C138" s="61"/>
      <c r="D138" s="61"/>
      <c r="E138" s="61"/>
      <c r="H138" s="9"/>
    </row>
    <row r="139" spans="3:8" x14ac:dyDescent="0.25">
      <c r="C139" s="61"/>
      <c r="D139" s="61"/>
      <c r="E139" s="61"/>
      <c r="H139" s="9"/>
    </row>
    <row r="140" spans="3:8" x14ac:dyDescent="0.25">
      <c r="C140" s="61"/>
      <c r="D140" s="61"/>
      <c r="E140" s="61"/>
      <c r="H140" s="9"/>
    </row>
    <row r="141" spans="3:8" x14ac:dyDescent="0.25">
      <c r="C141" s="61"/>
      <c r="D141" s="61"/>
      <c r="E141" s="61"/>
      <c r="H141" s="9"/>
    </row>
    <row r="142" spans="3:8" x14ac:dyDescent="0.25">
      <c r="C142" s="61"/>
      <c r="D142" s="61"/>
      <c r="E142" s="61"/>
      <c r="H142" s="9"/>
    </row>
    <row r="143" spans="3:8" x14ac:dyDescent="0.25">
      <c r="C143" s="61"/>
      <c r="D143" s="61"/>
      <c r="E143" s="61"/>
      <c r="H143" s="9"/>
    </row>
    <row r="144" spans="3:8" x14ac:dyDescent="0.25">
      <c r="C144" s="61"/>
      <c r="D144" s="61"/>
      <c r="E144" s="61"/>
      <c r="H144" s="9"/>
    </row>
    <row r="145" spans="3:8" x14ac:dyDescent="0.25">
      <c r="C145" s="61"/>
      <c r="D145" s="61"/>
      <c r="E145" s="61"/>
      <c r="H145" s="9"/>
    </row>
    <row r="146" spans="3:8" x14ac:dyDescent="0.25">
      <c r="C146" s="61"/>
      <c r="D146" s="61"/>
      <c r="E146" s="61"/>
      <c r="H146" s="9"/>
    </row>
    <row r="147" spans="3:8" x14ac:dyDescent="0.25">
      <c r="C147" s="61"/>
      <c r="D147" s="61"/>
      <c r="E147" s="61"/>
      <c r="H147" s="9"/>
    </row>
    <row r="148" spans="3:8" x14ac:dyDescent="0.25">
      <c r="C148" s="61"/>
      <c r="D148" s="61"/>
      <c r="E148" s="61"/>
      <c r="H148" s="9"/>
    </row>
    <row r="149" spans="3:8" x14ac:dyDescent="0.25">
      <c r="C149" s="61"/>
      <c r="D149" s="61"/>
      <c r="E149" s="61"/>
      <c r="H149" s="9"/>
    </row>
    <row r="150" spans="3:8" x14ac:dyDescent="0.25">
      <c r="C150" s="61"/>
      <c r="D150" s="61"/>
      <c r="E150" s="61"/>
      <c r="H150" s="9"/>
    </row>
    <row r="151" spans="3:8" x14ac:dyDescent="0.25">
      <c r="C151" s="61"/>
      <c r="D151" s="61"/>
      <c r="E151" s="61"/>
      <c r="H151" s="9"/>
    </row>
    <row r="152" spans="3:8" x14ac:dyDescent="0.25">
      <c r="C152" s="61"/>
      <c r="D152" s="61"/>
      <c r="E152" s="61"/>
      <c r="H152" s="9"/>
    </row>
    <row r="153" spans="3:8" x14ac:dyDescent="0.25">
      <c r="C153" s="61"/>
      <c r="D153" s="61"/>
      <c r="E153" s="61"/>
      <c r="H153" s="9"/>
    </row>
    <row r="154" spans="3:8" x14ac:dyDescent="0.25">
      <c r="C154" s="61"/>
      <c r="D154" s="61"/>
      <c r="E154" s="61"/>
      <c r="H154" s="9"/>
    </row>
    <row r="155" spans="3:8" x14ac:dyDescent="0.25">
      <c r="C155" s="61"/>
      <c r="D155" s="61"/>
      <c r="E155" s="61"/>
      <c r="H155" s="9"/>
    </row>
    <row r="156" spans="3:8" x14ac:dyDescent="0.25">
      <c r="C156" s="61"/>
      <c r="D156" s="61"/>
      <c r="E156" s="61"/>
      <c r="H156" s="9"/>
    </row>
    <row r="157" spans="3:8" x14ac:dyDescent="0.25">
      <c r="C157" s="61"/>
      <c r="D157" s="61"/>
      <c r="E157" s="61"/>
      <c r="H157" s="9"/>
    </row>
    <row r="158" spans="3:8" x14ac:dyDescent="0.25">
      <c r="C158" s="61"/>
      <c r="D158" s="61"/>
      <c r="E158" s="61"/>
      <c r="H158" s="9"/>
    </row>
    <row r="159" spans="3:8" x14ac:dyDescent="0.25">
      <c r="C159" s="61"/>
      <c r="D159" s="61"/>
      <c r="E159" s="61"/>
      <c r="H159" s="9"/>
    </row>
    <row r="160" spans="3:8" x14ac:dyDescent="0.25">
      <c r="C160" s="61"/>
      <c r="D160" s="61"/>
      <c r="E160" s="61"/>
      <c r="H160" s="9"/>
    </row>
    <row r="161" spans="1:9" x14ac:dyDescent="0.25">
      <c r="C161" s="61"/>
      <c r="D161" s="61"/>
      <c r="E161" s="61"/>
      <c r="H161" s="9"/>
    </row>
    <row r="162" spans="1:9" x14ac:dyDescent="0.25">
      <c r="C162" s="61"/>
      <c r="D162" s="61"/>
      <c r="E162" s="61"/>
      <c r="H162" s="9"/>
    </row>
    <row r="163" spans="1:9" x14ac:dyDescent="0.25">
      <c r="C163" s="61"/>
      <c r="D163" s="61"/>
      <c r="E163" s="61"/>
      <c r="H163" s="9"/>
    </row>
    <row r="170" spans="1:9" x14ac:dyDescent="0.25">
      <c r="A170" t="s">
        <v>0</v>
      </c>
      <c r="B170" t="s">
        <v>15</v>
      </c>
      <c r="C170" t="s">
        <v>480</v>
      </c>
      <c r="D170" t="s">
        <v>481</v>
      </c>
      <c r="E170" t="s">
        <v>482</v>
      </c>
      <c r="F170" s="58" t="s">
        <v>484</v>
      </c>
      <c r="G170" s="58" t="s">
        <v>483</v>
      </c>
      <c r="H170" s="58" t="s">
        <v>485</v>
      </c>
      <c r="I170" s="58" t="s">
        <v>486</v>
      </c>
    </row>
    <row r="171" spans="1:9" x14ac:dyDescent="0.25">
      <c r="A171" s="45" t="s">
        <v>54</v>
      </c>
      <c r="B171" s="55">
        <v>1306313812</v>
      </c>
      <c r="C171" s="55">
        <v>9.8000000000000007</v>
      </c>
      <c r="D171" s="55">
        <v>90.9</v>
      </c>
      <c r="E171" s="55">
        <v>760800000</v>
      </c>
      <c r="F171" s="58">
        <f>(Table7[[#This Row],[Unemployment percent]]/100)*Table7[[#This Row],[Population]]</f>
        <v>128018753.57600001</v>
      </c>
      <c r="G171" s="58">
        <f>(Table7[[#This Row],[Literacy percent]]/100)*Table7[[#This Row],[Population]]</f>
        <v>1187439255.108</v>
      </c>
      <c r="H171" s="58">
        <f>Table7[[#This Row],[Labor Force]]-Table7[[#This Row],[Total Unemployed]]</f>
        <v>632781246.42400002</v>
      </c>
      <c r="I171" s="58" t="str">
        <f>IF(Table7[[#This Row],[Literacy percent]]&gt;90,"BOON","BARRIER")</f>
        <v>BOON</v>
      </c>
    </row>
    <row r="172" spans="1:9" x14ac:dyDescent="0.25">
      <c r="A172" s="45" t="s">
        <v>93</v>
      </c>
      <c r="B172" s="55">
        <v>1080264388</v>
      </c>
      <c r="C172" s="55">
        <v>9.1999999999999993</v>
      </c>
      <c r="D172" s="55">
        <v>59.5</v>
      </c>
      <c r="E172" s="55">
        <v>482200000</v>
      </c>
      <c r="F172" s="58">
        <f>(Table7[[#This Row],[Unemployment percent]]/100)*Table7[[#This Row],[Population]]</f>
        <v>99384323.695999995</v>
      </c>
      <c r="G172" s="58">
        <f>(Table7[[#This Row],[Literacy percent]]/100)*Table7[[#This Row],[Population]]</f>
        <v>642757310.86000001</v>
      </c>
      <c r="H172" s="58">
        <f>Table7[[#This Row],[Labor Force]]-Table7[[#This Row],[Total Unemployed]]</f>
        <v>382815676.30400002</v>
      </c>
      <c r="I172" s="58" t="str">
        <f>IF(Table7[[#This Row],[Literacy percent]]&gt;90,"BOON","BARRIER")</f>
        <v>BARRIER</v>
      </c>
    </row>
    <row r="173" spans="1:9" x14ac:dyDescent="0.25">
      <c r="A173" s="45" t="s">
        <v>192</v>
      </c>
      <c r="B173" s="55">
        <v>295734134</v>
      </c>
      <c r="C173" s="55">
        <v>5.5</v>
      </c>
      <c r="D173" s="55">
        <v>97</v>
      </c>
      <c r="E173" s="55">
        <v>147400000</v>
      </c>
      <c r="F173" s="58">
        <f>(Table7[[#This Row],[Unemployment percent]]/100)*Table7[[#This Row],[Population]]</f>
        <v>16265377.369999999</v>
      </c>
      <c r="G173" s="58">
        <f>(Table7[[#This Row],[Literacy percent]]/100)*Table7[[#This Row],[Population]]</f>
        <v>286862109.98000002</v>
      </c>
      <c r="H173" s="58">
        <f>Table7[[#This Row],[Labor Force]]-Table7[[#This Row],[Total Unemployed]]</f>
        <v>131134622.63</v>
      </c>
      <c r="I173" s="58" t="str">
        <f>IF(Table7[[#This Row],[Literacy percent]]&gt;90,"BOON","BARRIER")</f>
        <v>BOON</v>
      </c>
    </row>
    <row r="174" spans="1:9" x14ac:dyDescent="0.25">
      <c r="A174" s="45" t="s">
        <v>94</v>
      </c>
      <c r="B174" s="55">
        <v>241973879</v>
      </c>
      <c r="C174" s="55">
        <v>9.1999999999999993</v>
      </c>
      <c r="D174" s="55">
        <v>87.9</v>
      </c>
      <c r="E174" s="55">
        <v>111500000</v>
      </c>
      <c r="F174" s="58">
        <f>(Table7[[#This Row],[Unemployment percent]]/100)*Table7[[#This Row],[Population]]</f>
        <v>22261596.868000001</v>
      </c>
      <c r="G174" s="58">
        <f>(Table7[[#This Row],[Literacy percent]]/100)*Table7[[#This Row],[Population]]</f>
        <v>212695039.641</v>
      </c>
      <c r="H174" s="58">
        <f>Table7[[#This Row],[Labor Force]]-Table7[[#This Row],[Total Unemployed]]</f>
        <v>89238403.131999999</v>
      </c>
      <c r="I174" s="58" t="str">
        <f>IF(Table7[[#This Row],[Literacy percent]]&gt;90,"BOON","BARRIER")</f>
        <v>BARRIER</v>
      </c>
    </row>
    <row r="175" spans="1:9" x14ac:dyDescent="0.25">
      <c r="A175" s="45" t="s">
        <v>42</v>
      </c>
      <c r="B175" s="55">
        <v>186112794</v>
      </c>
      <c r="C175" s="55">
        <v>11.5</v>
      </c>
      <c r="D175" s="55">
        <v>86.4</v>
      </c>
      <c r="E175" s="55">
        <v>89000000</v>
      </c>
      <c r="F175" s="58">
        <f>(Table7[[#This Row],[Unemployment percent]]/100)*Table7[[#This Row],[Population]]</f>
        <v>21402971.310000002</v>
      </c>
      <c r="G175" s="58">
        <f>(Table7[[#This Row],[Literacy percent]]/100)*Table7[[#This Row],[Population]]</f>
        <v>160801454.01600003</v>
      </c>
      <c r="H175" s="58">
        <f>Table7[[#This Row],[Labor Force]]-Table7[[#This Row],[Total Unemployed]]</f>
        <v>67597028.689999998</v>
      </c>
      <c r="I175" s="58" t="str">
        <f>IF(Table7[[#This Row],[Literacy percent]]&gt;90,"BOON","BARRIER")</f>
        <v>BARRIER</v>
      </c>
    </row>
    <row r="176" spans="1:9" x14ac:dyDescent="0.25">
      <c r="A176" s="45" t="s">
        <v>158</v>
      </c>
      <c r="B176" s="55">
        <v>143420309</v>
      </c>
      <c r="C176" s="55">
        <v>8.3000000000000007</v>
      </c>
      <c r="D176" s="55">
        <v>99.6</v>
      </c>
      <c r="E176" s="55">
        <v>71830000</v>
      </c>
      <c r="F176" s="58">
        <f>(Table7[[#This Row],[Unemployment percent]]/100)*Table7[[#This Row],[Population]]</f>
        <v>11903885.647</v>
      </c>
      <c r="G176" s="58">
        <f>(Table7[[#This Row],[Literacy percent]]/100)*Table7[[#This Row],[Population]]</f>
        <v>142846627.764</v>
      </c>
      <c r="H176" s="58">
        <f>Table7[[#This Row],[Labor Force]]-Table7[[#This Row],[Total Unemployed]]</f>
        <v>59926114.353</v>
      </c>
      <c r="I176" s="58" t="str">
        <f>IF(Table7[[#This Row],[Literacy percent]]&gt;90,"BOON","BARRIER")</f>
        <v>BOON</v>
      </c>
    </row>
    <row r="177" spans="1:9" x14ac:dyDescent="0.25">
      <c r="A177" s="45" t="s">
        <v>101</v>
      </c>
      <c r="B177" s="55">
        <v>127417244</v>
      </c>
      <c r="C177" s="55">
        <v>4.7</v>
      </c>
      <c r="D177" s="55">
        <v>99</v>
      </c>
      <c r="E177" s="55">
        <v>66970000</v>
      </c>
      <c r="F177" s="58">
        <f>(Table7[[#This Row],[Unemployment percent]]/100)*Table7[[#This Row],[Population]]</f>
        <v>5988610.4680000003</v>
      </c>
      <c r="G177" s="58">
        <f>(Table7[[#This Row],[Literacy percent]]/100)*Table7[[#This Row],[Population]]</f>
        <v>126143071.56</v>
      </c>
      <c r="H177" s="58">
        <f>Table7[[#This Row],[Labor Force]]-Table7[[#This Row],[Total Unemployed]]</f>
        <v>60981389.531999998</v>
      </c>
      <c r="I177" s="58" t="str">
        <f>IF(Table7[[#This Row],[Literacy percent]]&gt;90,"BOON","BARRIER")</f>
        <v>BOON</v>
      </c>
    </row>
    <row r="178" spans="1:9" x14ac:dyDescent="0.25">
      <c r="A178" s="45" t="s">
        <v>32</v>
      </c>
      <c r="B178" s="55">
        <v>144319628</v>
      </c>
      <c r="C178" s="55">
        <v>40</v>
      </c>
      <c r="D178" s="55">
        <v>43.1</v>
      </c>
      <c r="E178" s="55">
        <v>65490000</v>
      </c>
      <c r="F178" s="58">
        <f>(Table7[[#This Row],[Unemployment percent]]/100)*Table7[[#This Row],[Population]]</f>
        <v>57727851.200000003</v>
      </c>
      <c r="G178" s="58">
        <f>(Table7[[#This Row],[Literacy percent]]/100)*Table7[[#This Row],[Population]]</f>
        <v>62201759.667999998</v>
      </c>
      <c r="H178" s="58">
        <f>Table7[[#This Row],[Labor Force]]-Table7[[#This Row],[Total Unemployed]]</f>
        <v>7762148.799999997</v>
      </c>
      <c r="I178" s="58" t="str">
        <f>IF(Table7[[#This Row],[Literacy percent]]&gt;90,"BOON","BARRIER")</f>
        <v>BARRIER</v>
      </c>
    </row>
    <row r="179" spans="1:9" x14ac:dyDescent="0.25">
      <c r="A179" s="45" t="s">
        <v>144</v>
      </c>
      <c r="B179" s="55">
        <v>128771988</v>
      </c>
      <c r="C179" s="55">
        <v>2.5</v>
      </c>
      <c r="D179" s="55">
        <v>68</v>
      </c>
      <c r="E179" s="55">
        <v>55670000</v>
      </c>
      <c r="F179" s="58">
        <f>(Table7[[#This Row],[Unemployment percent]]/100)*Table7[[#This Row],[Population]]</f>
        <v>3219299.7</v>
      </c>
      <c r="G179" s="58">
        <f>(Table7[[#This Row],[Literacy percent]]/100)*Table7[[#This Row],[Population]]</f>
        <v>87564951.840000004</v>
      </c>
      <c r="H179" s="58">
        <f>Table7[[#This Row],[Labor Force]]-Table7[[#This Row],[Total Unemployed]]</f>
        <v>52450700.299999997</v>
      </c>
      <c r="I179" s="58" t="str">
        <f>IF(Table7[[#This Row],[Literacy percent]]&gt;90,"BOON","BARRIER")</f>
        <v>BARRIER</v>
      </c>
    </row>
    <row r="180" spans="1:9" x14ac:dyDescent="0.25">
      <c r="A180" s="45" t="s">
        <v>147</v>
      </c>
      <c r="B180" s="55">
        <v>162419946</v>
      </c>
      <c r="C180" s="55">
        <v>8.3000000000000007</v>
      </c>
      <c r="D180" s="55">
        <v>45.7</v>
      </c>
      <c r="E180" s="55">
        <v>45430000</v>
      </c>
      <c r="F180" s="58">
        <f>(Table7[[#This Row],[Unemployment percent]]/100)*Table7[[#This Row],[Population]]</f>
        <v>13480855.518000001</v>
      </c>
      <c r="G180" s="58">
        <f>(Table7[[#This Row],[Literacy percent]]/100)*Table7[[#This Row],[Population]]</f>
        <v>74225915.321999997</v>
      </c>
      <c r="H180" s="58">
        <f>Table7[[#This Row],[Labor Force]]-Table7[[#This Row],[Total Unemployed]]</f>
        <v>31949144.482000001</v>
      </c>
      <c r="I180" s="58" t="str">
        <f>IF(Table7[[#This Row],[Literacy percent]]&gt;90,"BOON","BARRIER")</f>
        <v>BARRIER</v>
      </c>
    </row>
    <row r="181" spans="1:9" x14ac:dyDescent="0.25">
      <c r="A181" s="45" t="s">
        <v>196</v>
      </c>
      <c r="B181" s="55">
        <v>83535576</v>
      </c>
      <c r="C181" s="55">
        <v>1.9</v>
      </c>
      <c r="D181" s="55">
        <v>90.3</v>
      </c>
      <c r="E181" s="55">
        <v>42980000</v>
      </c>
      <c r="F181" s="58">
        <f>(Table7[[#This Row],[Unemployment percent]]/100)*Table7[[#This Row],[Population]]</f>
        <v>1587175.9439999999</v>
      </c>
      <c r="G181" s="58">
        <f>(Table7[[#This Row],[Literacy percent]]/100)*Table7[[#This Row],[Population]]</f>
        <v>75432625.128000006</v>
      </c>
      <c r="H181" s="58">
        <f>Table7[[#This Row],[Labor Force]]-Table7[[#This Row],[Total Unemployed]]</f>
        <v>41392824.056000002</v>
      </c>
      <c r="I181" s="58" t="str">
        <f>IF(Table7[[#This Row],[Literacy percent]]&gt;90,"BOON","BARRIER")</f>
        <v>BOON</v>
      </c>
    </row>
    <row r="182" spans="1:9" x14ac:dyDescent="0.25">
      <c r="A182" s="45" t="s">
        <v>80</v>
      </c>
      <c r="B182" s="55">
        <v>82431390</v>
      </c>
      <c r="C182" s="55">
        <v>10.6</v>
      </c>
      <c r="D182" s="55">
        <v>99</v>
      </c>
      <c r="E182" s="55">
        <v>42630000</v>
      </c>
      <c r="F182" s="58">
        <f>(Table7[[#This Row],[Unemployment percent]]/100)*Table7[[#This Row],[Population]]</f>
        <v>8737727.3399999999</v>
      </c>
      <c r="G182" s="58">
        <f>(Table7[[#This Row],[Literacy percent]]/100)*Table7[[#This Row],[Population]]</f>
        <v>81607076.099999994</v>
      </c>
      <c r="H182" s="58">
        <f>Table7[[#This Row],[Labor Force]]-Table7[[#This Row],[Total Unemployed]]</f>
        <v>33892272.659999996</v>
      </c>
      <c r="I182" s="58" t="str">
        <f>IF(Table7[[#This Row],[Literacy percent]]&gt;90,"BOON","BARRIER")</f>
        <v>BOON</v>
      </c>
    </row>
    <row r="183" spans="1:9" x14ac:dyDescent="0.25">
      <c r="A183" s="45" t="s">
        <v>182</v>
      </c>
      <c r="B183" s="55">
        <v>65444371</v>
      </c>
      <c r="C183" s="55">
        <v>1.5</v>
      </c>
      <c r="D183" s="55">
        <v>92.6</v>
      </c>
      <c r="E183" s="55">
        <v>36430000</v>
      </c>
      <c r="F183" s="58">
        <f>(Table7[[#This Row],[Unemployment percent]]/100)*Table7[[#This Row],[Population]]</f>
        <v>981665.56499999994</v>
      </c>
      <c r="G183" s="58">
        <f>(Table7[[#This Row],[Literacy percent]]/100)*Table7[[#This Row],[Population]]</f>
        <v>60601487.545999996</v>
      </c>
      <c r="H183" s="58">
        <f>Table7[[#This Row],[Labor Force]]-Table7[[#This Row],[Total Unemployed]]</f>
        <v>35448334.435000002</v>
      </c>
      <c r="I183" s="58" t="str">
        <f>IF(Table7[[#This Row],[Literacy percent]]&gt;90,"BOON","BARRIER")</f>
        <v>BOON</v>
      </c>
    </row>
    <row r="184" spans="1:9" x14ac:dyDescent="0.25">
      <c r="A184" s="45" t="s">
        <v>151</v>
      </c>
      <c r="B184" s="55">
        <v>87857473</v>
      </c>
      <c r="C184" s="55">
        <v>11.7</v>
      </c>
      <c r="D184" s="55">
        <v>92.6</v>
      </c>
      <c r="E184" s="55">
        <v>35860000</v>
      </c>
      <c r="F184" s="58">
        <f>(Table7[[#This Row],[Unemployment percent]]/100)*Table7[[#This Row],[Population]]</f>
        <v>10279324.341</v>
      </c>
      <c r="G184" s="58">
        <f>(Table7[[#This Row],[Literacy percent]]/100)*Table7[[#This Row],[Population]]</f>
        <v>81356019.997999996</v>
      </c>
      <c r="H184" s="58">
        <f>Table7[[#This Row],[Labor Force]]-Table7[[#This Row],[Total Unemployed]]</f>
        <v>25580675.659000002</v>
      </c>
      <c r="I184" s="58" t="str">
        <f>IF(Table7[[#This Row],[Literacy percent]]&gt;90,"BOON","BARRIER")</f>
        <v>BOON</v>
      </c>
    </row>
    <row r="185" spans="1:9" x14ac:dyDescent="0.25">
      <c r="A185" s="45" t="s">
        <v>129</v>
      </c>
      <c r="B185" s="55">
        <v>106202903</v>
      </c>
      <c r="C185" s="55">
        <v>3.2</v>
      </c>
      <c r="D185" s="55">
        <v>92.2</v>
      </c>
      <c r="E185" s="55">
        <v>34730000</v>
      </c>
      <c r="F185" s="58">
        <f>(Table7[[#This Row],[Unemployment percent]]/100)*Table7[[#This Row],[Population]]</f>
        <v>3398492.8960000002</v>
      </c>
      <c r="G185" s="58">
        <f>(Table7[[#This Row],[Literacy percent]]/100)*Table7[[#This Row],[Population]]</f>
        <v>97919076.566</v>
      </c>
      <c r="H185" s="58">
        <f>Table7[[#This Row],[Labor Force]]-Table7[[#This Row],[Total Unemployed]]</f>
        <v>31331507.103999998</v>
      </c>
      <c r="I185" s="58" t="str">
        <f>IF(Table7[[#This Row],[Literacy percent]]&gt;90,"BOON","BARRIER")</f>
        <v>BOON</v>
      </c>
    </row>
    <row r="186" spans="1:9" x14ac:dyDescent="0.25">
      <c r="A186" s="45" t="s">
        <v>191</v>
      </c>
      <c r="B186" s="55">
        <v>60441457</v>
      </c>
      <c r="C186" s="55">
        <v>4.8</v>
      </c>
      <c r="D186" s="55">
        <v>99</v>
      </c>
      <c r="E186" s="55">
        <v>29780000</v>
      </c>
      <c r="F186" s="58">
        <f>(Table7[[#This Row],[Unemployment percent]]/100)*Table7[[#This Row],[Population]]</f>
        <v>2901189.9360000002</v>
      </c>
      <c r="G186" s="58">
        <f>(Table7[[#This Row],[Literacy percent]]/100)*Table7[[#This Row],[Population]]</f>
        <v>59837042.43</v>
      </c>
      <c r="H186" s="58">
        <f>Table7[[#This Row],[Labor Force]]-Table7[[#This Row],[Total Unemployed]]</f>
        <v>26878810.063999999</v>
      </c>
      <c r="I186" s="58" t="str">
        <f>IF(Table7[[#This Row],[Literacy percent]]&gt;90,"BOON","BARRIER")</f>
        <v>BOON</v>
      </c>
    </row>
    <row r="187" spans="1:9" x14ac:dyDescent="0.25">
      <c r="A187" s="45" t="s">
        <v>75</v>
      </c>
      <c r="B187" s="55">
        <v>60656178</v>
      </c>
      <c r="C187" s="55">
        <v>10.1</v>
      </c>
      <c r="D187" s="55">
        <v>99</v>
      </c>
      <c r="E187" s="55">
        <v>27700000</v>
      </c>
      <c r="F187" s="58">
        <f>(Table7[[#This Row],[Unemployment percent]]/100)*Table7[[#This Row],[Population]]</f>
        <v>6126273.9779999992</v>
      </c>
      <c r="G187" s="58">
        <f>(Table7[[#This Row],[Literacy percent]]/100)*Table7[[#This Row],[Population]]</f>
        <v>60049616.219999999</v>
      </c>
      <c r="H187" s="58">
        <f>Table7[[#This Row],[Labor Force]]-Table7[[#This Row],[Total Unemployed]]</f>
        <v>21573726.022</v>
      </c>
      <c r="I187" s="58" t="str">
        <f>IF(Table7[[#This Row],[Literacy percent]]&gt;90,"BOON","BARRIER")</f>
        <v>BOON</v>
      </c>
    </row>
    <row r="188" spans="1:9" x14ac:dyDescent="0.25">
      <c r="A188" s="45" t="s">
        <v>46</v>
      </c>
      <c r="B188" s="55">
        <v>42909464</v>
      </c>
      <c r="C188" s="55">
        <v>5.2</v>
      </c>
      <c r="D188" s="55">
        <v>85.3</v>
      </c>
      <c r="E188" s="55">
        <v>27010000</v>
      </c>
      <c r="F188" s="58">
        <f>(Table7[[#This Row],[Unemployment percent]]/100)*Table7[[#This Row],[Population]]</f>
        <v>2231292.128</v>
      </c>
      <c r="G188" s="58">
        <f>(Table7[[#This Row],[Literacy percent]]/100)*Table7[[#This Row],[Population]]</f>
        <v>36601772.791999996</v>
      </c>
      <c r="H188" s="58">
        <f>Table7[[#This Row],[Labor Force]]-Table7[[#This Row],[Total Unemployed]]</f>
        <v>24778707.872000001</v>
      </c>
      <c r="I188" s="58" t="str">
        <f>IF(Table7[[#This Row],[Literacy percent]]&gt;90,"BOON","BARRIER")</f>
        <v>BARRIER</v>
      </c>
    </row>
    <row r="189" spans="1:9" x14ac:dyDescent="0.25">
      <c r="A189" s="45" t="s">
        <v>186</v>
      </c>
      <c r="B189" s="55">
        <v>69660559</v>
      </c>
      <c r="C189" s="55">
        <v>9.3000000000000007</v>
      </c>
      <c r="D189" s="55">
        <v>86.5</v>
      </c>
      <c r="E189" s="55">
        <v>25300000</v>
      </c>
      <c r="F189" s="58">
        <f>(Table7[[#This Row],[Unemployment percent]]/100)*Table7[[#This Row],[Population]]</f>
        <v>6478431.9870000007</v>
      </c>
      <c r="G189" s="58">
        <f>(Table7[[#This Row],[Literacy percent]]/100)*Table7[[#This Row],[Population]]</f>
        <v>60256383.534999996</v>
      </c>
      <c r="H189" s="58">
        <f>Table7[[#This Row],[Labor Force]]-Table7[[#This Row],[Total Unemployed]]</f>
        <v>18821568.013</v>
      </c>
      <c r="I189" s="58" t="str">
        <f>IF(Table7[[#This Row],[Literacy percent]]&gt;90,"BOON","BARRIER")</f>
        <v>BARRIER</v>
      </c>
    </row>
    <row r="190" spans="1:9" x14ac:dyDescent="0.25">
      <c r="A190" s="45" t="s">
        <v>99</v>
      </c>
      <c r="B190" s="55">
        <v>58103033</v>
      </c>
      <c r="C190" s="55">
        <v>8.6</v>
      </c>
      <c r="D190" s="55">
        <v>98.6</v>
      </c>
      <c r="E190" s="55">
        <v>24270000</v>
      </c>
      <c r="F190" s="58">
        <f>(Table7[[#This Row],[Unemployment percent]]/100)*Table7[[#This Row],[Population]]</f>
        <v>4996860.8379999995</v>
      </c>
      <c r="G190" s="58">
        <f>(Table7[[#This Row],[Literacy percent]]/100)*Table7[[#This Row],[Population]]</f>
        <v>57289590.538000003</v>
      </c>
      <c r="H190" s="58">
        <f>Table7[[#This Row],[Labor Force]]-Table7[[#This Row],[Total Unemployed]]</f>
        <v>19273139.162</v>
      </c>
      <c r="I190" s="58" t="str">
        <f>IF(Table7[[#This Row],[Literacy percent]]&gt;90,"BOON","BARRIER")</f>
        <v>BOON</v>
      </c>
    </row>
    <row r="191" spans="1:9" x14ac:dyDescent="0.25">
      <c r="A191" s="45" t="s">
        <v>95</v>
      </c>
      <c r="B191" s="55">
        <v>68017860</v>
      </c>
      <c r="C191" s="55">
        <v>11.2</v>
      </c>
      <c r="D191" s="55">
        <v>79.400000000000006</v>
      </c>
      <c r="E191" s="55">
        <v>23000000</v>
      </c>
      <c r="F191" s="58">
        <f>(Table7[[#This Row],[Unemployment percent]]/100)*Table7[[#This Row],[Population]]</f>
        <v>7618000.3199999994</v>
      </c>
      <c r="G191" s="58">
        <f>(Table7[[#This Row],[Literacy percent]]/100)*Table7[[#This Row],[Population]]</f>
        <v>54006180.840000004</v>
      </c>
      <c r="H191" s="58">
        <f>Table7[[#This Row],[Labor Force]]-Table7[[#This Row],[Total Unemployed]]</f>
        <v>15381999.68</v>
      </c>
      <c r="I191" s="58" t="str">
        <f>IF(Table7[[#This Row],[Literacy percent]]&gt;90,"BOON","BARRIER")</f>
        <v>BARRIER</v>
      </c>
    </row>
    <row r="192" spans="1:9" x14ac:dyDescent="0.25">
      <c r="A192" s="45" t="s">
        <v>189</v>
      </c>
      <c r="B192" s="55">
        <v>47425336</v>
      </c>
      <c r="C192" s="55">
        <v>3.5</v>
      </c>
      <c r="D192" s="55">
        <v>99.7</v>
      </c>
      <c r="E192" s="55">
        <v>21110000</v>
      </c>
      <c r="F192" s="58">
        <f>(Table7[[#This Row],[Unemployment percent]]/100)*Table7[[#This Row],[Population]]</f>
        <v>1659886.7600000002</v>
      </c>
      <c r="G192" s="58">
        <f>(Table7[[#This Row],[Literacy percent]]/100)*Table7[[#This Row],[Population]]</f>
        <v>47283059.991999999</v>
      </c>
      <c r="H192" s="58">
        <f>Table7[[#This Row],[Labor Force]]-Table7[[#This Row],[Total Unemployed]]</f>
        <v>19450113.239999998</v>
      </c>
      <c r="I192" s="58" t="str">
        <f>IF(Table7[[#This Row],[Literacy percent]]&gt;90,"BOON","BARRIER")</f>
        <v>BOON</v>
      </c>
    </row>
    <row r="193" spans="1:9" x14ac:dyDescent="0.25">
      <c r="A193" s="45" t="s">
        <v>68</v>
      </c>
      <c r="B193" s="55">
        <v>77505756</v>
      </c>
      <c r="C193" s="55">
        <v>10.9</v>
      </c>
      <c r="D193" s="55">
        <v>57.7</v>
      </c>
      <c r="E193" s="55">
        <v>20710000</v>
      </c>
      <c r="F193" s="58">
        <f>(Table7[[#This Row],[Unemployment percent]]/100)*Table7[[#This Row],[Population]]</f>
        <v>8448127.4039999992</v>
      </c>
      <c r="G193" s="58">
        <f>(Table7[[#This Row],[Literacy percent]]/100)*Table7[[#This Row],[Population]]</f>
        <v>44720821.212000005</v>
      </c>
      <c r="H193" s="58">
        <f>Table7[[#This Row],[Labor Force]]-Table7[[#This Row],[Total Unemployed]]</f>
        <v>12261872.596000001</v>
      </c>
      <c r="I193" s="58" t="str">
        <f>IF(Table7[[#This Row],[Literacy percent]]&gt;90,"BOON","BARRIER")</f>
        <v>BARRIER</v>
      </c>
    </row>
    <row r="194" spans="1:9" x14ac:dyDescent="0.25">
      <c r="A194" s="45" t="s">
        <v>55</v>
      </c>
      <c r="B194" s="55">
        <v>42954279</v>
      </c>
      <c r="C194" s="55">
        <v>13.6</v>
      </c>
      <c r="D194" s="55">
        <v>92.5</v>
      </c>
      <c r="E194" s="55">
        <v>20700000</v>
      </c>
      <c r="F194" s="58">
        <f>(Table7[[#This Row],[Unemployment percent]]/100)*Table7[[#This Row],[Population]]</f>
        <v>5841781.9440000001</v>
      </c>
      <c r="G194" s="58">
        <f>(Table7[[#This Row],[Literacy percent]]/100)*Table7[[#This Row],[Population]]</f>
        <v>39732708.075000003</v>
      </c>
      <c r="H194" s="58">
        <f>Table7[[#This Row],[Labor Force]]-Table7[[#This Row],[Total Unemployed]]</f>
        <v>14858218.056</v>
      </c>
      <c r="I194" s="58" t="str">
        <f>IF(Table7[[#This Row],[Literacy percent]]&gt;90,"BOON","BARRIER")</f>
        <v>BOON</v>
      </c>
    </row>
    <row r="195" spans="1:9" x14ac:dyDescent="0.25">
      <c r="A195" s="45" t="s">
        <v>172</v>
      </c>
      <c r="B195" s="55">
        <v>40341462</v>
      </c>
      <c r="C195" s="55">
        <v>10.4</v>
      </c>
      <c r="D195" s="55">
        <v>97.9</v>
      </c>
      <c r="E195" s="55">
        <v>19330000</v>
      </c>
      <c r="F195" s="58">
        <f>(Table7[[#This Row],[Unemployment percent]]/100)*Table7[[#This Row],[Population]]</f>
        <v>4195512.0480000004</v>
      </c>
      <c r="G195" s="58">
        <f>(Table7[[#This Row],[Literacy percent]]/100)*Table7[[#This Row],[Population]]</f>
        <v>39494291.298</v>
      </c>
      <c r="H195" s="58">
        <f>Table7[[#This Row],[Labor Force]]-Table7[[#This Row],[Total Unemployed]]</f>
        <v>15134487.952</v>
      </c>
      <c r="I195" s="58" t="str">
        <f>IF(Table7[[#This Row],[Literacy percent]]&gt;90,"BOON","BARRIER")</f>
        <v>BOON</v>
      </c>
    </row>
    <row r="196" spans="1:9" x14ac:dyDescent="0.25">
      <c r="A196" s="45" t="s">
        <v>49</v>
      </c>
      <c r="B196" s="55">
        <v>32805041</v>
      </c>
      <c r="C196" s="55">
        <v>7</v>
      </c>
      <c r="D196" s="55">
        <v>97</v>
      </c>
      <c r="E196" s="55">
        <v>17370000</v>
      </c>
      <c r="F196" s="58">
        <f>(Table7[[#This Row],[Unemployment percent]]/100)*Table7[[#This Row],[Population]]</f>
        <v>2296352.87</v>
      </c>
      <c r="G196" s="58">
        <f>(Table7[[#This Row],[Literacy percent]]/100)*Table7[[#This Row],[Population]]</f>
        <v>31820889.77</v>
      </c>
      <c r="H196" s="58">
        <f>Table7[[#This Row],[Labor Force]]-Table7[[#This Row],[Total Unemployed]]</f>
        <v>15073647.129999999</v>
      </c>
      <c r="I196" s="58" t="str">
        <f>IF(Table7[[#This Row],[Literacy percent]]&gt;90,"BOON","BARRIER")</f>
        <v>BOON</v>
      </c>
    </row>
    <row r="197" spans="1:9" x14ac:dyDescent="0.25">
      <c r="A197" s="45" t="s">
        <v>152</v>
      </c>
      <c r="B197" s="55">
        <v>38635144</v>
      </c>
      <c r="C197" s="55">
        <v>19.5</v>
      </c>
      <c r="D197" s="55">
        <v>99.8</v>
      </c>
      <c r="E197" s="55">
        <v>17020000</v>
      </c>
      <c r="F197" s="58">
        <f>(Table7[[#This Row],[Unemployment percent]]/100)*Table7[[#This Row],[Population]]</f>
        <v>7533853.0800000001</v>
      </c>
      <c r="G197" s="58">
        <f>(Table7[[#This Row],[Literacy percent]]/100)*Table7[[#This Row],[Population]]</f>
        <v>38557873.711999997</v>
      </c>
      <c r="H197" s="58">
        <f>Table7[[#This Row],[Labor Force]]-Table7[[#This Row],[Total Unemployed]]</f>
        <v>9486146.9199999999</v>
      </c>
      <c r="I197" s="58" t="str">
        <f>IF(Table7[[#This Row],[Literacy percent]]&gt;90,"BOON","BARRIER")</f>
        <v>BOON</v>
      </c>
    </row>
    <row r="198" spans="1:9" x14ac:dyDescent="0.25">
      <c r="A198" s="45" t="s">
        <v>171</v>
      </c>
      <c r="B198" s="55">
        <v>44344136</v>
      </c>
      <c r="C198" s="55">
        <v>26.2</v>
      </c>
      <c r="D198" s="55">
        <v>86.4</v>
      </c>
      <c r="E198" s="55">
        <v>16630000</v>
      </c>
      <c r="F198" s="58">
        <f>(Table7[[#This Row],[Unemployment percent]]/100)*Table7[[#This Row],[Population]]</f>
        <v>11618163.632000001</v>
      </c>
      <c r="G198" s="58">
        <f>(Table7[[#This Row],[Literacy percent]]/100)*Table7[[#This Row],[Population]]</f>
        <v>38313333.504000008</v>
      </c>
      <c r="H198" s="58">
        <f>Table7[[#This Row],[Labor Force]]-Table7[[#This Row],[Total Unemployed]]</f>
        <v>5011836.3679999989</v>
      </c>
      <c r="I198" s="58" t="str">
        <f>IF(Table7[[#This Row],[Literacy percent]]&gt;90,"BOON","BARRIER")</f>
        <v>BARRIER</v>
      </c>
    </row>
    <row r="199" spans="1:9" x14ac:dyDescent="0.25">
      <c r="A199" s="45" t="s">
        <v>24</v>
      </c>
      <c r="B199" s="55">
        <v>39537943</v>
      </c>
      <c r="C199" s="55">
        <v>14.8</v>
      </c>
      <c r="D199" s="55">
        <v>97.1</v>
      </c>
      <c r="E199" s="55">
        <v>15040000</v>
      </c>
      <c r="F199" s="58">
        <f>(Table7[[#This Row],[Unemployment percent]]/100)*Table7[[#This Row],[Population]]</f>
        <v>5851615.5640000012</v>
      </c>
      <c r="G199" s="58">
        <f>(Table7[[#This Row],[Literacy percent]]/100)*Table7[[#This Row],[Population]]</f>
        <v>38391342.652999997</v>
      </c>
      <c r="H199" s="58">
        <f>Table7[[#This Row],[Labor Force]]-Table7[[#This Row],[Total Unemployed]]</f>
        <v>9188384.4359999988</v>
      </c>
      <c r="I199" s="58" t="str">
        <f>IF(Table7[[#This Row],[Literacy percent]]&gt;90,"BOON","BARRIER")</f>
        <v>BOON</v>
      </c>
    </row>
    <row r="200" spans="1:9" x14ac:dyDescent="0.25">
      <c r="A200" s="45" t="s">
        <v>194</v>
      </c>
      <c r="B200" s="55">
        <v>26851195</v>
      </c>
      <c r="C200" s="55">
        <v>0.6</v>
      </c>
      <c r="D200" s="55">
        <v>99.3</v>
      </c>
      <c r="E200" s="55">
        <v>14640000</v>
      </c>
      <c r="F200" s="58">
        <f>(Table7[[#This Row],[Unemployment percent]]/100)*Table7[[#This Row],[Population]]</f>
        <v>161107.17000000001</v>
      </c>
      <c r="G200" s="58">
        <f>(Table7[[#This Row],[Literacy percent]]/100)*Table7[[#This Row],[Population]]</f>
        <v>26663236.635000002</v>
      </c>
      <c r="H200" s="58">
        <f>Table7[[#This Row],[Labor Force]]-Table7[[#This Row],[Total Unemployed]]</f>
        <v>14478892.83</v>
      </c>
      <c r="I200" s="58" t="str">
        <f>IF(Table7[[#This Row],[Literacy percent]]&gt;90,"BOON","BARRIER")</f>
        <v>BOON</v>
      </c>
    </row>
    <row r="201" spans="1:9" x14ac:dyDescent="0.25">
      <c r="A201" s="45" t="s">
        <v>195</v>
      </c>
      <c r="B201" s="55">
        <v>25375281</v>
      </c>
      <c r="C201" s="55">
        <v>17.100000000000001</v>
      </c>
      <c r="D201" s="55">
        <v>93.4</v>
      </c>
      <c r="E201" s="55">
        <v>12250000</v>
      </c>
      <c r="F201" s="58">
        <f>(Table7[[#This Row],[Unemployment percent]]/100)*Table7[[#This Row],[Population]]</f>
        <v>4339173.051</v>
      </c>
      <c r="G201" s="58">
        <f>(Table7[[#This Row],[Literacy percent]]/100)*Table7[[#This Row],[Population]]</f>
        <v>23700512.454</v>
      </c>
      <c r="H201" s="58">
        <f>Table7[[#This Row],[Labor Force]]-Table7[[#This Row],[Total Unemployed]]</f>
        <v>7910826.949</v>
      </c>
      <c r="I201" s="58" t="str">
        <f>IF(Table7[[#This Row],[Literacy percent]]&gt;90,"BOON","BARRIER")</f>
        <v>BOON</v>
      </c>
    </row>
    <row r="202" spans="1:9" x14ac:dyDescent="0.25">
      <c r="A202" s="45" t="s">
        <v>19</v>
      </c>
      <c r="B202" s="55">
        <v>29928987</v>
      </c>
      <c r="C202" s="55">
        <v>3.6</v>
      </c>
      <c r="D202" s="55">
        <v>36</v>
      </c>
      <c r="E202" s="55">
        <v>11800000</v>
      </c>
      <c r="F202" s="58">
        <f>(Table7[[#This Row],[Unemployment percent]]/100)*Table7[[#This Row],[Population]]</f>
        <v>1077443.5320000001</v>
      </c>
      <c r="G202" s="58">
        <f>(Table7[[#This Row],[Literacy percent]]/100)*Table7[[#This Row],[Population]]</f>
        <v>10774435.32</v>
      </c>
      <c r="H202" s="58">
        <f>Table7[[#This Row],[Labor Force]]-Table7[[#This Row],[Total Unemployed]]</f>
        <v>10722556.468</v>
      </c>
      <c r="I202" s="58" t="str">
        <f>IF(Table7[[#This Row],[Literacy percent]]&gt;90,"BOON","BARRIER")</f>
        <v>BARRIER</v>
      </c>
    </row>
    <row r="203" spans="1:9" x14ac:dyDescent="0.25">
      <c r="A203" s="45" t="s">
        <v>104</v>
      </c>
      <c r="B203" s="55">
        <v>33829590</v>
      </c>
      <c r="C203" s="55">
        <v>40</v>
      </c>
      <c r="D203" s="55">
        <v>85.1</v>
      </c>
      <c r="E203" s="55">
        <v>11400000</v>
      </c>
      <c r="F203" s="58">
        <f>(Table7[[#This Row],[Unemployment percent]]/100)*Table7[[#This Row],[Population]]</f>
        <v>13531836</v>
      </c>
      <c r="G203" s="58">
        <f>(Table7[[#This Row],[Literacy percent]]/100)*Table7[[#This Row],[Population]]</f>
        <v>28788981.09</v>
      </c>
      <c r="H203" s="58">
        <f>Table7[[#This Row],[Labor Force]]-Table7[[#This Row],[Total Unemployed]]</f>
        <v>-2131836</v>
      </c>
      <c r="I203" s="58" t="str">
        <f>IF(Table7[[#This Row],[Literacy percent]]&gt;90,"BOON","BARRIER")</f>
        <v>BARRIER</v>
      </c>
    </row>
    <row r="204" spans="1:9" x14ac:dyDescent="0.25">
      <c r="A204" s="45" t="s">
        <v>134</v>
      </c>
      <c r="B204" s="55">
        <v>32725847</v>
      </c>
      <c r="C204" s="55">
        <v>12.1</v>
      </c>
      <c r="D204" s="55">
        <v>51.7</v>
      </c>
      <c r="E204" s="55">
        <v>11020000</v>
      </c>
      <c r="F204" s="58">
        <f>(Table7[[#This Row],[Unemployment percent]]/100)*Table7[[#This Row],[Population]]</f>
        <v>3959827.4869999997</v>
      </c>
      <c r="G204" s="58">
        <f>(Table7[[#This Row],[Literacy percent]]/100)*Table7[[#This Row],[Population]]</f>
        <v>16919262.899</v>
      </c>
      <c r="H204" s="58">
        <f>Table7[[#This Row],[Labor Force]]-Table7[[#This Row],[Total Unemployed]]</f>
        <v>7060172.5130000003</v>
      </c>
      <c r="I204" s="58" t="str">
        <f>IF(Table7[[#This Row],[Literacy percent]]&gt;90,"BOON","BARRIER")</f>
        <v>BARRIER</v>
      </c>
    </row>
    <row r="205" spans="1:9" x14ac:dyDescent="0.25">
      <c r="A205" s="45" t="s">
        <v>174</v>
      </c>
      <c r="B205" s="55">
        <v>40187486</v>
      </c>
      <c r="C205" s="55">
        <v>18.7</v>
      </c>
      <c r="D205" s="55">
        <v>61.1</v>
      </c>
      <c r="E205" s="55">
        <v>11000000</v>
      </c>
      <c r="F205" s="58">
        <f>(Table7[[#This Row],[Unemployment percent]]/100)*Table7[[#This Row],[Population]]</f>
        <v>7515059.8820000002</v>
      </c>
      <c r="G205" s="58">
        <f>(Table7[[#This Row],[Literacy percent]]/100)*Table7[[#This Row],[Population]]</f>
        <v>24554553.945999999</v>
      </c>
      <c r="H205" s="58">
        <f>Table7[[#This Row],[Labor Force]]-Table7[[#This Row],[Total Unemployed]]</f>
        <v>3484940.1179999998</v>
      </c>
      <c r="I205" s="58" t="str">
        <f>IF(Table7[[#This Row],[Literacy percent]]&gt;90,"BOON","BARRIER")</f>
        <v>BARRIER</v>
      </c>
    </row>
    <row r="206" spans="1:9" x14ac:dyDescent="0.25">
      <c r="A206" s="45" t="s">
        <v>150</v>
      </c>
      <c r="B206" s="55">
        <v>27925628</v>
      </c>
      <c r="C206" s="55">
        <v>9.6</v>
      </c>
      <c r="D206" s="55">
        <v>90.9</v>
      </c>
      <c r="E206" s="55">
        <v>11000000</v>
      </c>
      <c r="F206" s="58">
        <f>(Table7[[#This Row],[Unemployment percent]]/100)*Table7[[#This Row],[Population]]</f>
        <v>2680860.2880000002</v>
      </c>
      <c r="G206" s="58">
        <f>(Table7[[#This Row],[Literacy percent]]/100)*Table7[[#This Row],[Population]]</f>
        <v>25384395.852000002</v>
      </c>
      <c r="H206" s="58">
        <f>Table7[[#This Row],[Labor Force]]-Table7[[#This Row],[Total Unemployed]]</f>
        <v>8319139.7119999994</v>
      </c>
      <c r="I206" s="58" t="str">
        <f>IF(Table7[[#This Row],[Literacy percent]]&gt;90,"BOON","BARRIER")</f>
        <v>BOON</v>
      </c>
    </row>
    <row r="207" spans="1:9" x14ac:dyDescent="0.25">
      <c r="A207" s="45" t="s">
        <v>122</v>
      </c>
      <c r="B207" s="55">
        <v>23953136</v>
      </c>
      <c r="C207" s="55">
        <v>3</v>
      </c>
      <c r="D207" s="55">
        <v>88.7</v>
      </c>
      <c r="E207" s="55">
        <v>10490000</v>
      </c>
      <c r="F207" s="58">
        <f>(Table7[[#This Row],[Unemployment percent]]/100)*Table7[[#This Row],[Population]]</f>
        <v>718594.08</v>
      </c>
      <c r="G207" s="58">
        <f>(Table7[[#This Row],[Literacy percent]]/100)*Table7[[#This Row],[Population]]</f>
        <v>21246431.631999999</v>
      </c>
      <c r="H207" s="58">
        <f>Table7[[#This Row],[Labor Force]]-Table7[[#This Row],[Total Unemployed]]</f>
        <v>9771405.9199999999</v>
      </c>
      <c r="I207" s="58" t="str">
        <f>IF(Table7[[#This Row],[Literacy percent]]&gt;90,"BOON","BARRIER")</f>
        <v>BARRIER</v>
      </c>
    </row>
    <row r="208" spans="1:9" x14ac:dyDescent="0.25">
      <c r="A208" s="45" t="s">
        <v>27</v>
      </c>
      <c r="B208" s="55">
        <v>20090437</v>
      </c>
      <c r="C208" s="55">
        <v>5.0999999999999996</v>
      </c>
      <c r="D208" s="55">
        <v>100</v>
      </c>
      <c r="E208" s="55">
        <v>10350000</v>
      </c>
      <c r="F208" s="58">
        <f>(Table7[[#This Row],[Unemployment percent]]/100)*Table7[[#This Row],[Population]]</f>
        <v>1024612.2869999999</v>
      </c>
      <c r="G208" s="58">
        <f>(Table7[[#This Row],[Literacy percent]]/100)*Table7[[#This Row],[Population]]</f>
        <v>20090437</v>
      </c>
      <c r="H208" s="58">
        <f>Table7[[#This Row],[Labor Force]]-Table7[[#This Row],[Total Unemployed]]</f>
        <v>9325387.7129999995</v>
      </c>
      <c r="I208" s="58" t="str">
        <f>IF(Table7[[#This Row],[Literacy percent]]&gt;90,"BOON","BARRIER")</f>
        <v>BOON</v>
      </c>
    </row>
    <row r="209" spans="1:9" x14ac:dyDescent="0.25">
      <c r="A209" s="45" t="s">
        <v>81</v>
      </c>
      <c r="B209" s="55">
        <v>21029853</v>
      </c>
      <c r="C209" s="55">
        <v>20</v>
      </c>
      <c r="D209" s="55">
        <v>74.8</v>
      </c>
      <c r="E209" s="55">
        <v>10240000</v>
      </c>
      <c r="F209" s="58">
        <f>(Table7[[#This Row],[Unemployment percent]]/100)*Table7[[#This Row],[Population]]</f>
        <v>4205970.6000000006</v>
      </c>
      <c r="G209" s="58">
        <f>(Table7[[#This Row],[Literacy percent]]/100)*Table7[[#This Row],[Population]]</f>
        <v>15730330.044</v>
      </c>
      <c r="H209" s="58">
        <f>Table7[[#This Row],[Labor Force]]-Table7[[#This Row],[Total Unemployed]]</f>
        <v>6034029.3999999994</v>
      </c>
      <c r="I209" s="58" t="str">
        <f>IF(Table7[[#This Row],[Literacy percent]]&gt;90,"BOON","BARRIER")</f>
        <v>BARRIER</v>
      </c>
    </row>
    <row r="210" spans="1:9" x14ac:dyDescent="0.25">
      <c r="A210" s="45" t="s">
        <v>180</v>
      </c>
      <c r="B210" s="55">
        <v>22894384</v>
      </c>
      <c r="C210" s="55">
        <v>4.5</v>
      </c>
      <c r="D210" s="55">
        <v>96.1</v>
      </c>
      <c r="E210" s="55">
        <v>10220000</v>
      </c>
      <c r="F210" s="58">
        <f>(Table7[[#This Row],[Unemployment percent]]/100)*Table7[[#This Row],[Population]]</f>
        <v>1030247.2799999999</v>
      </c>
      <c r="G210" s="58">
        <f>(Table7[[#This Row],[Literacy percent]]/100)*Table7[[#This Row],[Population]]</f>
        <v>22001503.024</v>
      </c>
      <c r="H210" s="58">
        <f>Table7[[#This Row],[Labor Force]]-Table7[[#This Row],[Total Unemployed]]</f>
        <v>9189752.7200000007</v>
      </c>
      <c r="I210" s="58" t="str">
        <f>IF(Table7[[#This Row],[Literacy percent]]&gt;90,"BOON","BARRIER")</f>
        <v>BOON</v>
      </c>
    </row>
    <row r="211" spans="1:9" x14ac:dyDescent="0.25">
      <c r="A211" s="45" t="s">
        <v>138</v>
      </c>
      <c r="B211" s="55">
        <v>27676547</v>
      </c>
      <c r="C211" s="55">
        <v>47</v>
      </c>
      <c r="D211" s="55">
        <v>45.2</v>
      </c>
      <c r="E211" s="55">
        <v>10000000</v>
      </c>
      <c r="F211" s="58">
        <f>(Table7[[#This Row],[Unemployment percent]]/100)*Table7[[#This Row],[Population]]</f>
        <v>13007977.09</v>
      </c>
      <c r="G211" s="58">
        <f>(Table7[[#This Row],[Literacy percent]]/100)*Table7[[#This Row],[Population]]</f>
        <v>12509799.244000001</v>
      </c>
      <c r="H211" s="58">
        <f>Table7[[#This Row],[Labor Force]]-Table7[[#This Row],[Total Unemployed]]</f>
        <v>-3007977.09</v>
      </c>
      <c r="I211" s="58" t="str">
        <f>IF(Table7[[#This Row],[Literacy percent]]&gt;90,"BOON","BARRIER")</f>
        <v>BARRIER</v>
      </c>
    </row>
    <row r="212" spans="1:9" x14ac:dyDescent="0.25">
      <c r="A212" s="45" t="s">
        <v>21</v>
      </c>
      <c r="B212" s="55">
        <v>32531853</v>
      </c>
      <c r="C212" s="55">
        <v>25.4</v>
      </c>
      <c r="D212" s="55">
        <v>70</v>
      </c>
      <c r="E212" s="55">
        <v>9910000</v>
      </c>
      <c r="F212" s="58">
        <f>(Table7[[#This Row],[Unemployment percent]]/100)*Table7[[#This Row],[Population]]</f>
        <v>8263090.6620000005</v>
      </c>
      <c r="G212" s="58">
        <f>(Table7[[#This Row],[Literacy percent]]/100)*Table7[[#This Row],[Population]]</f>
        <v>22772297.099999998</v>
      </c>
      <c r="H212" s="58">
        <f>Table7[[#This Row],[Labor Force]]-Table7[[#This Row],[Total Unemployed]]</f>
        <v>1646909.3379999995</v>
      </c>
      <c r="I212" s="58" t="str">
        <f>IF(Table7[[#This Row],[Literacy percent]]&gt;90,"BOON","BARRIER")</f>
        <v>BARRIER</v>
      </c>
    </row>
    <row r="213" spans="1:9" x14ac:dyDescent="0.25">
      <c r="A213" s="45" t="s">
        <v>157</v>
      </c>
      <c r="B213" s="55">
        <v>22329977</v>
      </c>
      <c r="C213" s="55">
        <v>6.3</v>
      </c>
      <c r="D213" s="55">
        <v>98.4</v>
      </c>
      <c r="E213" s="55">
        <v>9660000</v>
      </c>
      <c r="F213" s="58">
        <f>(Table7[[#This Row],[Unemployment percent]]/100)*Table7[[#This Row],[Population]]</f>
        <v>1406788.551</v>
      </c>
      <c r="G213" s="58">
        <f>(Table7[[#This Row],[Literacy percent]]/100)*Table7[[#This Row],[Population]]</f>
        <v>21972697.368000001</v>
      </c>
      <c r="H213" s="58">
        <f>Table7[[#This Row],[Labor Force]]-Table7[[#This Row],[Total Unemployed]]</f>
        <v>8253211.449</v>
      </c>
      <c r="I213" s="58" t="str">
        <f>IF(Table7[[#This Row],[Literacy percent]]&gt;90,"BOON","BARRIER")</f>
        <v>BOON</v>
      </c>
    </row>
    <row r="214" spans="1:9" x14ac:dyDescent="0.25">
      <c r="A214" s="45" t="s">
        <v>135</v>
      </c>
      <c r="B214" s="55">
        <v>19406703</v>
      </c>
      <c r="C214" s="55">
        <v>21</v>
      </c>
      <c r="D214" s="55">
        <v>47.8</v>
      </c>
      <c r="E214" s="55">
        <v>9200000</v>
      </c>
      <c r="F214" s="58">
        <f>(Table7[[#This Row],[Unemployment percent]]/100)*Table7[[#This Row],[Population]]</f>
        <v>4075407.63</v>
      </c>
      <c r="G214" s="58">
        <f>(Table7[[#This Row],[Literacy percent]]/100)*Table7[[#This Row],[Population]]</f>
        <v>9276404.034</v>
      </c>
      <c r="H214" s="58">
        <f>Table7[[#This Row],[Labor Force]]-Table7[[#This Row],[Total Unemployed]]</f>
        <v>5124592.37</v>
      </c>
      <c r="I214" s="58" t="str">
        <f>IF(Table7[[#This Row],[Literacy percent]]&gt;90,"BOON","BARRIER")</f>
        <v>BARRIER</v>
      </c>
    </row>
    <row r="215" spans="1:9" x14ac:dyDescent="0.25">
      <c r="A215" s="45" t="s">
        <v>103</v>
      </c>
      <c r="B215" s="55">
        <v>15185844</v>
      </c>
      <c r="C215" s="55">
        <v>8</v>
      </c>
      <c r="D215" s="55">
        <v>98.4</v>
      </c>
      <c r="E215" s="55">
        <v>7950000</v>
      </c>
      <c r="F215" s="58">
        <f>(Table7[[#This Row],[Unemployment percent]]/100)*Table7[[#This Row],[Population]]</f>
        <v>1214867.52</v>
      </c>
      <c r="G215" s="58">
        <f>(Table7[[#This Row],[Literacy percent]]/100)*Table7[[#This Row],[Population]]</f>
        <v>14942870.496000001</v>
      </c>
      <c r="H215" s="58">
        <f>Table7[[#This Row],[Labor Force]]-Table7[[#This Row],[Total Unemployed]]</f>
        <v>6735132.4800000004</v>
      </c>
      <c r="I215" s="58" t="str">
        <f>IF(Table7[[#This Row],[Literacy percent]]&gt;90,"BOON","BARRIER")</f>
        <v>BOON</v>
      </c>
    </row>
    <row r="216" spans="1:9" x14ac:dyDescent="0.25">
      <c r="A216" s="45" t="s">
        <v>139</v>
      </c>
      <c r="B216" s="55">
        <v>16407491</v>
      </c>
      <c r="C216" s="55">
        <v>6</v>
      </c>
      <c r="D216" s="55">
        <v>99</v>
      </c>
      <c r="E216" s="55">
        <v>7530000</v>
      </c>
      <c r="F216" s="58">
        <f>(Table7[[#This Row],[Unemployment percent]]/100)*Table7[[#This Row],[Population]]</f>
        <v>984449.46</v>
      </c>
      <c r="G216" s="58">
        <f>(Table7[[#This Row],[Literacy percent]]/100)*Table7[[#This Row],[Population]]</f>
        <v>16243416.09</v>
      </c>
      <c r="H216" s="58">
        <f>Table7[[#This Row],[Labor Force]]-Table7[[#This Row],[Total Unemployed]]</f>
        <v>6545550.54</v>
      </c>
      <c r="I216" s="58" t="str">
        <f>IF(Table7[[#This Row],[Literacy percent]]&gt;90,"BOON","BARRIER")</f>
        <v>BOON</v>
      </c>
    </row>
    <row r="217" spans="1:9" x14ac:dyDescent="0.25">
      <c r="A217" s="45" t="s">
        <v>120</v>
      </c>
      <c r="B217" s="55">
        <v>18040341</v>
      </c>
      <c r="C217" s="55">
        <v>2.5</v>
      </c>
      <c r="D217" s="55">
        <v>68.900000000000006</v>
      </c>
      <c r="E217" s="55">
        <v>7300000</v>
      </c>
      <c r="F217" s="58">
        <f>(Table7[[#This Row],[Unemployment percent]]/100)*Table7[[#This Row],[Population]]</f>
        <v>451008.52500000002</v>
      </c>
      <c r="G217" s="58">
        <f>(Table7[[#This Row],[Literacy percent]]/100)*Table7[[#This Row],[Population]]</f>
        <v>12429794.949000001</v>
      </c>
      <c r="H217" s="58">
        <f>Table7[[#This Row],[Labor Force]]-Table7[[#This Row],[Total Unemployed]]</f>
        <v>6848991.4749999996</v>
      </c>
      <c r="I217" s="58" t="str">
        <f>IF(Table7[[#This Row],[Literacy percent]]&gt;90,"BOON","BARRIER")</f>
        <v>BARRIER</v>
      </c>
    </row>
    <row r="218" spans="1:9" x14ac:dyDescent="0.25">
      <c r="A218" s="45" t="s">
        <v>173</v>
      </c>
      <c r="B218" s="55">
        <v>20064776</v>
      </c>
      <c r="C218" s="55">
        <v>7.8</v>
      </c>
      <c r="D218" s="55">
        <v>92.3</v>
      </c>
      <c r="E218" s="55">
        <v>7260000</v>
      </c>
      <c r="F218" s="58">
        <f>(Table7[[#This Row],[Unemployment percent]]/100)*Table7[[#This Row],[Population]]</f>
        <v>1565052.5279999999</v>
      </c>
      <c r="G218" s="58">
        <f>(Table7[[#This Row],[Literacy percent]]/100)*Table7[[#This Row],[Population]]</f>
        <v>18519788.248</v>
      </c>
      <c r="H218" s="58">
        <f>Table7[[#This Row],[Labor Force]]-Table7[[#This Row],[Total Unemployed]]</f>
        <v>5694947.4720000001</v>
      </c>
      <c r="I218" s="58" t="str">
        <f>IF(Table7[[#This Row],[Literacy percent]]&gt;90,"BOON","BARRIER")</f>
        <v>BOON</v>
      </c>
    </row>
    <row r="219" spans="1:9" x14ac:dyDescent="0.25">
      <c r="A219" s="45" t="s">
        <v>47</v>
      </c>
      <c r="B219" s="55">
        <v>13607069</v>
      </c>
      <c r="C219" s="55">
        <v>2.5</v>
      </c>
      <c r="D219" s="55">
        <v>69.400000000000006</v>
      </c>
      <c r="E219" s="55">
        <v>7000000</v>
      </c>
      <c r="F219" s="58">
        <f>(Table7[[#This Row],[Unemployment percent]]/100)*Table7[[#This Row],[Population]]</f>
        <v>340176.72500000003</v>
      </c>
      <c r="G219" s="58">
        <f>(Table7[[#This Row],[Literacy percent]]/100)*Table7[[#This Row],[Population]]</f>
        <v>9443305.8859999999</v>
      </c>
      <c r="H219" s="58">
        <f>Table7[[#This Row],[Labor Force]]-Table7[[#This Row],[Total Unemployed]]</f>
        <v>6659823.2750000004</v>
      </c>
      <c r="I219" s="58" t="str">
        <f>IF(Table7[[#This Row],[Literacy percent]]&gt;90,"BOON","BARRIER")</f>
        <v>BARRIER</v>
      </c>
    </row>
    <row r="220" spans="1:9" x14ac:dyDescent="0.25">
      <c r="A220" s="45" t="s">
        <v>96</v>
      </c>
      <c r="B220" s="55">
        <v>26074906</v>
      </c>
      <c r="C220" s="55">
        <v>25</v>
      </c>
      <c r="D220" s="55">
        <v>40.4</v>
      </c>
      <c r="E220" s="55">
        <v>6700000</v>
      </c>
      <c r="F220" s="58">
        <f>(Table7[[#This Row],[Unemployment percent]]/100)*Table7[[#This Row],[Population]]</f>
        <v>6518726.5</v>
      </c>
      <c r="G220" s="58">
        <f>(Table7[[#This Row],[Literacy percent]]/100)*Table7[[#This Row],[Population]]</f>
        <v>10534262.023999998</v>
      </c>
      <c r="H220" s="58">
        <f>Table7[[#This Row],[Labor Force]]-Table7[[#This Row],[Total Unemployed]]</f>
        <v>181273.5</v>
      </c>
      <c r="I220" s="58" t="str">
        <f>IF(Table7[[#This Row],[Literacy percent]]&gt;90,"BOON","BARRIER")</f>
        <v>BARRIER</v>
      </c>
    </row>
    <row r="221" spans="1:9" x14ac:dyDescent="0.25">
      <c r="A221" s="45" t="s">
        <v>58</v>
      </c>
      <c r="B221" s="55">
        <v>17298040</v>
      </c>
      <c r="C221" s="55">
        <v>13</v>
      </c>
      <c r="D221" s="55">
        <v>50.9</v>
      </c>
      <c r="E221" s="55">
        <v>6700000</v>
      </c>
      <c r="F221" s="58">
        <f>(Table7[[#This Row],[Unemployment percent]]/100)*Table7[[#This Row],[Population]]</f>
        <v>2248745.2000000002</v>
      </c>
      <c r="G221" s="58">
        <f>(Table7[[#This Row],[Literacy percent]]/100)*Table7[[#This Row],[Population]]</f>
        <v>8804702.3599999994</v>
      </c>
      <c r="H221" s="58">
        <f>Table7[[#This Row],[Labor Force]]-Table7[[#This Row],[Total Unemployed]]</f>
        <v>4451254.8</v>
      </c>
      <c r="I221" s="58" t="str">
        <f>IF(Table7[[#This Row],[Literacy percent]]&gt;90,"BOON","BARRIER")</f>
        <v>BARRIER</v>
      </c>
    </row>
    <row r="222" spans="1:9" x14ac:dyDescent="0.25">
      <c r="A222" s="45" t="s">
        <v>48</v>
      </c>
      <c r="B222" s="55">
        <v>16380005</v>
      </c>
      <c r="C222" s="55">
        <v>30</v>
      </c>
      <c r="D222" s="55">
        <v>79</v>
      </c>
      <c r="E222" s="55">
        <v>6680000</v>
      </c>
      <c r="F222" s="58">
        <f>(Table7[[#This Row],[Unemployment percent]]/100)*Table7[[#This Row],[Population]]</f>
        <v>4914001.5</v>
      </c>
      <c r="G222" s="58">
        <f>(Table7[[#This Row],[Literacy percent]]/100)*Table7[[#This Row],[Population]]</f>
        <v>12940203.950000001</v>
      </c>
      <c r="H222" s="58">
        <f>Table7[[#This Row],[Labor Force]]-Table7[[#This Row],[Total Unemployed]]</f>
        <v>1765998.5</v>
      </c>
      <c r="I222" s="58" t="str">
        <f>IF(Table7[[#This Row],[Literacy percent]]&gt;90,"BOON","BARRIER")</f>
        <v>BARRIER</v>
      </c>
    </row>
    <row r="223" spans="1:9" x14ac:dyDescent="0.25">
      <c r="A223" s="45" t="s">
        <v>164</v>
      </c>
      <c r="B223" s="55">
        <v>26417599</v>
      </c>
      <c r="C223" s="55">
        <v>25</v>
      </c>
      <c r="D223" s="55">
        <v>78.8</v>
      </c>
      <c r="E223" s="55">
        <v>6620000</v>
      </c>
      <c r="F223" s="58">
        <f>(Table7[[#This Row],[Unemployment percent]]/100)*Table7[[#This Row],[Population]]</f>
        <v>6604399.75</v>
      </c>
      <c r="G223" s="58">
        <f>(Table7[[#This Row],[Literacy percent]]/100)*Table7[[#This Row],[Population]]</f>
        <v>20817068.011999998</v>
      </c>
      <c r="H223" s="58">
        <f>Table7[[#This Row],[Labor Force]]-Table7[[#This Row],[Total Unemployed]]</f>
        <v>15600.25</v>
      </c>
      <c r="I223" s="58" t="str">
        <f>IF(Table7[[#This Row],[Literacy percent]]&gt;90,"BOON","BARRIER")</f>
        <v>BARRIER</v>
      </c>
    </row>
    <row r="224" spans="1:9" x14ac:dyDescent="0.25">
      <c r="A224" s="45" t="s">
        <v>53</v>
      </c>
      <c r="B224" s="55">
        <v>15980912</v>
      </c>
      <c r="C224" s="55">
        <v>8.5</v>
      </c>
      <c r="D224" s="55">
        <v>96.2</v>
      </c>
      <c r="E224" s="55">
        <v>6200000</v>
      </c>
      <c r="F224" s="58">
        <f>(Table7[[#This Row],[Unemployment percent]]/100)*Table7[[#This Row],[Population]]</f>
        <v>1358377.52</v>
      </c>
      <c r="G224" s="58">
        <f>(Table7[[#This Row],[Literacy percent]]/100)*Table7[[#This Row],[Population]]</f>
        <v>15373637.344000001</v>
      </c>
      <c r="H224" s="58">
        <f>Table7[[#This Row],[Labor Force]]-Table7[[#This Row],[Total Unemployed]]</f>
        <v>4841622.4800000004</v>
      </c>
      <c r="I224" s="58" t="str">
        <f>IF(Table7[[#This Row],[Literacy percent]]&gt;90,"BOON","BARRIER")</f>
        <v>BOON</v>
      </c>
    </row>
    <row r="225" spans="1:9" x14ac:dyDescent="0.25">
      <c r="A225" s="45" t="s">
        <v>198</v>
      </c>
      <c r="B225" s="55">
        <v>20727063</v>
      </c>
      <c r="C225" s="55">
        <v>35</v>
      </c>
      <c r="D225" s="55">
        <v>50.2</v>
      </c>
      <c r="E225" s="55">
        <v>5980000</v>
      </c>
      <c r="F225" s="58">
        <f>(Table7[[#This Row],[Unemployment percent]]/100)*Table7[[#This Row],[Population]]</f>
        <v>7254472.0499999998</v>
      </c>
      <c r="G225" s="58">
        <f>(Table7[[#This Row],[Literacy percent]]/100)*Table7[[#This Row],[Population]]</f>
        <v>10404985.626</v>
      </c>
      <c r="H225" s="58">
        <f>Table7[[#This Row],[Labor Force]]-Table7[[#This Row],[Total Unemployed]]</f>
        <v>-1274472.0499999998</v>
      </c>
      <c r="I225" s="58" t="str">
        <f>IF(Table7[[#This Row],[Literacy percent]]&gt;90,"BOON","BARRIER")</f>
        <v>BARRIER</v>
      </c>
    </row>
    <row r="226" spans="1:9" x14ac:dyDescent="0.25">
      <c r="A226" s="45" t="s">
        <v>153</v>
      </c>
      <c r="B226" s="55">
        <v>10566212</v>
      </c>
      <c r="C226" s="55">
        <v>6.5</v>
      </c>
      <c r="D226" s="55">
        <v>93.3</v>
      </c>
      <c r="E226" s="55">
        <v>5480000</v>
      </c>
      <c r="F226" s="58">
        <f>(Table7[[#This Row],[Unemployment percent]]/100)*Table7[[#This Row],[Population]]</f>
        <v>686803.78</v>
      </c>
      <c r="G226" s="58">
        <f>(Table7[[#This Row],[Literacy percent]]/100)*Table7[[#This Row],[Population]]</f>
        <v>9858275.7960000001</v>
      </c>
      <c r="H226" s="58">
        <f>Table7[[#This Row],[Labor Force]]-Table7[[#This Row],[Total Unemployed]]</f>
        <v>4793196.22</v>
      </c>
      <c r="I226" s="58" t="str">
        <f>IF(Table7[[#This Row],[Literacy percent]]&gt;90,"BOON","BARRIER")</f>
        <v>BOON</v>
      </c>
    </row>
    <row r="227" spans="1:9" x14ac:dyDescent="0.25">
      <c r="A227" s="45" t="s">
        <v>62</v>
      </c>
      <c r="B227" s="55">
        <v>10241138</v>
      </c>
      <c r="C227" s="55">
        <v>10.6</v>
      </c>
      <c r="D227" s="55">
        <v>99.9</v>
      </c>
      <c r="E227" s="55">
        <v>5250000</v>
      </c>
      <c r="F227" s="58">
        <f>(Table7[[#This Row],[Unemployment percent]]/100)*Table7[[#This Row],[Population]]</f>
        <v>1085560.628</v>
      </c>
      <c r="G227" s="58">
        <f>(Table7[[#This Row],[Literacy percent]]/100)*Table7[[#This Row],[Population]]</f>
        <v>10230896.862000002</v>
      </c>
      <c r="H227" s="58">
        <f>Table7[[#This Row],[Labor Force]]-Table7[[#This Row],[Total Unemployed]]</f>
        <v>4164439.372</v>
      </c>
      <c r="I227" s="58" t="str">
        <f>IF(Table7[[#This Row],[Literacy percent]]&gt;90,"BOON","BARRIER")</f>
        <v>BOON</v>
      </c>
    </row>
    <row r="228" spans="1:9" x14ac:dyDescent="0.25">
      <c r="A228" s="45" t="s">
        <v>179</v>
      </c>
      <c r="B228" s="55">
        <v>18448752</v>
      </c>
      <c r="C228" s="55">
        <v>20</v>
      </c>
      <c r="D228" s="55">
        <v>76.900000000000006</v>
      </c>
      <c r="E228" s="55">
        <v>5120000</v>
      </c>
      <c r="F228" s="58">
        <f>(Table7[[#This Row],[Unemployment percent]]/100)*Table7[[#This Row],[Population]]</f>
        <v>3689750.4000000004</v>
      </c>
      <c r="G228" s="58">
        <f>(Table7[[#This Row],[Literacy percent]]/100)*Table7[[#This Row],[Population]]</f>
        <v>14187090.288000001</v>
      </c>
      <c r="H228" s="58">
        <f>Table7[[#This Row],[Labor Force]]-Table7[[#This Row],[Total Unemployed]]</f>
        <v>1430249.5999999996</v>
      </c>
      <c r="I228" s="58" t="str">
        <f>IF(Table7[[#This Row],[Literacy percent]]&gt;90,"BOON","BARRIER")</f>
        <v>BARRIER</v>
      </c>
    </row>
    <row r="229" spans="1:9" x14ac:dyDescent="0.25">
      <c r="A229" s="45" t="s">
        <v>29</v>
      </c>
      <c r="B229" s="55">
        <v>7911974</v>
      </c>
      <c r="C229" s="55">
        <v>1.2</v>
      </c>
      <c r="D229" s="55">
        <v>97</v>
      </c>
      <c r="E229" s="55">
        <v>5090000</v>
      </c>
      <c r="F229" s="58">
        <f>(Table7[[#This Row],[Unemployment percent]]/100)*Table7[[#This Row],[Population]]</f>
        <v>94943.688000000009</v>
      </c>
      <c r="G229" s="58">
        <f>(Table7[[#This Row],[Literacy percent]]/100)*Table7[[#This Row],[Population]]</f>
        <v>7674614.7799999993</v>
      </c>
      <c r="H229" s="58">
        <f>Table7[[#This Row],[Labor Force]]-Table7[[#This Row],[Total Unemployed]]</f>
        <v>4995056.3119999999</v>
      </c>
      <c r="I229" s="58" t="str">
        <f>IF(Table7[[#This Row],[Literacy percent]]&gt;90,"BOON","BARRIER")</f>
        <v>BOON</v>
      </c>
    </row>
    <row r="230" spans="1:9" x14ac:dyDescent="0.25">
      <c r="A230" s="45" t="s">
        <v>35</v>
      </c>
      <c r="B230" s="55">
        <v>10364388</v>
      </c>
      <c r="C230" s="55">
        <v>12</v>
      </c>
      <c r="D230" s="55">
        <v>98</v>
      </c>
      <c r="E230" s="55">
        <v>4750000</v>
      </c>
      <c r="F230" s="58">
        <f>(Table7[[#This Row],[Unemployment percent]]/100)*Table7[[#This Row],[Population]]</f>
        <v>1243726.56</v>
      </c>
      <c r="G230" s="58">
        <f>(Table7[[#This Row],[Literacy percent]]/100)*Table7[[#This Row],[Population]]</f>
        <v>10157100.24</v>
      </c>
      <c r="H230" s="58">
        <f>Table7[[#This Row],[Labor Force]]-Table7[[#This Row],[Total Unemployed]]</f>
        <v>3506273.44</v>
      </c>
      <c r="I230" s="58" t="str">
        <f>IF(Table7[[#This Row],[Literacy percent]]&gt;90,"BOON","BARRIER")</f>
        <v>BOON</v>
      </c>
    </row>
    <row r="231" spans="1:9" x14ac:dyDescent="0.25">
      <c r="A231" s="45" t="s">
        <v>165</v>
      </c>
      <c r="B231" s="55">
        <v>11126832</v>
      </c>
      <c r="C231" s="55">
        <v>48</v>
      </c>
      <c r="D231" s="55">
        <v>40.200000000000003</v>
      </c>
      <c r="E231" s="55">
        <v>4650000</v>
      </c>
      <c r="F231" s="58">
        <f>(Table7[[#This Row],[Unemployment percent]]/100)*Table7[[#This Row],[Population]]</f>
        <v>5340879.3599999994</v>
      </c>
      <c r="G231" s="58">
        <f>(Table7[[#This Row],[Literacy percent]]/100)*Table7[[#This Row],[Population]]</f>
        <v>4472986.4640000006</v>
      </c>
      <c r="H231" s="58">
        <f>Table7[[#This Row],[Labor Force]]-Table7[[#This Row],[Total Unemployed]]</f>
        <v>-690879.3599999994</v>
      </c>
      <c r="I231" s="58" t="str">
        <f>IF(Table7[[#This Row],[Literacy percent]]&gt;90,"BOON","BARRIER")</f>
        <v>BARRIER</v>
      </c>
    </row>
    <row r="232" spans="1:9" x14ac:dyDescent="0.25">
      <c r="A232" s="45" t="s">
        <v>199</v>
      </c>
      <c r="B232" s="55">
        <v>11261795</v>
      </c>
      <c r="C232" s="55">
        <v>50</v>
      </c>
      <c r="D232" s="55">
        <v>80.599999999999994</v>
      </c>
      <c r="E232" s="55">
        <v>4630000</v>
      </c>
      <c r="F232" s="58">
        <f>(Table7[[#This Row],[Unemployment percent]]/100)*Table7[[#This Row],[Population]]</f>
        <v>5630897.5</v>
      </c>
      <c r="G232" s="58">
        <f>(Table7[[#This Row],[Literacy percent]]/100)*Table7[[#This Row],[Population]]</f>
        <v>9077006.7699999996</v>
      </c>
      <c r="H232" s="58">
        <f>Table7[[#This Row],[Labor Force]]-Table7[[#This Row],[Total Unemployed]]</f>
        <v>-1000897.5</v>
      </c>
      <c r="I232" s="58" t="str">
        <f>IF(Table7[[#This Row],[Literacy percent]]&gt;90,"BOON","BARRIER")</f>
        <v>BARRIER</v>
      </c>
    </row>
    <row r="233" spans="1:9" x14ac:dyDescent="0.25">
      <c r="A233" s="45" t="s">
        <v>60</v>
      </c>
      <c r="B233" s="55">
        <v>11346670</v>
      </c>
      <c r="C233" s="55">
        <v>2.5</v>
      </c>
      <c r="D233" s="55">
        <v>97</v>
      </c>
      <c r="E233" s="55">
        <v>4550000</v>
      </c>
      <c r="F233" s="58">
        <f>(Table7[[#This Row],[Unemployment percent]]/100)*Table7[[#This Row],[Population]]</f>
        <v>283666.75</v>
      </c>
      <c r="G233" s="58">
        <f>(Table7[[#This Row],[Literacy percent]]/100)*Table7[[#This Row],[Population]]</f>
        <v>11006269.9</v>
      </c>
      <c r="H233" s="58">
        <f>Table7[[#This Row],[Labor Force]]-Table7[[#This Row],[Total Unemployed]]</f>
        <v>4266333.25</v>
      </c>
      <c r="I233" s="58" t="str">
        <f>IF(Table7[[#This Row],[Literacy percent]]&gt;90,"BOON","BARRIER")</f>
        <v>BOON</v>
      </c>
    </row>
    <row r="234" spans="1:9" x14ac:dyDescent="0.25">
      <c r="A234" s="45" t="s">
        <v>67</v>
      </c>
      <c r="B234" s="55">
        <v>13363593</v>
      </c>
      <c r="C234" s="55">
        <v>11.1</v>
      </c>
      <c r="D234" s="55">
        <v>92.5</v>
      </c>
      <c r="E234" s="55">
        <v>4530000</v>
      </c>
      <c r="F234" s="58">
        <f>(Table7[[#This Row],[Unemployment percent]]/100)*Table7[[#This Row],[Population]]</f>
        <v>1483358.8230000001</v>
      </c>
      <c r="G234" s="58">
        <f>(Table7[[#This Row],[Literacy percent]]/100)*Table7[[#This Row],[Population]]</f>
        <v>12361323.525</v>
      </c>
      <c r="H234" s="58">
        <f>Table7[[#This Row],[Labor Force]]-Table7[[#This Row],[Total Unemployed]]</f>
        <v>3046641.1770000001</v>
      </c>
      <c r="I234" s="58" t="str">
        <f>IF(Table7[[#This Row],[Literacy percent]]&gt;90,"BOON","BARRIER")</f>
        <v>BOON</v>
      </c>
    </row>
    <row r="235" spans="1:9" x14ac:dyDescent="0.25">
      <c r="A235" s="45" t="s">
        <v>121</v>
      </c>
      <c r="B235" s="55">
        <v>12158924</v>
      </c>
      <c r="C235" s="55">
        <v>2.5</v>
      </c>
      <c r="D235" s="55">
        <v>62.7</v>
      </c>
      <c r="E235" s="55">
        <v>4500000</v>
      </c>
      <c r="F235" s="58">
        <f>(Table7[[#This Row],[Unemployment percent]]/100)*Table7[[#This Row],[Population]]</f>
        <v>303973.10000000003</v>
      </c>
      <c r="G235" s="58">
        <f>(Table7[[#This Row],[Literacy percent]]/100)*Table7[[#This Row],[Population]]</f>
        <v>7623645.3480000002</v>
      </c>
      <c r="H235" s="58">
        <f>Table7[[#This Row],[Labor Force]]-Table7[[#This Row],[Total Unemployed]]</f>
        <v>4196026.9000000004</v>
      </c>
      <c r="I235" s="58" t="str">
        <f>IF(Table7[[#This Row],[Literacy percent]]&gt;90,"BOON","BARRIER")</f>
        <v>BARRIER</v>
      </c>
    </row>
    <row r="236" spans="1:9" x14ac:dyDescent="0.25">
      <c r="A236" s="45" t="s">
        <v>177</v>
      </c>
      <c r="B236" s="55">
        <v>9001774</v>
      </c>
      <c r="C236" s="55">
        <v>5.6</v>
      </c>
      <c r="D236" s="55">
        <v>99</v>
      </c>
      <c r="E236" s="55">
        <v>4460000</v>
      </c>
      <c r="F236" s="58">
        <f>(Table7[[#This Row],[Unemployment percent]]/100)*Table7[[#This Row],[Population]]</f>
        <v>504099.34399999992</v>
      </c>
      <c r="G236" s="58">
        <f>(Table7[[#This Row],[Literacy percent]]/100)*Table7[[#This Row],[Population]]</f>
        <v>8911756.2599999998</v>
      </c>
      <c r="H236" s="58">
        <f>Table7[[#This Row],[Labor Force]]-Table7[[#This Row],[Total Unemployed]]</f>
        <v>3955900.656</v>
      </c>
      <c r="I236" s="58" t="str">
        <f>IF(Table7[[#This Row],[Literacy percent]]&gt;90,"BOON","BARRIER")</f>
        <v>BOON</v>
      </c>
    </row>
    <row r="237" spans="1:9" x14ac:dyDescent="0.25">
      <c r="A237" s="45" t="s">
        <v>83</v>
      </c>
      <c r="B237" s="55">
        <v>10668354</v>
      </c>
      <c r="C237" s="55">
        <v>10</v>
      </c>
      <c r="D237" s="55">
        <v>97.5</v>
      </c>
      <c r="E237" s="55">
        <v>4400000</v>
      </c>
      <c r="F237" s="58">
        <f>(Table7[[#This Row],[Unemployment percent]]/100)*Table7[[#This Row],[Population]]</f>
        <v>1066835.4000000001</v>
      </c>
      <c r="G237" s="58">
        <f>(Table7[[#This Row],[Literacy percent]]/100)*Table7[[#This Row],[Population]]</f>
        <v>10401645.15</v>
      </c>
      <c r="H237" s="58">
        <f>Table7[[#This Row],[Labor Force]]-Table7[[#This Row],[Total Unemployed]]</f>
        <v>3333164.5999999996</v>
      </c>
      <c r="I237" s="58" t="str">
        <f>IF(Table7[[#This Row],[Literacy percent]]&gt;90,"BOON","BARRIER")</f>
        <v>BOON</v>
      </c>
    </row>
    <row r="238" spans="1:9" x14ac:dyDescent="0.25">
      <c r="A238" s="45" t="s">
        <v>34</v>
      </c>
      <c r="B238" s="55">
        <v>10300483</v>
      </c>
      <c r="C238" s="55">
        <v>2</v>
      </c>
      <c r="D238" s="55">
        <v>99.6</v>
      </c>
      <c r="E238" s="55">
        <v>4305000</v>
      </c>
      <c r="F238" s="58">
        <f>(Table7[[#This Row],[Unemployment percent]]/100)*Table7[[#This Row],[Population]]</f>
        <v>206009.66</v>
      </c>
      <c r="G238" s="58">
        <f>(Table7[[#This Row],[Literacy percent]]/100)*Table7[[#This Row],[Population]]</f>
        <v>10259281.068</v>
      </c>
      <c r="H238" s="58">
        <f>Table7[[#This Row],[Labor Force]]-Table7[[#This Row],[Total Unemployed]]</f>
        <v>4098990.34</v>
      </c>
      <c r="I238" s="58" t="str">
        <f>IF(Table7[[#This Row],[Literacy percent]]&gt;90,"BOON","BARRIER")</f>
        <v>BOON</v>
      </c>
    </row>
    <row r="239" spans="1:9" x14ac:dyDescent="0.25">
      <c r="A239" s="45" t="s">
        <v>200</v>
      </c>
      <c r="B239" s="55">
        <v>12746990</v>
      </c>
      <c r="C239" s="55">
        <v>70</v>
      </c>
      <c r="D239" s="55">
        <v>90.7</v>
      </c>
      <c r="E239" s="55">
        <v>4230000</v>
      </c>
      <c r="F239" s="58">
        <f>(Table7[[#This Row],[Unemployment percent]]/100)*Table7[[#This Row],[Population]]</f>
        <v>8922893</v>
      </c>
      <c r="G239" s="58">
        <f>(Table7[[#This Row],[Literacy percent]]/100)*Table7[[#This Row],[Population]]</f>
        <v>11561519.93</v>
      </c>
      <c r="H239" s="58">
        <f>Table7[[#This Row],[Labor Force]]-Table7[[#This Row],[Total Unemployed]]</f>
        <v>-4692893</v>
      </c>
      <c r="I239" s="58" t="str">
        <f>IF(Table7[[#This Row],[Literacy percent]]&gt;90,"BOON","BARRIER")</f>
        <v>BOON</v>
      </c>
    </row>
    <row r="240" spans="1:9" x14ac:dyDescent="0.25">
      <c r="A240" s="45" t="s">
        <v>91</v>
      </c>
      <c r="B240" s="55">
        <v>10006835</v>
      </c>
      <c r="C240" s="55">
        <v>5.9</v>
      </c>
      <c r="D240" s="55">
        <v>99.4</v>
      </c>
      <c r="E240" s="55">
        <v>4170000</v>
      </c>
      <c r="F240" s="58">
        <f>(Table7[[#This Row],[Unemployment percent]]/100)*Table7[[#This Row],[Population]]</f>
        <v>590403.26500000001</v>
      </c>
      <c r="G240" s="58">
        <f>(Table7[[#This Row],[Literacy percent]]/100)*Table7[[#This Row],[Population]]</f>
        <v>9946793.9900000002</v>
      </c>
      <c r="H240" s="58">
        <f>Table7[[#This Row],[Labor Force]]-Table7[[#This Row],[Total Unemployed]]</f>
        <v>3579596.7349999999</v>
      </c>
      <c r="I240" s="58" t="str">
        <f>IF(Table7[[#This Row],[Literacy percent]]&gt;90,"BOON","BARRIER")</f>
        <v>BOON</v>
      </c>
    </row>
    <row r="241" spans="1:9" x14ac:dyDescent="0.25">
      <c r="A241" s="45" t="s">
        <v>124</v>
      </c>
      <c r="B241" s="55">
        <v>12291529</v>
      </c>
      <c r="C241" s="55">
        <v>5.3</v>
      </c>
      <c r="D241" s="55">
        <v>46.4</v>
      </c>
      <c r="E241" s="55">
        <v>3930000</v>
      </c>
      <c r="F241" s="58">
        <f>(Table7[[#This Row],[Unemployment percent]]/100)*Table7[[#This Row],[Population]]</f>
        <v>651451.03700000001</v>
      </c>
      <c r="G241" s="58">
        <f>(Table7[[#This Row],[Literacy percent]]/100)*Table7[[#This Row],[Population]]</f>
        <v>5703269.4559999993</v>
      </c>
      <c r="H241" s="58">
        <f>Table7[[#This Row],[Labor Force]]-Table7[[#This Row],[Total Unemployed]]</f>
        <v>3278548.963</v>
      </c>
      <c r="I241" s="58" t="str">
        <f>IF(Table7[[#This Row],[Literacy percent]]&gt;90,"BOON","BARRIER")</f>
        <v>BARRIER</v>
      </c>
    </row>
    <row r="242" spans="1:9" x14ac:dyDescent="0.25">
      <c r="A242" s="45" t="s">
        <v>39</v>
      </c>
      <c r="B242" s="55">
        <v>8857870</v>
      </c>
      <c r="C242" s="55">
        <v>9.1999999999999993</v>
      </c>
      <c r="D242" s="55">
        <v>87.2</v>
      </c>
      <c r="E242" s="55">
        <v>3800000</v>
      </c>
      <c r="F242" s="58">
        <f>(Table7[[#This Row],[Unemployment percent]]/100)*Table7[[#This Row],[Population]]</f>
        <v>814924.04</v>
      </c>
      <c r="G242" s="58">
        <f>(Table7[[#This Row],[Literacy percent]]/100)*Table7[[#This Row],[Population]]</f>
        <v>7724062.6399999997</v>
      </c>
      <c r="H242" s="58">
        <f>Table7[[#This Row],[Labor Force]]-Table7[[#This Row],[Total Unemployed]]</f>
        <v>2985075.96</v>
      </c>
      <c r="I242" s="58" t="str">
        <f>IF(Table7[[#This Row],[Literacy percent]]&gt;90,"BOON","BARRIER")</f>
        <v>BARRIER</v>
      </c>
    </row>
    <row r="243" spans="1:9" x14ac:dyDescent="0.25">
      <c r="A243" s="45" t="s">
        <v>178</v>
      </c>
      <c r="B243" s="55">
        <v>7489370</v>
      </c>
      <c r="C243" s="55">
        <v>3.4</v>
      </c>
      <c r="D243" s="55">
        <v>99</v>
      </c>
      <c r="E243" s="55">
        <v>3770000</v>
      </c>
      <c r="F243" s="58">
        <f>(Table7[[#This Row],[Unemployment percent]]/100)*Table7[[#This Row],[Population]]</f>
        <v>254638.58000000002</v>
      </c>
      <c r="G243" s="58">
        <f>(Table7[[#This Row],[Literacy percent]]/100)*Table7[[#This Row],[Population]]</f>
        <v>7414476.2999999998</v>
      </c>
      <c r="H243" s="58">
        <f>Table7[[#This Row],[Labor Force]]-Table7[[#This Row],[Total Unemployed]]</f>
        <v>3515361.42</v>
      </c>
      <c r="I243" s="58" t="str">
        <f>IF(Table7[[#This Row],[Literacy percent]]&gt;90,"BOON","BARRIER")</f>
        <v>BOON</v>
      </c>
    </row>
    <row r="244" spans="1:9" x14ac:dyDescent="0.25">
      <c r="A244" s="45" t="s">
        <v>170</v>
      </c>
      <c r="B244" s="55">
        <v>8591629</v>
      </c>
      <c r="C244" s="55"/>
      <c r="D244" s="55">
        <v>37.799999999999997</v>
      </c>
      <c r="E244" s="55">
        <v>3700000</v>
      </c>
      <c r="F244" s="58">
        <f>(Table7[[#This Row],[Unemployment percent]]/100)*Table7[[#This Row],[Population]]</f>
        <v>0</v>
      </c>
      <c r="G244" s="58">
        <f>(Table7[[#This Row],[Literacy percent]]/100)*Table7[[#This Row],[Population]]</f>
        <v>3247635.7619999996</v>
      </c>
      <c r="H244" s="58">
        <f>Table7[[#This Row],[Labor Force]]-Table7[[#This Row],[Total Unemployed]]</f>
        <v>3700000</v>
      </c>
      <c r="I244" s="58" t="str">
        <f>IF(Table7[[#This Row],[Literacy percent]]&gt;90,"BOON","BARRIER")</f>
        <v>BARRIER</v>
      </c>
    </row>
    <row r="245" spans="1:9" x14ac:dyDescent="0.25">
      <c r="A245" s="45" t="s">
        <v>88</v>
      </c>
      <c r="B245" s="55">
        <v>14655189</v>
      </c>
      <c r="C245" s="55">
        <v>7.5</v>
      </c>
      <c r="D245" s="55">
        <v>70.599999999999994</v>
      </c>
      <c r="E245" s="55">
        <v>3680000</v>
      </c>
      <c r="F245" s="58">
        <f>(Table7[[#This Row],[Unemployment percent]]/100)*Table7[[#This Row],[Population]]</f>
        <v>1099139.175</v>
      </c>
      <c r="G245" s="58">
        <f>(Table7[[#This Row],[Literacy percent]]/100)*Table7[[#This Row],[Population]]</f>
        <v>10346563.434</v>
      </c>
      <c r="H245" s="58">
        <f>Table7[[#This Row],[Labor Force]]-Table7[[#This Row],[Total Unemployed]]</f>
        <v>2580860.8250000002</v>
      </c>
      <c r="I245" s="58" t="str">
        <f>IF(Table7[[#This Row],[Literacy percent]]&gt;90,"BOON","BARRIER")</f>
        <v>BARRIER</v>
      </c>
    </row>
    <row r="246" spans="1:9" x14ac:dyDescent="0.25">
      <c r="A246" s="45" t="s">
        <v>185</v>
      </c>
      <c r="B246" s="55">
        <v>10074951</v>
      </c>
      <c r="C246" s="55">
        <v>13.8</v>
      </c>
      <c r="D246" s="55">
        <v>74.2</v>
      </c>
      <c r="E246" s="55">
        <v>3550000</v>
      </c>
      <c r="F246" s="58">
        <f>(Table7[[#This Row],[Unemployment percent]]/100)*Table7[[#This Row],[Population]]</f>
        <v>1390343.2380000001</v>
      </c>
      <c r="G246" s="58">
        <f>(Table7[[#This Row],[Literacy percent]]/100)*Table7[[#This Row],[Population]]</f>
        <v>7475613.642</v>
      </c>
      <c r="H246" s="58">
        <f>Table7[[#This Row],[Labor Force]]-Table7[[#This Row],[Total Unemployed]]</f>
        <v>2159656.7620000001</v>
      </c>
      <c r="I246" s="58" t="str">
        <f>IF(Table7[[#This Row],[Literacy percent]]&gt;90,"BOON","BARRIER")</f>
        <v>BARRIER</v>
      </c>
    </row>
    <row r="247" spans="1:9" x14ac:dyDescent="0.25">
      <c r="A247" s="45" t="s">
        <v>90</v>
      </c>
      <c r="B247" s="55">
        <v>6898686</v>
      </c>
      <c r="C247" s="55">
        <v>6.7</v>
      </c>
      <c r="D247" s="55">
        <v>93.5</v>
      </c>
      <c r="E247" s="55">
        <v>3540000</v>
      </c>
      <c r="F247" s="58">
        <f>(Table7[[#This Row],[Unemployment percent]]/100)*Table7[[#This Row],[Population]]</f>
        <v>462211.962</v>
      </c>
      <c r="G247" s="58">
        <f>(Table7[[#This Row],[Literacy percent]]/100)*Table7[[#This Row],[Population]]</f>
        <v>6450271.4100000001</v>
      </c>
      <c r="H247" s="58">
        <f>Table7[[#This Row],[Labor Force]]-Table7[[#This Row],[Total Unemployed]]</f>
        <v>3077788.0380000002</v>
      </c>
      <c r="I247" s="58" t="str">
        <f>IF(Table7[[#This Row],[Literacy percent]]&gt;90,"BOON","BARRIER")</f>
        <v>BOON</v>
      </c>
    </row>
    <row r="248" spans="1:9" x14ac:dyDescent="0.25">
      <c r="A248" s="45" t="s">
        <v>28</v>
      </c>
      <c r="B248" s="55">
        <v>8184691</v>
      </c>
      <c r="C248" s="55">
        <v>4.4000000000000004</v>
      </c>
      <c r="D248" s="55">
        <v>98</v>
      </c>
      <c r="E248" s="55">
        <v>3450000</v>
      </c>
      <c r="F248" s="58">
        <f>(Table7[[#This Row],[Unemployment percent]]/100)*Table7[[#This Row],[Population]]</f>
        <v>360126.40400000004</v>
      </c>
      <c r="G248" s="58">
        <f>(Table7[[#This Row],[Literacy percent]]/100)*Table7[[#This Row],[Population]]</f>
        <v>8020997.1799999997</v>
      </c>
      <c r="H248" s="58">
        <f>Table7[[#This Row],[Labor Force]]-Table7[[#This Row],[Total Unemployed]]</f>
        <v>3089873.5959999999</v>
      </c>
      <c r="I248" s="58" t="str">
        <f>IF(Table7[[#This Row],[Literacy percent]]&gt;90,"BOON","BARRIER")</f>
        <v>BOON</v>
      </c>
    </row>
    <row r="249" spans="1:9" x14ac:dyDescent="0.25">
      <c r="A249" s="45" t="s">
        <v>45</v>
      </c>
      <c r="B249" s="55">
        <v>7450349</v>
      </c>
      <c r="C249" s="55">
        <v>12.7</v>
      </c>
      <c r="D249" s="55">
        <v>98.6</v>
      </c>
      <c r="E249" s="55">
        <v>3398000</v>
      </c>
      <c r="F249" s="58">
        <f>(Table7[[#This Row],[Unemployment percent]]/100)*Table7[[#This Row],[Population]]</f>
        <v>946194.32299999997</v>
      </c>
      <c r="G249" s="58">
        <f>(Table7[[#This Row],[Literacy percent]]/100)*Table7[[#This Row],[Population]]</f>
        <v>7346044.1140000001</v>
      </c>
      <c r="H249" s="58">
        <f>Table7[[#This Row],[Labor Force]]-Table7[[#This Row],[Total Unemployed]]</f>
        <v>2451805.6770000001</v>
      </c>
      <c r="I249" s="58" t="str">
        <f>IF(Table7[[#This Row],[Literacy percent]]&gt;90,"BOON","BARRIER")</f>
        <v>BOON</v>
      </c>
    </row>
    <row r="250" spans="1:9" x14ac:dyDescent="0.25">
      <c r="A250" s="45" t="s">
        <v>181</v>
      </c>
      <c r="B250" s="55">
        <v>7163506</v>
      </c>
      <c r="C250" s="55">
        <v>40</v>
      </c>
      <c r="D250" s="55">
        <v>99.4</v>
      </c>
      <c r="E250" s="55">
        <v>3187000</v>
      </c>
      <c r="F250" s="58">
        <f>(Table7[[#This Row],[Unemployment percent]]/100)*Table7[[#This Row],[Population]]</f>
        <v>2865402.4000000004</v>
      </c>
      <c r="G250" s="58">
        <f>(Table7[[#This Row],[Literacy percent]]/100)*Table7[[#This Row],[Population]]</f>
        <v>7120524.9640000006</v>
      </c>
      <c r="H250" s="58">
        <f>Table7[[#This Row],[Labor Force]]-Table7[[#This Row],[Total Unemployed]]</f>
        <v>321597.59999999963</v>
      </c>
      <c r="I250" s="58" t="str">
        <f>IF(Table7[[#This Row],[Literacy percent]]&gt;90,"BOON","BARRIER")</f>
        <v>BOON</v>
      </c>
    </row>
    <row r="251" spans="1:9" x14ac:dyDescent="0.25">
      <c r="A251" s="45" t="s">
        <v>63</v>
      </c>
      <c r="B251" s="55">
        <v>5432335</v>
      </c>
      <c r="C251" s="55">
        <v>6.2</v>
      </c>
      <c r="D251" s="55">
        <v>100</v>
      </c>
      <c r="E251" s="55">
        <v>2870000</v>
      </c>
      <c r="F251" s="58">
        <f>(Table7[[#This Row],[Unemployment percent]]/100)*Table7[[#This Row],[Population]]</f>
        <v>336804.77</v>
      </c>
      <c r="G251" s="58">
        <f>(Table7[[#This Row],[Literacy percent]]/100)*Table7[[#This Row],[Population]]</f>
        <v>5432335</v>
      </c>
      <c r="H251" s="58">
        <f>Table7[[#This Row],[Labor Force]]-Table7[[#This Row],[Total Unemployed]]</f>
        <v>2533195.23</v>
      </c>
      <c r="I251" s="58" t="str">
        <f>IF(Table7[[#This Row],[Literacy percent]]&gt;90,"BOON","BARRIER")</f>
        <v>BOON</v>
      </c>
    </row>
    <row r="252" spans="1:9" x14ac:dyDescent="0.25">
      <c r="A252" s="45" t="s">
        <v>69</v>
      </c>
      <c r="B252" s="55">
        <v>6704932</v>
      </c>
      <c r="C252" s="55">
        <v>6.3</v>
      </c>
      <c r="D252" s="55">
        <v>80.2</v>
      </c>
      <c r="E252" s="55">
        <v>2750000</v>
      </c>
      <c r="F252" s="58">
        <f>(Table7[[#This Row],[Unemployment percent]]/100)*Table7[[#This Row],[Population]]</f>
        <v>422410.71600000001</v>
      </c>
      <c r="G252" s="58">
        <f>(Table7[[#This Row],[Literacy percent]]/100)*Table7[[#This Row],[Population]]</f>
        <v>5377355.4640000006</v>
      </c>
      <c r="H252" s="58">
        <f>Table7[[#This Row],[Labor Force]]-Table7[[#This Row],[Total Unemployed]]</f>
        <v>2327589.284</v>
      </c>
      <c r="I252" s="58" t="str">
        <f>IF(Table7[[#This Row],[Literacy percent]]&gt;90,"BOON","BARRIER")</f>
        <v>BARRIER</v>
      </c>
    </row>
    <row r="253" spans="1:9" x14ac:dyDescent="0.25">
      <c r="A253" s="45" t="s">
        <v>109</v>
      </c>
      <c r="B253" s="55">
        <v>5146281</v>
      </c>
      <c r="C253" s="55">
        <v>18</v>
      </c>
      <c r="D253" s="55">
        <v>97</v>
      </c>
      <c r="E253" s="55">
        <v>2700000</v>
      </c>
      <c r="F253" s="58">
        <f>(Table7[[#This Row],[Unemployment percent]]/100)*Table7[[#This Row],[Population]]</f>
        <v>926330.58</v>
      </c>
      <c r="G253" s="58">
        <f>(Table7[[#This Row],[Literacy percent]]/100)*Table7[[#This Row],[Population]]</f>
        <v>4991892.57</v>
      </c>
      <c r="H253" s="58">
        <f>Table7[[#This Row],[Labor Force]]-Table7[[#This Row],[Total Unemployed]]</f>
        <v>1773669.42</v>
      </c>
      <c r="I253" s="58" t="str">
        <f>IF(Table7[[#This Row],[Literacy percent]]&gt;90,"BOON","BARRIER")</f>
        <v>BOON</v>
      </c>
    </row>
    <row r="254" spans="1:9" x14ac:dyDescent="0.25">
      <c r="A254" s="45" t="s">
        <v>98</v>
      </c>
      <c r="B254" s="55">
        <v>6276883</v>
      </c>
      <c r="C254" s="55">
        <v>10.7</v>
      </c>
      <c r="D254" s="55">
        <v>95.4</v>
      </c>
      <c r="E254" s="55">
        <v>2680000</v>
      </c>
      <c r="F254" s="58">
        <f>(Table7[[#This Row],[Unemployment percent]]/100)*Table7[[#This Row],[Population]]</f>
        <v>671626.48100000003</v>
      </c>
      <c r="G254" s="58">
        <f>(Table7[[#This Row],[Literacy percent]]/100)*Table7[[#This Row],[Population]]</f>
        <v>5988146.3820000002</v>
      </c>
      <c r="H254" s="58">
        <f>Table7[[#This Row],[Labor Force]]-Table7[[#This Row],[Total Unemployed]]</f>
        <v>2008373.5189999999</v>
      </c>
      <c r="I254" s="58" t="str">
        <f>IF(Table7[[#This Row],[Literacy percent]]&gt;90,"BOON","BARRIER")</f>
        <v>BOON</v>
      </c>
    </row>
    <row r="255" spans="1:9" x14ac:dyDescent="0.25">
      <c r="A255" s="45" t="s">
        <v>149</v>
      </c>
      <c r="B255" s="55">
        <v>6347884</v>
      </c>
      <c r="C255" s="55">
        <v>15.1</v>
      </c>
      <c r="D255" s="55">
        <v>94</v>
      </c>
      <c r="E255" s="55">
        <v>2660000</v>
      </c>
      <c r="F255" s="58">
        <f>(Table7[[#This Row],[Unemployment percent]]/100)*Table7[[#This Row],[Population]]</f>
        <v>958530.48399999994</v>
      </c>
      <c r="G255" s="58">
        <f>(Table7[[#This Row],[Literacy percent]]/100)*Table7[[#This Row],[Population]]</f>
        <v>5967010.96</v>
      </c>
      <c r="H255" s="58">
        <f>Table7[[#This Row],[Labor Force]]-Table7[[#This Row],[Total Unemployed]]</f>
        <v>1701469.5160000001</v>
      </c>
      <c r="I255" s="58" t="str">
        <f>IF(Table7[[#This Row],[Literacy percent]]&gt;90,"BOON","BARRIER")</f>
        <v>BOON</v>
      </c>
    </row>
    <row r="256" spans="1:9" x14ac:dyDescent="0.25">
      <c r="A256" s="45" t="s">
        <v>74</v>
      </c>
      <c r="B256" s="55">
        <v>5223442</v>
      </c>
      <c r="C256" s="55">
        <v>8.9</v>
      </c>
      <c r="D256" s="55">
        <v>100</v>
      </c>
      <c r="E256" s="55">
        <v>2660000</v>
      </c>
      <c r="F256" s="58">
        <f>(Table7[[#This Row],[Unemployment percent]]/100)*Table7[[#This Row],[Population]]</f>
        <v>464886.33800000005</v>
      </c>
      <c r="G256" s="58">
        <f>(Table7[[#This Row],[Literacy percent]]/100)*Table7[[#This Row],[Population]]</f>
        <v>5223442</v>
      </c>
      <c r="H256" s="58">
        <f>Table7[[#This Row],[Labor Force]]-Table7[[#This Row],[Total Unemployed]]</f>
        <v>2195113.662</v>
      </c>
      <c r="I256" s="58" t="str">
        <f>IF(Table7[[#This Row],[Literacy percent]]&gt;90,"BOON","BARRIER")</f>
        <v>BOON</v>
      </c>
    </row>
    <row r="257" spans="1:9" x14ac:dyDescent="0.25">
      <c r="A257" s="45" t="s">
        <v>112</v>
      </c>
      <c r="B257" s="55">
        <v>3826018</v>
      </c>
      <c r="C257" s="55">
        <v>18</v>
      </c>
      <c r="D257" s="55">
        <v>87.4</v>
      </c>
      <c r="E257" s="55">
        <v>2600000</v>
      </c>
      <c r="F257" s="58">
        <f>(Table7[[#This Row],[Unemployment percent]]/100)*Table7[[#This Row],[Population]]</f>
        <v>688683.24</v>
      </c>
      <c r="G257" s="58">
        <f>(Table7[[#This Row],[Literacy percent]]/100)*Table7[[#This Row],[Population]]</f>
        <v>3343939.7320000003</v>
      </c>
      <c r="H257" s="58">
        <f>Table7[[#This Row],[Labor Force]]-Table7[[#This Row],[Total Unemployed]]</f>
        <v>1911316.76</v>
      </c>
      <c r="I257" s="58" t="str">
        <f>IF(Table7[[#This Row],[Literacy percent]]&gt;90,"BOON","BARRIER")</f>
        <v>BARRIER</v>
      </c>
    </row>
    <row r="258" spans="1:9" x14ac:dyDescent="0.25">
      <c r="A258" s="45" t="s">
        <v>110</v>
      </c>
      <c r="B258" s="55">
        <v>6217141</v>
      </c>
      <c r="C258" s="55">
        <v>5.7</v>
      </c>
      <c r="D258" s="55">
        <v>66.400000000000006</v>
      </c>
      <c r="E258" s="55">
        <v>2600000</v>
      </c>
      <c r="F258" s="58">
        <f>(Table7[[#This Row],[Unemployment percent]]/100)*Table7[[#This Row],[Population]]</f>
        <v>354377.03700000001</v>
      </c>
      <c r="G258" s="58">
        <f>(Table7[[#This Row],[Literacy percent]]/100)*Table7[[#This Row],[Population]]</f>
        <v>4128181.6240000003</v>
      </c>
      <c r="H258" s="58">
        <f>Table7[[#This Row],[Labor Force]]-Table7[[#This Row],[Total Unemployed]]</f>
        <v>2245622.963</v>
      </c>
      <c r="I258" s="58" t="str">
        <f>IF(Table7[[#This Row],[Literacy percent]]&gt;90,"BOON","BARRIER")</f>
        <v>BARRIER</v>
      </c>
    </row>
    <row r="259" spans="1:9" x14ac:dyDescent="0.25">
      <c r="A259" s="45" t="s">
        <v>89</v>
      </c>
      <c r="B259" s="55">
        <v>6975204</v>
      </c>
      <c r="C259" s="55">
        <v>28.5</v>
      </c>
      <c r="D259" s="55">
        <v>76.2</v>
      </c>
      <c r="E259" s="55">
        <v>2470000</v>
      </c>
      <c r="F259" s="58">
        <f>(Table7[[#This Row],[Unemployment percent]]/100)*Table7[[#This Row],[Population]]</f>
        <v>1987933.14</v>
      </c>
      <c r="G259" s="58">
        <f>(Table7[[#This Row],[Literacy percent]]/100)*Table7[[#This Row],[Population]]</f>
        <v>5315105.4479999999</v>
      </c>
      <c r="H259" s="58">
        <f>Table7[[#This Row],[Labor Force]]-Table7[[#This Row],[Total Unemployed]]</f>
        <v>482066.8600000001</v>
      </c>
      <c r="I259" s="58" t="str">
        <f>IF(Table7[[#This Row],[Literacy percent]]&gt;90,"BOON","BARRIER")</f>
        <v>BARRIER</v>
      </c>
    </row>
    <row r="260" spans="1:9" x14ac:dyDescent="0.25">
      <c r="A260" s="45" t="s">
        <v>145</v>
      </c>
      <c r="B260" s="55">
        <v>4593041</v>
      </c>
      <c r="C260" s="55">
        <v>4.3</v>
      </c>
      <c r="D260" s="55">
        <v>100</v>
      </c>
      <c r="E260" s="55">
        <v>2380000</v>
      </c>
      <c r="F260" s="58">
        <f>(Table7[[#This Row],[Unemployment percent]]/100)*Table7[[#This Row],[Population]]</f>
        <v>197500.76299999998</v>
      </c>
      <c r="G260" s="58">
        <f>(Table7[[#This Row],[Literacy percent]]/100)*Table7[[#This Row],[Population]]</f>
        <v>4593041</v>
      </c>
      <c r="H260" s="58">
        <f>Table7[[#This Row],[Labor Force]]-Table7[[#This Row],[Total Unemployed]]</f>
        <v>2182499.2370000002</v>
      </c>
      <c r="I260" s="58" t="str">
        <f>IF(Table7[[#This Row],[Literacy percent]]&gt;90,"BOON","BARRIER")</f>
        <v>BOON</v>
      </c>
    </row>
    <row r="261" spans="1:9" x14ac:dyDescent="0.25">
      <c r="A261" s="45" t="s">
        <v>190</v>
      </c>
      <c r="B261" s="55">
        <v>2563212</v>
      </c>
      <c r="C261" s="55">
        <v>2.4</v>
      </c>
      <c r="D261" s="55">
        <v>77.900000000000006</v>
      </c>
      <c r="E261" s="55">
        <v>2360000</v>
      </c>
      <c r="F261" s="58">
        <f>(Table7[[#This Row],[Unemployment percent]]/100)*Table7[[#This Row],[Population]]</f>
        <v>61517.088000000003</v>
      </c>
      <c r="G261" s="58">
        <f>(Table7[[#This Row],[Literacy percent]]/100)*Table7[[#This Row],[Population]]</f>
        <v>1996742.148</v>
      </c>
      <c r="H261" s="58">
        <f>Table7[[#This Row],[Labor Force]]-Table7[[#This Row],[Total Unemployed]]</f>
        <v>2298482.912</v>
      </c>
      <c r="I261" s="58" t="str">
        <f>IF(Table7[[#This Row],[Literacy percent]]&gt;90,"BOON","BARRIER")</f>
        <v>BARRIER</v>
      </c>
    </row>
    <row r="262" spans="1:9" x14ac:dyDescent="0.25">
      <c r="A262" s="45" t="s">
        <v>187</v>
      </c>
      <c r="B262" s="55">
        <v>4952081</v>
      </c>
      <c r="C262" s="55">
        <v>60</v>
      </c>
      <c r="D262" s="55">
        <v>98</v>
      </c>
      <c r="E262" s="55">
        <v>2320000</v>
      </c>
      <c r="F262" s="58">
        <f>(Table7[[#This Row],[Unemployment percent]]/100)*Table7[[#This Row],[Population]]</f>
        <v>2971248.6</v>
      </c>
      <c r="G262" s="58">
        <f>(Table7[[#This Row],[Literacy percent]]/100)*Table7[[#This Row],[Population]]</f>
        <v>4853039.38</v>
      </c>
      <c r="H262" s="58">
        <f>Table7[[#This Row],[Labor Force]]-Table7[[#This Row],[Total Unemployed]]</f>
        <v>-651248.60000000009</v>
      </c>
      <c r="I262" s="58" t="str">
        <f>IF(Table7[[#This Row],[Literacy percent]]&gt;90,"BOON","BARRIER")</f>
        <v>BOON</v>
      </c>
    </row>
    <row r="263" spans="1:9" x14ac:dyDescent="0.25">
      <c r="A263" s="45" t="s">
        <v>167</v>
      </c>
      <c r="B263" s="55">
        <v>4425720</v>
      </c>
      <c r="C263" s="55">
        <v>3.4</v>
      </c>
      <c r="D263" s="55">
        <v>92.5</v>
      </c>
      <c r="E263" s="55">
        <v>2180000</v>
      </c>
      <c r="F263" s="58">
        <f>(Table7[[#This Row],[Unemployment percent]]/100)*Table7[[#This Row],[Population]]</f>
        <v>150474.48000000001</v>
      </c>
      <c r="G263" s="58">
        <f>(Table7[[#This Row],[Literacy percent]]/100)*Table7[[#This Row],[Population]]</f>
        <v>4093791</v>
      </c>
      <c r="H263" s="58">
        <f>Table7[[#This Row],[Labor Force]]-Table7[[#This Row],[Total Unemployed]]</f>
        <v>2029525.52</v>
      </c>
      <c r="I263" s="58" t="str">
        <f>IF(Table7[[#This Row],[Literacy percent]]&gt;90,"BOON","BARRIER")</f>
        <v>BOON</v>
      </c>
    </row>
    <row r="264" spans="1:9" x14ac:dyDescent="0.25">
      <c r="A264" s="45" t="s">
        <v>79</v>
      </c>
      <c r="B264" s="55">
        <v>4677401</v>
      </c>
      <c r="C264" s="55">
        <v>17</v>
      </c>
      <c r="D264" s="55">
        <v>99</v>
      </c>
      <c r="E264" s="55">
        <v>2100000</v>
      </c>
      <c r="F264" s="58">
        <f>(Table7[[#This Row],[Unemployment percent]]/100)*Table7[[#This Row],[Population]]</f>
        <v>795158.17</v>
      </c>
      <c r="G264" s="58">
        <f>(Table7[[#This Row],[Literacy percent]]/100)*Table7[[#This Row],[Population]]</f>
        <v>4630626.99</v>
      </c>
      <c r="H264" s="58">
        <f>Table7[[#This Row],[Labor Force]]-Table7[[#This Row],[Total Unemployed]]</f>
        <v>1304841.83</v>
      </c>
      <c r="I264" s="58" t="str">
        <f>IF(Table7[[#This Row],[Literacy percent]]&gt;90,"BOON","BARRIER")</f>
        <v>BOON</v>
      </c>
    </row>
    <row r="265" spans="1:9" x14ac:dyDescent="0.25">
      <c r="A265" s="45" t="s">
        <v>142</v>
      </c>
      <c r="B265" s="55">
        <v>4035461</v>
      </c>
      <c r="C265" s="55">
        <v>4.2</v>
      </c>
      <c r="D265" s="55">
        <v>99</v>
      </c>
      <c r="E265" s="55">
        <v>2050000</v>
      </c>
      <c r="F265" s="58">
        <f>(Table7[[#This Row],[Unemployment percent]]/100)*Table7[[#This Row],[Population]]</f>
        <v>169489.36200000002</v>
      </c>
      <c r="G265" s="58">
        <f>(Table7[[#This Row],[Literacy percent]]/100)*Table7[[#This Row],[Population]]</f>
        <v>3995106.39</v>
      </c>
      <c r="H265" s="58">
        <f>Table7[[#This Row],[Labor Force]]-Table7[[#This Row],[Total Unemployed]]</f>
        <v>1880510.638</v>
      </c>
      <c r="I265" s="58" t="str">
        <f>IF(Table7[[#This Row],[Literacy percent]]&gt;90,"BOON","BARRIER")</f>
        <v>BOON</v>
      </c>
    </row>
    <row r="266" spans="1:9" x14ac:dyDescent="0.25">
      <c r="A266" s="45" t="s">
        <v>143</v>
      </c>
      <c r="B266" s="55">
        <v>5465100</v>
      </c>
      <c r="C266" s="55">
        <v>7.8</v>
      </c>
      <c r="D266" s="55">
        <v>67.5</v>
      </c>
      <c r="E266" s="55">
        <v>1930000</v>
      </c>
      <c r="F266" s="58">
        <f>(Table7[[#This Row],[Unemployment percent]]/100)*Table7[[#This Row],[Population]]</f>
        <v>426277.8</v>
      </c>
      <c r="G266" s="58">
        <f>(Table7[[#This Row],[Literacy percent]]/100)*Table7[[#This Row],[Population]]</f>
        <v>3688942.5000000005</v>
      </c>
      <c r="H266" s="58">
        <f>Table7[[#This Row],[Labor Force]]-Table7[[#This Row],[Total Unemployed]]</f>
        <v>1503722.2</v>
      </c>
      <c r="I266" s="58" t="str">
        <f>IF(Table7[[#This Row],[Literacy percent]]&gt;90,"BOON","BARRIER")</f>
        <v>BARRIER</v>
      </c>
    </row>
    <row r="267" spans="1:9" x14ac:dyDescent="0.25">
      <c r="A267" s="45" t="s">
        <v>97</v>
      </c>
      <c r="B267" s="55">
        <v>4015676</v>
      </c>
      <c r="C267" s="55">
        <v>4.3</v>
      </c>
      <c r="D267" s="55">
        <v>98</v>
      </c>
      <c r="E267" s="55">
        <v>1920000</v>
      </c>
      <c r="F267" s="58">
        <f>(Table7[[#This Row],[Unemployment percent]]/100)*Table7[[#This Row],[Population]]</f>
        <v>172674.068</v>
      </c>
      <c r="G267" s="58">
        <f>(Table7[[#This Row],[Literacy percent]]/100)*Table7[[#This Row],[Population]]</f>
        <v>3935362.48</v>
      </c>
      <c r="H267" s="58">
        <f>Table7[[#This Row],[Labor Force]]-Table7[[#This Row],[Total Unemployed]]</f>
        <v>1747325.932</v>
      </c>
      <c r="I267" s="58" t="str">
        <f>IF(Table7[[#This Row],[Literacy percent]]&gt;90,"BOON","BARRIER")</f>
        <v>BOON</v>
      </c>
    </row>
    <row r="268" spans="1:9" x14ac:dyDescent="0.25">
      <c r="A268" s="45" t="s">
        <v>57</v>
      </c>
      <c r="B268" s="55">
        <v>4016173</v>
      </c>
      <c r="C268" s="55">
        <v>6.6</v>
      </c>
      <c r="D268" s="55">
        <v>96</v>
      </c>
      <c r="E268" s="55">
        <v>1810000</v>
      </c>
      <c r="F268" s="58">
        <f>(Table7[[#This Row],[Unemployment percent]]/100)*Table7[[#This Row],[Population]]</f>
        <v>265067.41800000001</v>
      </c>
      <c r="G268" s="58">
        <f>(Table7[[#This Row],[Literacy percent]]/100)*Table7[[#This Row],[Population]]</f>
        <v>3855526.08</v>
      </c>
      <c r="H268" s="58">
        <f>Table7[[#This Row],[Labor Force]]-Table7[[#This Row],[Total Unemployed]]</f>
        <v>1544932.5819999999</v>
      </c>
      <c r="I268" s="58" t="str">
        <f>IF(Table7[[#This Row],[Literacy percent]]&gt;90,"BOON","BARRIER")</f>
        <v>BOON</v>
      </c>
    </row>
    <row r="269" spans="1:9" x14ac:dyDescent="0.25">
      <c r="A269" s="45" t="s">
        <v>59</v>
      </c>
      <c r="B269" s="55">
        <v>4495904</v>
      </c>
      <c r="C269" s="55">
        <v>13.8</v>
      </c>
      <c r="D269" s="55">
        <v>98.5</v>
      </c>
      <c r="E269" s="55">
        <v>1710000</v>
      </c>
      <c r="F269" s="58">
        <f>(Table7[[#This Row],[Unemployment percent]]/100)*Table7[[#This Row],[Population]]</f>
        <v>620434.75200000009</v>
      </c>
      <c r="G269" s="58">
        <f>(Table7[[#This Row],[Literacy percent]]/100)*Table7[[#This Row],[Population]]</f>
        <v>4428465.4399999995</v>
      </c>
      <c r="H269" s="58">
        <f>Table7[[#This Row],[Labor Force]]-Table7[[#This Row],[Total Unemployed]]</f>
        <v>1089565.2479999999</v>
      </c>
      <c r="I269" s="58" t="str">
        <f>IF(Table7[[#This Row],[Literacy percent]]&gt;90,"BOON","BARRIER")</f>
        <v>BOON</v>
      </c>
    </row>
    <row r="270" spans="1:9" x14ac:dyDescent="0.25">
      <c r="A270" s="45" t="s">
        <v>116</v>
      </c>
      <c r="B270" s="55">
        <v>3596617</v>
      </c>
      <c r="C270" s="55">
        <v>8</v>
      </c>
      <c r="D270" s="55">
        <v>99.6</v>
      </c>
      <c r="E270" s="55">
        <v>1630000</v>
      </c>
      <c r="F270" s="58">
        <f>(Table7[[#This Row],[Unemployment percent]]/100)*Table7[[#This Row],[Population]]</f>
        <v>287729.36</v>
      </c>
      <c r="G270" s="58">
        <f>(Table7[[#This Row],[Literacy percent]]/100)*Table7[[#This Row],[Population]]</f>
        <v>3582230.5320000001</v>
      </c>
      <c r="H270" s="58">
        <f>Table7[[#This Row],[Labor Force]]-Table7[[#This Row],[Total Unemployed]]</f>
        <v>1342270.6400000001</v>
      </c>
      <c r="I270" s="58" t="str">
        <f>IF(Table7[[#This Row],[Literacy percent]]&gt;90,"BOON","BARRIER")</f>
        <v>BOON</v>
      </c>
    </row>
    <row r="271" spans="1:9" x14ac:dyDescent="0.25">
      <c r="A271" s="45" t="s">
        <v>115</v>
      </c>
      <c r="B271" s="55">
        <v>5765563</v>
      </c>
      <c r="C271" s="55">
        <v>30</v>
      </c>
      <c r="D271" s="55">
        <v>82.6</v>
      </c>
      <c r="E271" s="55">
        <v>1590000</v>
      </c>
      <c r="F271" s="58">
        <f>(Table7[[#This Row],[Unemployment percent]]/100)*Table7[[#This Row],[Population]]</f>
        <v>1729668.9</v>
      </c>
      <c r="G271" s="58">
        <f>(Table7[[#This Row],[Literacy percent]]/100)*Table7[[#This Row],[Population]]</f>
        <v>4762355.0379999997</v>
      </c>
      <c r="H271" s="58">
        <f>Table7[[#This Row],[Labor Force]]-Table7[[#This Row],[Total Unemployed]]</f>
        <v>-139668.89999999991</v>
      </c>
      <c r="I271" s="58" t="str">
        <f>IF(Table7[[#This Row],[Literacy percent]]&gt;90,"BOON","BARRIER")</f>
        <v>BARRIER</v>
      </c>
    </row>
    <row r="272" spans="1:9" x14ac:dyDescent="0.25">
      <c r="A272" s="45" t="s">
        <v>193</v>
      </c>
      <c r="B272" s="55">
        <v>3415920</v>
      </c>
      <c r="C272" s="55">
        <v>13</v>
      </c>
      <c r="D272" s="55">
        <v>98</v>
      </c>
      <c r="E272" s="55">
        <v>1560000</v>
      </c>
      <c r="F272" s="58">
        <f>(Table7[[#This Row],[Unemployment percent]]/100)*Table7[[#This Row],[Population]]</f>
        <v>444069.60000000003</v>
      </c>
      <c r="G272" s="58">
        <f>(Table7[[#This Row],[Literacy percent]]/100)*Table7[[#This Row],[Population]]</f>
        <v>3347601.6</v>
      </c>
      <c r="H272" s="58">
        <f>Table7[[#This Row],[Labor Force]]-Table7[[#This Row],[Total Unemployed]]</f>
        <v>1115930.3999999999</v>
      </c>
      <c r="I272" s="58" t="str">
        <f>IF(Table7[[#This Row],[Literacy percent]]&gt;90,"BOON","BARRIER")</f>
        <v>BOON</v>
      </c>
    </row>
    <row r="273" spans="1:9" x14ac:dyDescent="0.25">
      <c r="A273" s="45" t="s">
        <v>132</v>
      </c>
      <c r="B273" s="55">
        <v>2791272</v>
      </c>
      <c r="C273" s="55">
        <v>6.7</v>
      </c>
      <c r="D273" s="55">
        <v>97.8</v>
      </c>
      <c r="E273" s="55">
        <v>1488000</v>
      </c>
      <c r="F273" s="58">
        <f>(Table7[[#This Row],[Unemployment percent]]/100)*Table7[[#This Row],[Population]]</f>
        <v>187015.22400000002</v>
      </c>
      <c r="G273" s="58">
        <f>(Table7[[#This Row],[Literacy percent]]/100)*Table7[[#This Row],[Population]]</f>
        <v>2729864.0159999998</v>
      </c>
      <c r="H273" s="58">
        <f>Table7[[#This Row],[Labor Force]]-Table7[[#This Row],[Total Unemployed]]</f>
        <v>1300984.7760000001</v>
      </c>
      <c r="I273" s="58" t="str">
        <f>IF(Table7[[#This Row],[Literacy percent]]&gt;90,"BOON","BARRIER")</f>
        <v>BOON</v>
      </c>
    </row>
    <row r="274" spans="1:9" x14ac:dyDescent="0.25">
      <c r="A274" s="45" t="s">
        <v>108</v>
      </c>
      <c r="B274" s="55">
        <v>2335648</v>
      </c>
      <c r="C274" s="55">
        <v>2.2000000000000002</v>
      </c>
      <c r="D274" s="55">
        <v>83.5</v>
      </c>
      <c r="E274" s="55">
        <v>1420000</v>
      </c>
      <c r="F274" s="58">
        <f>(Table7[[#This Row],[Unemployment percent]]/100)*Table7[[#This Row],[Population]]</f>
        <v>51384.256000000008</v>
      </c>
      <c r="G274" s="58">
        <f>(Table7[[#This Row],[Literacy percent]]/100)*Table7[[#This Row],[Population]]</f>
        <v>1950266.0799999998</v>
      </c>
      <c r="H274" s="58">
        <f>Table7[[#This Row],[Labor Force]]-Table7[[#This Row],[Total Unemployed]]</f>
        <v>1368615.7439999999</v>
      </c>
      <c r="I274" s="58" t="str">
        <f>IF(Table7[[#This Row],[Literacy percent]]&gt;90,"BOON","BARRIER")</f>
        <v>BARRIER</v>
      </c>
    </row>
    <row r="275" spans="1:9" x14ac:dyDescent="0.25">
      <c r="A275" s="45" t="s">
        <v>102</v>
      </c>
      <c r="B275" s="55">
        <v>5759732</v>
      </c>
      <c r="C275" s="55">
        <v>15</v>
      </c>
      <c r="D275" s="55">
        <v>91.3</v>
      </c>
      <c r="E275" s="55">
        <v>1410000</v>
      </c>
      <c r="F275" s="58">
        <f>(Table7[[#This Row],[Unemployment percent]]/100)*Table7[[#This Row],[Population]]</f>
        <v>863959.79999999993</v>
      </c>
      <c r="G275" s="58">
        <f>(Table7[[#This Row],[Literacy percent]]/100)*Table7[[#This Row],[Population]]</f>
        <v>5258635.3159999996</v>
      </c>
      <c r="H275" s="58">
        <f>Table7[[#This Row],[Labor Force]]-Table7[[#This Row],[Total Unemployed]]</f>
        <v>546040.20000000007</v>
      </c>
      <c r="I275" s="58" t="str">
        <f>IF(Table7[[#This Row],[Literacy percent]]&gt;90,"BOON","BARRIER")</f>
        <v>BOON</v>
      </c>
    </row>
    <row r="276" spans="1:9" x14ac:dyDescent="0.25">
      <c r="A276" s="45" t="s">
        <v>25</v>
      </c>
      <c r="B276" s="55">
        <v>2982904</v>
      </c>
      <c r="C276" s="55">
        <v>30</v>
      </c>
      <c r="D276" s="55">
        <v>98.6</v>
      </c>
      <c r="E276" s="55">
        <v>1400000</v>
      </c>
      <c r="F276" s="58">
        <f>(Table7[[#This Row],[Unemployment percent]]/100)*Table7[[#This Row],[Population]]</f>
        <v>894871.2</v>
      </c>
      <c r="G276" s="58">
        <f>(Table7[[#This Row],[Literacy percent]]/100)*Table7[[#This Row],[Population]]</f>
        <v>2941143.344</v>
      </c>
      <c r="H276" s="58">
        <f>Table7[[#This Row],[Labor Force]]-Table7[[#This Row],[Total Unemployed]]</f>
        <v>505128.80000000005</v>
      </c>
      <c r="I276" s="58" t="str">
        <f>IF(Table7[[#This Row],[Literacy percent]]&gt;90,"BOON","BARRIER")</f>
        <v>BOON</v>
      </c>
    </row>
    <row r="277" spans="1:9" x14ac:dyDescent="0.25">
      <c r="A277" s="45" t="s">
        <v>131</v>
      </c>
      <c r="B277" s="55">
        <v>4455421</v>
      </c>
      <c r="C277" s="55">
        <v>8</v>
      </c>
      <c r="D277" s="55">
        <v>99.1</v>
      </c>
      <c r="E277" s="55">
        <v>1360000</v>
      </c>
      <c r="F277" s="58">
        <f>(Table7[[#This Row],[Unemployment percent]]/100)*Table7[[#This Row],[Population]]</f>
        <v>356433.68</v>
      </c>
      <c r="G277" s="58">
        <f>(Table7[[#This Row],[Literacy percent]]/100)*Table7[[#This Row],[Population]]</f>
        <v>4415322.2110000001</v>
      </c>
      <c r="H277" s="58">
        <f>Table7[[#This Row],[Labor Force]]-Table7[[#This Row],[Total Unemployed]]</f>
        <v>1003566.3200000001</v>
      </c>
      <c r="I277" s="58" t="str">
        <f>IF(Table7[[#This Row],[Literacy percent]]&gt;90,"BOON","BARRIER")</f>
        <v>BOON</v>
      </c>
    </row>
    <row r="278" spans="1:9" x14ac:dyDescent="0.25">
      <c r="A278" s="45" t="s">
        <v>148</v>
      </c>
      <c r="B278" s="55">
        <v>3039150</v>
      </c>
      <c r="C278" s="55">
        <v>12.6</v>
      </c>
      <c r="D278" s="55">
        <v>92.6</v>
      </c>
      <c r="E278" s="55">
        <v>1320000</v>
      </c>
      <c r="F278" s="58">
        <f>(Table7[[#This Row],[Unemployment percent]]/100)*Table7[[#This Row],[Population]]</f>
        <v>382932.9</v>
      </c>
      <c r="G278" s="58">
        <f>(Table7[[#This Row],[Literacy percent]]/100)*Table7[[#This Row],[Population]]</f>
        <v>2814252.9</v>
      </c>
      <c r="H278" s="58">
        <f>Table7[[#This Row],[Labor Force]]-Table7[[#This Row],[Total Unemployed]]</f>
        <v>937067.1</v>
      </c>
      <c r="I278" s="58" t="str">
        <f>IF(Table7[[#This Row],[Literacy percent]]&gt;90,"BOON","BARRIER")</f>
        <v>BOON</v>
      </c>
    </row>
    <row r="279" spans="1:9" x14ac:dyDescent="0.25">
      <c r="A279" s="45" t="s">
        <v>154</v>
      </c>
      <c r="B279" s="55">
        <v>3916632</v>
      </c>
      <c r="C279" s="55">
        <v>12</v>
      </c>
      <c r="D279" s="55">
        <v>94.1</v>
      </c>
      <c r="E279" s="55">
        <v>1300000</v>
      </c>
      <c r="F279" s="58">
        <f>(Table7[[#This Row],[Unemployment percent]]/100)*Table7[[#This Row],[Population]]</f>
        <v>469995.83999999997</v>
      </c>
      <c r="G279" s="58">
        <f>(Table7[[#This Row],[Literacy percent]]/100)*Table7[[#This Row],[Population]]</f>
        <v>3685550.7119999998</v>
      </c>
      <c r="H279" s="58">
        <f>Table7[[#This Row],[Labor Force]]-Table7[[#This Row],[Total Unemployed]]</f>
        <v>830004.16</v>
      </c>
      <c r="I279" s="58" t="str">
        <f>IF(Table7[[#This Row],[Literacy percent]]&gt;90,"BOON","BARRIER")</f>
        <v>BOON</v>
      </c>
    </row>
    <row r="280" spans="1:9" x14ac:dyDescent="0.25">
      <c r="A280" s="45" t="s">
        <v>111</v>
      </c>
      <c r="B280" s="55">
        <v>2290237</v>
      </c>
      <c r="C280" s="55">
        <v>8.8000000000000007</v>
      </c>
      <c r="D280" s="55">
        <v>99.8</v>
      </c>
      <c r="E280" s="55">
        <v>1170000</v>
      </c>
      <c r="F280" s="58">
        <f>(Table7[[#This Row],[Unemployment percent]]/100)*Table7[[#This Row],[Population]]</f>
        <v>201540.85600000003</v>
      </c>
      <c r="G280" s="58">
        <f>(Table7[[#This Row],[Literacy percent]]/100)*Table7[[#This Row],[Population]]</f>
        <v>2285656.5260000001</v>
      </c>
      <c r="H280" s="58">
        <f>Table7[[#This Row],[Labor Force]]-Table7[[#This Row],[Total Unemployed]]</f>
        <v>968459.14399999997</v>
      </c>
      <c r="I280" s="58" t="str">
        <f>IF(Table7[[#This Row],[Literacy percent]]&gt;90,"BOON","BARRIER")</f>
        <v>BOON</v>
      </c>
    </row>
    <row r="281" spans="1:9" x14ac:dyDescent="0.25">
      <c r="A281" s="45" t="s">
        <v>100</v>
      </c>
      <c r="B281" s="55">
        <v>2731832</v>
      </c>
      <c r="C281" s="55">
        <v>15</v>
      </c>
      <c r="D281" s="55">
        <v>87.9</v>
      </c>
      <c r="E281" s="55">
        <v>1140000</v>
      </c>
      <c r="F281" s="58">
        <f>(Table7[[#This Row],[Unemployment percent]]/100)*Table7[[#This Row],[Population]]</f>
        <v>409774.8</v>
      </c>
      <c r="G281" s="58">
        <f>(Table7[[#This Row],[Literacy percent]]/100)*Table7[[#This Row],[Population]]</f>
        <v>2401280.3280000002</v>
      </c>
      <c r="H281" s="58">
        <f>Table7[[#This Row],[Labor Force]]-Table7[[#This Row],[Total Unemployed]]</f>
        <v>730225.2</v>
      </c>
      <c r="I281" s="58" t="str">
        <f>IF(Table7[[#This Row],[Literacy percent]]&gt;90,"BOON","BARRIER")</f>
        <v>BARRIER</v>
      </c>
    </row>
    <row r="282" spans="1:9" x14ac:dyDescent="0.25">
      <c r="A282" s="45" t="s">
        <v>20</v>
      </c>
      <c r="B282" s="55">
        <v>3563112</v>
      </c>
      <c r="C282" s="55">
        <v>14.8</v>
      </c>
      <c r="D282" s="55">
        <v>86.5</v>
      </c>
      <c r="E282" s="55">
        <v>1090000</v>
      </c>
      <c r="F282" s="58">
        <f>(Table7[[#This Row],[Unemployment percent]]/100)*Table7[[#This Row],[Population]]</f>
        <v>527340.57600000012</v>
      </c>
      <c r="G282" s="58">
        <f>(Table7[[#This Row],[Literacy percent]]/100)*Table7[[#This Row],[Population]]</f>
        <v>3082091.88</v>
      </c>
      <c r="H282" s="58">
        <f>Table7[[#This Row],[Labor Force]]-Table7[[#This Row],[Total Unemployed]]</f>
        <v>562659.42399999988</v>
      </c>
      <c r="I282" s="58" t="str">
        <f>IF(Table7[[#This Row],[Literacy percent]]&gt;90,"BOON","BARRIER")</f>
        <v>BARRIER</v>
      </c>
    </row>
    <row r="283" spans="1:9" x14ac:dyDescent="0.25">
      <c r="A283" s="45" t="s">
        <v>146</v>
      </c>
      <c r="B283" s="55">
        <v>3001583</v>
      </c>
      <c r="C283" s="55">
        <v>15</v>
      </c>
      <c r="D283" s="55">
        <v>75.8</v>
      </c>
      <c r="E283" s="55">
        <v>920000</v>
      </c>
      <c r="F283" s="58">
        <f>(Table7[[#This Row],[Unemployment percent]]/100)*Table7[[#This Row],[Population]]</f>
        <v>450237.45</v>
      </c>
      <c r="G283" s="58">
        <f>(Table7[[#This Row],[Literacy percent]]/100)*Table7[[#This Row],[Population]]</f>
        <v>2275199.9139999999</v>
      </c>
      <c r="H283" s="58">
        <f>Table7[[#This Row],[Labor Force]]-Table7[[#This Row],[Total Unemployed]]</f>
        <v>469762.55</v>
      </c>
      <c r="I283" s="58" t="str">
        <f>IF(Table7[[#This Row],[Literacy percent]]&gt;90,"BOON","BARRIER")</f>
        <v>BARRIER</v>
      </c>
    </row>
    <row r="284" spans="1:9" x14ac:dyDescent="0.25">
      <c r="A284" s="45" t="s">
        <v>169</v>
      </c>
      <c r="B284" s="55">
        <v>2011070</v>
      </c>
      <c r="C284" s="55">
        <v>6.4</v>
      </c>
      <c r="D284" s="55">
        <v>99.7</v>
      </c>
      <c r="E284" s="55">
        <v>870000</v>
      </c>
      <c r="F284" s="58">
        <f>(Table7[[#This Row],[Unemployment percent]]/100)*Table7[[#This Row],[Population]]</f>
        <v>128708.48</v>
      </c>
      <c r="G284" s="58">
        <f>(Table7[[#This Row],[Literacy percent]]/100)*Table7[[#This Row],[Population]]</f>
        <v>2005036.79</v>
      </c>
      <c r="H284" s="58">
        <f>Table7[[#This Row],[Labor Force]]-Table7[[#This Row],[Total Unemployed]]</f>
        <v>741291.52000000002</v>
      </c>
      <c r="I284" s="58" t="str">
        <f>IF(Table7[[#This Row],[Literacy percent]]&gt;90,"BOON","BARRIER")</f>
        <v>BOON</v>
      </c>
    </row>
    <row r="285" spans="1:9" x14ac:dyDescent="0.25">
      <c r="A285" s="45" t="s">
        <v>136</v>
      </c>
      <c r="B285" s="55">
        <v>2030692</v>
      </c>
      <c r="C285" s="55">
        <v>35</v>
      </c>
      <c r="D285" s="55">
        <v>84</v>
      </c>
      <c r="E285" s="55">
        <v>840000</v>
      </c>
      <c r="F285" s="58">
        <f>(Table7[[#This Row],[Unemployment percent]]/100)*Table7[[#This Row],[Population]]</f>
        <v>710742.2</v>
      </c>
      <c r="G285" s="58">
        <f>(Table7[[#This Row],[Literacy percent]]/100)*Table7[[#This Row],[Population]]</f>
        <v>1705781.28</v>
      </c>
      <c r="H285" s="58">
        <f>Table7[[#This Row],[Labor Force]]-Table7[[#This Row],[Total Unemployed]]</f>
        <v>129257.80000000005</v>
      </c>
      <c r="I285" s="58" t="str">
        <f>IF(Table7[[#This Row],[Literacy percent]]&gt;90,"BOON","BARRIER")</f>
        <v>BARRIER</v>
      </c>
    </row>
    <row r="286" spans="1:9" x14ac:dyDescent="0.25">
      <c r="A286" s="45" t="s">
        <v>113</v>
      </c>
      <c r="B286" s="55">
        <v>1867035</v>
      </c>
      <c r="C286" s="55">
        <v>45</v>
      </c>
      <c r="D286" s="55">
        <v>84.8</v>
      </c>
      <c r="E286" s="55">
        <v>838000</v>
      </c>
      <c r="F286" s="58">
        <f>(Table7[[#This Row],[Unemployment percent]]/100)*Table7[[#This Row],[Population]]</f>
        <v>840165.75</v>
      </c>
      <c r="G286" s="58">
        <f>(Table7[[#This Row],[Literacy percent]]/100)*Table7[[#This Row],[Population]]</f>
        <v>1583245.68</v>
      </c>
      <c r="H286" s="58">
        <f>Table7[[#This Row],[Labor Force]]-Table7[[#This Row],[Total Unemployed]]</f>
        <v>-2165.75</v>
      </c>
      <c r="I286" s="58" t="str">
        <f>IF(Table7[[#This Row],[Literacy percent]]&gt;90,"BOON","BARRIER")</f>
        <v>BARRIER</v>
      </c>
    </row>
    <row r="287" spans="1:9" x14ac:dyDescent="0.25">
      <c r="A287" s="45" t="s">
        <v>127</v>
      </c>
      <c r="B287" s="55">
        <v>3086859</v>
      </c>
      <c r="C287" s="55">
        <v>20</v>
      </c>
      <c r="D287" s="55">
        <v>41.7</v>
      </c>
      <c r="E287" s="55">
        <v>786000</v>
      </c>
      <c r="F287" s="58">
        <f>(Table7[[#This Row],[Unemployment percent]]/100)*Table7[[#This Row],[Population]]</f>
        <v>617371.80000000005</v>
      </c>
      <c r="G287" s="58">
        <f>(Table7[[#This Row],[Literacy percent]]/100)*Table7[[#This Row],[Population]]</f>
        <v>1287220.2030000002</v>
      </c>
      <c r="H287" s="58">
        <f>Table7[[#This Row],[Labor Force]]-Table7[[#This Row],[Total Unemployed]]</f>
        <v>168628.19999999995</v>
      </c>
      <c r="I287" s="58" t="str">
        <f>IF(Table7[[#This Row],[Literacy percent]]&gt;90,"BOON","BARRIER")</f>
        <v>BARRIER</v>
      </c>
    </row>
    <row r="288" spans="1:9" x14ac:dyDescent="0.25">
      <c r="A288" s="45" t="s">
        <v>71</v>
      </c>
      <c r="B288" s="55">
        <v>1332893</v>
      </c>
      <c r="C288" s="55">
        <v>9.6</v>
      </c>
      <c r="D288" s="55">
        <v>99.8</v>
      </c>
      <c r="E288" s="55">
        <v>660000</v>
      </c>
      <c r="F288" s="58">
        <f>(Table7[[#This Row],[Unemployment percent]]/100)*Table7[[#This Row],[Population]]</f>
        <v>127957.728</v>
      </c>
      <c r="G288" s="58">
        <f>(Table7[[#This Row],[Literacy percent]]/100)*Table7[[#This Row],[Population]]</f>
        <v>1330227.2139999999</v>
      </c>
      <c r="H288" s="58">
        <f>Table7[[#This Row],[Labor Force]]-Table7[[#This Row],[Total Unemployed]]</f>
        <v>532042.272</v>
      </c>
      <c r="I288" s="58" t="str">
        <f>IF(Table7[[#This Row],[Literacy percent]]&gt;90,"BOON","BARRIER")</f>
        <v>BOON</v>
      </c>
    </row>
    <row r="289" spans="1:9" x14ac:dyDescent="0.25">
      <c r="A289" s="45" t="s">
        <v>78</v>
      </c>
      <c r="B289" s="55">
        <v>1389201</v>
      </c>
      <c r="C289" s="55">
        <v>21</v>
      </c>
      <c r="D289" s="55">
        <v>63.2</v>
      </c>
      <c r="E289" s="55">
        <v>650000</v>
      </c>
      <c r="F289" s="58">
        <f>(Table7[[#This Row],[Unemployment percent]]/100)*Table7[[#This Row],[Population]]</f>
        <v>291732.20999999996</v>
      </c>
      <c r="G289" s="58">
        <f>(Table7[[#This Row],[Literacy percent]]/100)*Table7[[#This Row],[Population]]</f>
        <v>877975.03200000001</v>
      </c>
      <c r="H289" s="58">
        <f>Table7[[#This Row],[Labor Force]]-Table7[[#This Row],[Total Unemployed]]</f>
        <v>358267.79000000004</v>
      </c>
      <c r="I289" s="58" t="str">
        <f>IF(Table7[[#This Row],[Literacy percent]]&gt;90,"BOON","BARRIER")</f>
        <v>BARRIER</v>
      </c>
    </row>
    <row r="290" spans="1:9" x14ac:dyDescent="0.25">
      <c r="A290" s="45" t="s">
        <v>128</v>
      </c>
      <c r="B290" s="55">
        <v>1230602</v>
      </c>
      <c r="C290" s="55">
        <v>10.8</v>
      </c>
      <c r="D290" s="55">
        <v>85.6</v>
      </c>
      <c r="E290" s="55">
        <v>560000</v>
      </c>
      <c r="F290" s="58">
        <f>(Table7[[#This Row],[Unemployment percent]]/100)*Table7[[#This Row],[Population]]</f>
        <v>132905.016</v>
      </c>
      <c r="G290" s="58">
        <f>(Table7[[#This Row],[Literacy percent]]/100)*Table7[[#This Row],[Population]]</f>
        <v>1053395.3119999999</v>
      </c>
      <c r="H290" s="58">
        <f>Table7[[#This Row],[Labor Force]]-Table7[[#This Row],[Total Unemployed]]</f>
        <v>427094.984</v>
      </c>
      <c r="I290" s="58" t="str">
        <f>IF(Table7[[#This Row],[Literacy percent]]&gt;90,"BOON","BARRIER")</f>
        <v>BARRIER</v>
      </c>
    </row>
    <row r="291" spans="1:9" x14ac:dyDescent="0.25">
      <c r="A291" s="45" t="s">
        <v>176</v>
      </c>
      <c r="B291" s="55">
        <v>1173900</v>
      </c>
      <c r="C291" s="55">
        <v>34</v>
      </c>
      <c r="D291" s="55">
        <v>81.599999999999994</v>
      </c>
      <c r="E291" s="55">
        <v>383200</v>
      </c>
      <c r="F291" s="58">
        <f>(Table7[[#This Row],[Unemployment percent]]/100)*Table7[[#This Row],[Population]]</f>
        <v>399126</v>
      </c>
      <c r="G291" s="58">
        <f>(Table7[[#This Row],[Literacy percent]]/100)*Table7[[#This Row],[Population]]</f>
        <v>957902.39999999991</v>
      </c>
      <c r="H291" s="58">
        <f>Table7[[#This Row],[Labor Force]]-Table7[[#This Row],[Total Unemployed]]</f>
        <v>-15926</v>
      </c>
      <c r="I291" s="58" t="str">
        <f>IF(Table7[[#This Row],[Literacy percent]]&gt;90,"BOON","BARRIER")</f>
        <v>BARRIER</v>
      </c>
    </row>
    <row r="292" spans="1:9" x14ac:dyDescent="0.25">
      <c r="A292" s="45" t="s">
        <v>31</v>
      </c>
      <c r="B292" s="55">
        <v>688345</v>
      </c>
      <c r="C292" s="55">
        <v>15</v>
      </c>
      <c r="D292" s="55">
        <v>89.1</v>
      </c>
      <c r="E292" s="55">
        <v>370000</v>
      </c>
      <c r="F292" s="58">
        <f>(Table7[[#This Row],[Unemployment percent]]/100)*Table7[[#This Row],[Population]]</f>
        <v>103251.75</v>
      </c>
      <c r="G292" s="58">
        <f>(Table7[[#This Row],[Literacy percent]]/100)*Table7[[#This Row],[Population]]</f>
        <v>613315.3949999999</v>
      </c>
      <c r="H292" s="58">
        <f>Table7[[#This Row],[Labor Force]]-Table7[[#This Row],[Total Unemployed]]</f>
        <v>266748.25</v>
      </c>
      <c r="I292" s="58" t="str">
        <f>IF(Table7[[#This Row],[Literacy percent]]&gt;90,"BOON","BARRIER")</f>
        <v>BARRIER</v>
      </c>
    </row>
    <row r="293" spans="1:9" x14ac:dyDescent="0.25">
      <c r="A293" s="45" t="s">
        <v>156</v>
      </c>
      <c r="B293" s="55">
        <v>776948</v>
      </c>
      <c r="C293" s="55">
        <v>36</v>
      </c>
      <c r="D293" s="55">
        <v>88.9</v>
      </c>
      <c r="E293" s="55">
        <v>309900</v>
      </c>
      <c r="F293" s="58">
        <f>(Table7[[#This Row],[Unemployment percent]]/100)*Table7[[#This Row],[Population]]</f>
        <v>279701.27999999997</v>
      </c>
      <c r="G293" s="58">
        <f>(Table7[[#This Row],[Literacy percent]]/100)*Table7[[#This Row],[Population]]</f>
        <v>690706.772</v>
      </c>
      <c r="H293" s="58">
        <f>Table7[[#This Row],[Labor Force]]-Table7[[#This Row],[Total Unemployed]]</f>
        <v>30198.72000000003</v>
      </c>
      <c r="I293" s="58" t="str">
        <f>IF(Table7[[#This Row],[Literacy percent]]&gt;90,"BOON","BARRIER")</f>
        <v>BARRIER</v>
      </c>
    </row>
    <row r="294" spans="1:9" x14ac:dyDescent="0.25">
      <c r="A294" s="45" t="s">
        <v>117</v>
      </c>
      <c r="B294" s="55">
        <v>468571</v>
      </c>
      <c r="C294" s="55">
        <v>4.5</v>
      </c>
      <c r="D294" s="55">
        <v>100</v>
      </c>
      <c r="E294" s="55">
        <v>293700</v>
      </c>
      <c r="F294" s="58">
        <f>(Table7[[#This Row],[Unemployment percent]]/100)*Table7[[#This Row],[Population]]</f>
        <v>21085.695</v>
      </c>
      <c r="G294" s="58">
        <f>(Table7[[#This Row],[Literacy percent]]/100)*Table7[[#This Row],[Population]]</f>
        <v>468571</v>
      </c>
      <c r="H294" s="58">
        <f>Table7[[#This Row],[Labor Force]]-Table7[[#This Row],[Total Unemployed]]</f>
        <v>272614.30499999999</v>
      </c>
      <c r="I294" s="58" t="str">
        <f>IF(Table7[[#This Row],[Literacy percent]]&gt;90,"BOON","BARRIER")</f>
        <v>BOON</v>
      </c>
    </row>
    <row r="295" spans="1:9" x14ac:dyDescent="0.25">
      <c r="A295" s="45" t="s">
        <v>64</v>
      </c>
      <c r="B295" s="55">
        <v>476703</v>
      </c>
      <c r="C295" s="55">
        <v>50</v>
      </c>
      <c r="D295" s="55">
        <v>67.900000000000006</v>
      </c>
      <c r="E295" s="55">
        <v>282000</v>
      </c>
      <c r="F295" s="58">
        <f>(Table7[[#This Row],[Unemployment percent]]/100)*Table7[[#This Row],[Population]]</f>
        <v>238351.5</v>
      </c>
      <c r="G295" s="58">
        <f>(Table7[[#This Row],[Literacy percent]]/100)*Table7[[#This Row],[Population]]</f>
        <v>323681.337</v>
      </c>
      <c r="H295" s="58">
        <f>Table7[[#This Row],[Labor Force]]-Table7[[#This Row],[Total Unemployed]]</f>
        <v>43648.5</v>
      </c>
      <c r="I295" s="58" t="str">
        <f>IF(Table7[[#This Row],[Literacy percent]]&gt;90,"BOON","BARRIER")</f>
        <v>BARRIER</v>
      </c>
    </row>
    <row r="296" spans="1:9" x14ac:dyDescent="0.25">
      <c r="A296" s="45" t="s">
        <v>41</v>
      </c>
      <c r="B296" s="55">
        <v>1640115</v>
      </c>
      <c r="C296" s="55">
        <v>23.8</v>
      </c>
      <c r="D296" s="55">
        <v>79.8</v>
      </c>
      <c r="E296" s="55">
        <v>264000</v>
      </c>
      <c r="F296" s="58">
        <f>(Table7[[#This Row],[Unemployment percent]]/100)*Table7[[#This Row],[Population]]</f>
        <v>390347.37000000005</v>
      </c>
      <c r="G296" s="58">
        <f>(Table7[[#This Row],[Literacy percent]]/100)*Table7[[#This Row],[Population]]</f>
        <v>1308811.7699999998</v>
      </c>
      <c r="H296" s="58">
        <f>Table7[[#This Row],[Labor Force]]-Table7[[#This Row],[Total Unemployed]]</f>
        <v>-126347.37000000005</v>
      </c>
      <c r="I296" s="58" t="str">
        <f>IF(Table7[[#This Row],[Literacy percent]]&gt;90,"BOON","BARRIER")</f>
        <v>BARRIER</v>
      </c>
    </row>
    <row r="297" spans="1:9" x14ac:dyDescent="0.25">
      <c r="A297" s="45" t="s">
        <v>118</v>
      </c>
      <c r="B297" s="55">
        <v>449198</v>
      </c>
      <c r="C297" s="55">
        <v>4.7</v>
      </c>
      <c r="D297" s="55">
        <v>94.5</v>
      </c>
      <c r="E297" s="55">
        <v>231500</v>
      </c>
      <c r="F297" s="58">
        <f>(Table7[[#This Row],[Unemployment percent]]/100)*Table7[[#This Row],[Population]]</f>
        <v>21112.306</v>
      </c>
      <c r="G297" s="58">
        <f>(Table7[[#This Row],[Literacy percent]]/100)*Table7[[#This Row],[Population]]</f>
        <v>424492.11</v>
      </c>
      <c r="H297" s="58">
        <f>Table7[[#This Row],[Labor Force]]-Table7[[#This Row],[Total Unemployed]]</f>
        <v>210387.69399999999</v>
      </c>
      <c r="I297" s="58" t="str">
        <f>IF(Table7[[#This Row],[Literacy percent]]&gt;90,"BOON","BARRIER")</f>
        <v>BOON</v>
      </c>
    </row>
    <row r="298" spans="1:9" x14ac:dyDescent="0.25">
      <c r="A298" s="45" t="s">
        <v>126</v>
      </c>
      <c r="B298" s="55">
        <v>432900</v>
      </c>
      <c r="C298" s="55">
        <v>27.2</v>
      </c>
      <c r="D298" s="55">
        <v>97.7</v>
      </c>
      <c r="E298" s="55">
        <v>165900</v>
      </c>
      <c r="F298" s="58">
        <f>(Table7[[#This Row],[Unemployment percent]]/100)*Table7[[#This Row],[Population]]</f>
        <v>117748.8</v>
      </c>
      <c r="G298" s="58">
        <f>(Table7[[#This Row],[Literacy percent]]/100)*Table7[[#This Row],[Population]]</f>
        <v>422943.3</v>
      </c>
      <c r="H298" s="58">
        <f>Table7[[#This Row],[Labor Force]]-Table7[[#This Row],[Total Unemployed]]</f>
        <v>48151.199999999997</v>
      </c>
      <c r="I298" s="58" t="str">
        <f>IF(Table7[[#This Row],[Literacy percent]]&gt;90,"BOON","BARRIER")</f>
        <v>BOON</v>
      </c>
    </row>
    <row r="299" spans="1:9" x14ac:dyDescent="0.25">
      <c r="A299" s="45" t="s">
        <v>125</v>
      </c>
      <c r="B299" s="55">
        <v>398534</v>
      </c>
      <c r="C299" s="55">
        <v>7</v>
      </c>
      <c r="D299" s="55">
        <v>92.8</v>
      </c>
      <c r="E299" s="55">
        <v>160000</v>
      </c>
      <c r="F299" s="58">
        <f>(Table7[[#This Row],[Unemployment percent]]/100)*Table7[[#This Row],[Population]]</f>
        <v>27897.38</v>
      </c>
      <c r="G299" s="58">
        <f>(Table7[[#This Row],[Literacy percent]]/100)*Table7[[#This Row],[Population]]</f>
        <v>369839.55199999997</v>
      </c>
      <c r="H299" s="58">
        <f>Table7[[#This Row],[Labor Force]]-Table7[[#This Row],[Total Unemployed]]</f>
        <v>132102.62</v>
      </c>
      <c r="I299" s="58" t="str">
        <f>IF(Table7[[#This Row],[Literacy percent]]&gt;90,"BOON","BARRIER")</f>
        <v>BOON</v>
      </c>
    </row>
    <row r="300" spans="1:9" x14ac:dyDescent="0.25">
      <c r="A300" s="45" t="s">
        <v>92</v>
      </c>
      <c r="B300" s="55">
        <v>296737</v>
      </c>
      <c r="C300" s="55">
        <v>3.1</v>
      </c>
      <c r="D300" s="55">
        <v>99.9</v>
      </c>
      <c r="E300" s="55">
        <v>158100</v>
      </c>
      <c r="F300" s="58">
        <f>(Table7[[#This Row],[Unemployment percent]]/100)*Table7[[#This Row],[Population]]</f>
        <v>9198.8469999999998</v>
      </c>
      <c r="G300" s="58">
        <f>(Table7[[#This Row],[Literacy percent]]/100)*Table7[[#This Row],[Population]]</f>
        <v>296440.26300000004</v>
      </c>
      <c r="H300" s="58">
        <f>Table7[[#This Row],[Labor Force]]-Table7[[#This Row],[Total Unemployed]]</f>
        <v>148901.15299999999</v>
      </c>
      <c r="I300" s="58" t="str">
        <f>IF(Table7[[#This Row],[Literacy percent]]&gt;90,"BOON","BARRIER")</f>
        <v>BOON</v>
      </c>
    </row>
    <row r="301" spans="1:9" x14ac:dyDescent="0.25">
      <c r="A301" s="45" t="s">
        <v>44</v>
      </c>
      <c r="B301" s="55">
        <v>372361</v>
      </c>
      <c r="C301" s="55">
        <v>3.2</v>
      </c>
      <c r="D301" s="55">
        <v>93.9</v>
      </c>
      <c r="E301" s="55">
        <v>158000</v>
      </c>
      <c r="F301" s="58">
        <f>(Table7[[#This Row],[Unemployment percent]]/100)*Table7[[#This Row],[Population]]</f>
        <v>11915.552</v>
      </c>
      <c r="G301" s="58">
        <f>(Table7[[#This Row],[Literacy percent]]/100)*Table7[[#This Row],[Population]]</f>
        <v>349646.97899999999</v>
      </c>
      <c r="H301" s="58">
        <f>Table7[[#This Row],[Labor Force]]-Table7[[#This Row],[Total Unemployed]]</f>
        <v>146084.448</v>
      </c>
      <c r="I301" s="58" t="str">
        <f>IF(Table7[[#This Row],[Literacy percent]]&gt;90,"BOON","BARRIER")</f>
        <v>BOON</v>
      </c>
    </row>
    <row r="302" spans="1:9" x14ac:dyDescent="0.25">
      <c r="A302" s="45" t="s">
        <v>56</v>
      </c>
      <c r="B302" s="55">
        <v>671247</v>
      </c>
      <c r="C302" s="55">
        <v>20</v>
      </c>
      <c r="D302" s="55">
        <v>56.5</v>
      </c>
      <c r="E302" s="55">
        <v>144500</v>
      </c>
      <c r="F302" s="58">
        <f>(Table7[[#This Row],[Unemployment percent]]/100)*Table7[[#This Row],[Population]]</f>
        <v>134249.4</v>
      </c>
      <c r="G302" s="58">
        <f>(Table7[[#This Row],[Literacy percent]]/100)*Table7[[#This Row],[Population]]</f>
        <v>379254.55499999999</v>
      </c>
      <c r="H302" s="58">
        <f>Table7[[#This Row],[Labor Force]]-Table7[[#This Row],[Total Unemployed]]</f>
        <v>10250.600000000006</v>
      </c>
      <c r="I302" s="58" t="str">
        <f>IF(Table7[[#This Row],[Literacy percent]]&gt;90,"BOON","BARRIER")</f>
        <v>BARRIER</v>
      </c>
    </row>
    <row r="303" spans="1:9" x14ac:dyDescent="0.25">
      <c r="A303" s="45" t="s">
        <v>155</v>
      </c>
      <c r="B303" s="55">
        <v>863051</v>
      </c>
      <c r="C303" s="55">
        <v>2.7</v>
      </c>
      <c r="D303" s="55">
        <v>82.5</v>
      </c>
      <c r="E303" s="55">
        <v>140000</v>
      </c>
      <c r="F303" s="58">
        <f>(Table7[[#This Row],[Unemployment percent]]/100)*Table7[[#This Row],[Population]]</f>
        <v>23302.377000000004</v>
      </c>
      <c r="G303" s="58">
        <f>(Table7[[#This Row],[Literacy percent]]/100)*Table7[[#This Row],[Population]]</f>
        <v>712017.07499999995</v>
      </c>
      <c r="H303" s="58">
        <f>Table7[[#This Row],[Labor Force]]-Table7[[#This Row],[Total Unemployed]]</f>
        <v>116697.62299999999</v>
      </c>
      <c r="I303" s="58" t="str">
        <f>IF(Table7[[#This Row],[Literacy percent]]&gt;90,"BOON","BARRIER")</f>
        <v>BARRIER</v>
      </c>
    </row>
    <row r="304" spans="1:9" x14ac:dyDescent="0.25">
      <c r="A304" s="45" t="s">
        <v>73</v>
      </c>
      <c r="B304" s="55">
        <v>893354</v>
      </c>
      <c r="C304" s="55">
        <v>7.6</v>
      </c>
      <c r="D304" s="55">
        <v>93.7</v>
      </c>
      <c r="E304" s="55">
        <v>137000</v>
      </c>
      <c r="F304" s="58">
        <f>(Table7[[#This Row],[Unemployment percent]]/100)*Table7[[#This Row],[Population]]</f>
        <v>67894.903999999995</v>
      </c>
      <c r="G304" s="58">
        <f>(Table7[[#This Row],[Literacy percent]]/100)*Table7[[#This Row],[Population]]</f>
        <v>837072.69800000009</v>
      </c>
      <c r="H304" s="58">
        <f>Table7[[#This Row],[Labor Force]]-Table7[[#This Row],[Total Unemployed]]</f>
        <v>69105.096000000005</v>
      </c>
      <c r="I304" s="58" t="str">
        <f>IF(Table7[[#This Row],[Literacy percent]]&gt;90,"BOON","BARRIER")</f>
        <v>BOON</v>
      </c>
    </row>
    <row r="305" spans="1:9" x14ac:dyDescent="0.25">
      <c r="A305" s="45" t="s">
        <v>33</v>
      </c>
      <c r="B305" s="55">
        <v>279254</v>
      </c>
      <c r="C305" s="55">
        <v>10.7</v>
      </c>
      <c r="D305" s="55">
        <v>97.4</v>
      </c>
      <c r="E305" s="55">
        <v>128500</v>
      </c>
      <c r="F305" s="58">
        <f>(Table7[[#This Row],[Unemployment percent]]/100)*Table7[[#This Row],[Population]]</f>
        <v>29880.178</v>
      </c>
      <c r="G305" s="58">
        <f>(Table7[[#This Row],[Literacy percent]]/100)*Table7[[#This Row],[Population]]</f>
        <v>271993.39600000001</v>
      </c>
      <c r="H305" s="58">
        <f>Table7[[#This Row],[Labor Force]]-Table7[[#This Row],[Total Unemployed]]</f>
        <v>98619.822</v>
      </c>
      <c r="I305" s="58" t="str">
        <f>IF(Table7[[#This Row],[Literacy percent]]&gt;90,"BOON","BARRIER")</f>
        <v>BOON</v>
      </c>
    </row>
    <row r="306" spans="1:9" x14ac:dyDescent="0.25">
      <c r="A306" s="45" t="s">
        <v>86</v>
      </c>
      <c r="B306" s="55">
        <v>448713</v>
      </c>
      <c r="C306" s="55">
        <v>27.8</v>
      </c>
      <c r="D306" s="55">
        <v>90</v>
      </c>
      <c r="E306" s="55">
        <v>125900</v>
      </c>
      <c r="F306" s="58">
        <f>(Table7[[#This Row],[Unemployment percent]]/100)*Table7[[#This Row],[Population]]</f>
        <v>124742.21400000001</v>
      </c>
      <c r="G306" s="58">
        <f>(Table7[[#This Row],[Literacy percent]]/100)*Table7[[#This Row],[Population]]</f>
        <v>403841.7</v>
      </c>
      <c r="H306" s="58">
        <f>Table7[[#This Row],[Labor Force]]-Table7[[#This Row],[Total Unemployed]]</f>
        <v>1157.7859999999928</v>
      </c>
      <c r="I306" s="58" t="str">
        <f>IF(Table7[[#This Row],[Literacy percent]]&gt;90,"BOON","BARRIER")</f>
        <v>BARRIER</v>
      </c>
    </row>
    <row r="307" spans="1:9" x14ac:dyDescent="0.25">
      <c r="A307" s="45" t="s">
        <v>175</v>
      </c>
      <c r="B307" s="55">
        <v>438144</v>
      </c>
      <c r="C307" s="55">
        <v>17</v>
      </c>
      <c r="D307" s="55">
        <v>93</v>
      </c>
      <c r="E307" s="55">
        <v>104000</v>
      </c>
      <c r="F307" s="58">
        <f>(Table7[[#This Row],[Unemployment percent]]/100)*Table7[[#This Row],[Population]]</f>
        <v>74484.48000000001</v>
      </c>
      <c r="G307" s="58">
        <f>(Table7[[#This Row],[Literacy percent]]/100)*Table7[[#This Row],[Population]]</f>
        <v>407473.92000000004</v>
      </c>
      <c r="H307" s="58">
        <f>Table7[[#This Row],[Labor Force]]-Table7[[#This Row],[Total Unemployed]]</f>
        <v>29515.51999999999</v>
      </c>
      <c r="I307" s="58" t="str">
        <f>IF(Table7[[#This Row],[Literacy percent]]&gt;90,"BOON","BARRIER")</f>
        <v>BOON</v>
      </c>
    </row>
    <row r="308" spans="1:9" x14ac:dyDescent="0.25">
      <c r="A308" s="45" t="s">
        <v>61</v>
      </c>
      <c r="B308" s="55">
        <v>780133</v>
      </c>
      <c r="C308" s="55">
        <v>3.2</v>
      </c>
      <c r="D308" s="55">
        <v>97.6</v>
      </c>
      <c r="E308" s="55">
        <v>95025</v>
      </c>
      <c r="F308" s="58">
        <f>(Table7[[#This Row],[Unemployment percent]]/100)*Table7[[#This Row],[Population]]</f>
        <v>24964.256000000001</v>
      </c>
      <c r="G308" s="58">
        <f>(Table7[[#This Row],[Literacy percent]]/100)*Table7[[#This Row],[Population]]</f>
        <v>761409.80799999996</v>
      </c>
      <c r="H308" s="58">
        <f>Table7[[#This Row],[Labor Force]]-Table7[[#This Row],[Total Unemployed]]</f>
        <v>70060.744000000006</v>
      </c>
      <c r="I308" s="58" t="str">
        <f>IF(Table7[[#This Row],[Literacy percent]]&gt;90,"BOON","BARRIER")</f>
        <v>BOON</v>
      </c>
    </row>
    <row r="309" spans="1:9" x14ac:dyDescent="0.25">
      <c r="A309" s="45" t="s">
        <v>36</v>
      </c>
      <c r="B309" s="55">
        <v>279457</v>
      </c>
      <c r="C309" s="55">
        <v>12.9</v>
      </c>
      <c r="D309" s="55">
        <v>94.1</v>
      </c>
      <c r="E309" s="55">
        <v>90000</v>
      </c>
      <c r="F309" s="58">
        <f>(Table7[[#This Row],[Unemployment percent]]/100)*Table7[[#This Row],[Population]]</f>
        <v>36049.953000000001</v>
      </c>
      <c r="G309" s="58">
        <f>(Table7[[#This Row],[Literacy percent]]/100)*Table7[[#This Row],[Population]]</f>
        <v>262969.03700000001</v>
      </c>
      <c r="H309" s="58">
        <f>Table7[[#This Row],[Labor Force]]-Table7[[#This Row],[Total Unemployed]]</f>
        <v>53950.046999999999</v>
      </c>
      <c r="I309" s="58" t="str">
        <f>IF(Table7[[#This Row],[Literacy percent]]&gt;90,"BOON","BARRIER")</f>
        <v>BOON</v>
      </c>
    </row>
    <row r="310" spans="1:9" x14ac:dyDescent="0.25">
      <c r="A310" s="45" t="s">
        <v>140</v>
      </c>
      <c r="B310" s="55">
        <v>219958</v>
      </c>
      <c r="C310" s="55">
        <v>15.6</v>
      </c>
      <c r="D310" s="55">
        <v>96.7</v>
      </c>
      <c r="E310" s="55">
        <v>89000</v>
      </c>
      <c r="F310" s="58">
        <f>(Table7[[#This Row],[Unemployment percent]]/100)*Table7[[#This Row],[Population]]</f>
        <v>34313.447999999997</v>
      </c>
      <c r="G310" s="58">
        <f>(Table7[[#This Row],[Literacy percent]]/100)*Table7[[#This Row],[Population]]</f>
        <v>212699.38600000003</v>
      </c>
      <c r="H310" s="58">
        <f>Table7[[#This Row],[Labor Force]]-Table7[[#This Row],[Total Unemployed]]</f>
        <v>54686.552000000003</v>
      </c>
      <c r="I310" s="58" t="str">
        <f>IF(Table7[[#This Row],[Literacy percent]]&gt;90,"BOON","BARRIER")</f>
        <v>BOON</v>
      </c>
    </row>
    <row r="311" spans="1:9" x14ac:dyDescent="0.25">
      <c r="A311" s="45" t="s">
        <v>123</v>
      </c>
      <c r="B311" s="55">
        <v>349106</v>
      </c>
      <c r="C311" s="55">
        <v>2.5</v>
      </c>
      <c r="D311" s="55">
        <v>97.2</v>
      </c>
      <c r="E311" s="55">
        <v>88000</v>
      </c>
      <c r="F311" s="58">
        <f>(Table7[[#This Row],[Unemployment percent]]/100)*Table7[[#This Row],[Population]]</f>
        <v>8727.65</v>
      </c>
      <c r="G311" s="58">
        <f>(Table7[[#This Row],[Literacy percent]]/100)*Table7[[#This Row],[Population]]</f>
        <v>339331.03200000001</v>
      </c>
      <c r="H311" s="58">
        <f>Table7[[#This Row],[Labor Force]]-Table7[[#This Row],[Total Unemployed]]</f>
        <v>79272.350000000006</v>
      </c>
      <c r="I311" s="58" t="str">
        <f>IF(Table7[[#This Row],[Literacy percent]]&gt;90,"BOON","BARRIER")</f>
        <v>BOON</v>
      </c>
    </row>
    <row r="312" spans="1:9" x14ac:dyDescent="0.25">
      <c r="A312" s="45" t="s">
        <v>141</v>
      </c>
      <c r="B312" s="55">
        <v>216494</v>
      </c>
      <c r="C312" s="55">
        <v>19</v>
      </c>
      <c r="D312" s="55">
        <v>91</v>
      </c>
      <c r="E312" s="55">
        <v>79400</v>
      </c>
      <c r="F312" s="58">
        <f>(Table7[[#This Row],[Unemployment percent]]/100)*Table7[[#This Row],[Population]]</f>
        <v>41133.86</v>
      </c>
      <c r="G312" s="58">
        <f>(Table7[[#This Row],[Literacy percent]]/100)*Table7[[#This Row],[Population]]</f>
        <v>197009.54</v>
      </c>
      <c r="H312" s="58">
        <f>Table7[[#This Row],[Labor Force]]-Table7[[#This Row],[Total Unemployed]]</f>
        <v>38266.14</v>
      </c>
      <c r="I312" s="58" t="str">
        <f>IF(Table7[[#This Row],[Literacy percent]]&gt;90,"BOON","BARRIER")</f>
        <v>BOON</v>
      </c>
    </row>
    <row r="313" spans="1:9" x14ac:dyDescent="0.25">
      <c r="A313" s="45" t="s">
        <v>77</v>
      </c>
      <c r="B313" s="55">
        <v>270485</v>
      </c>
      <c r="C313" s="55">
        <v>11.8</v>
      </c>
      <c r="D313" s="55">
        <v>98</v>
      </c>
      <c r="E313" s="55">
        <v>70000</v>
      </c>
      <c r="F313" s="58">
        <f>(Table7[[#This Row],[Unemployment percent]]/100)*Table7[[#This Row],[Population]]</f>
        <v>31917.230000000003</v>
      </c>
      <c r="G313" s="58">
        <f>(Table7[[#This Row],[Literacy percent]]/100)*Table7[[#This Row],[Population]]</f>
        <v>265075.3</v>
      </c>
      <c r="H313" s="58">
        <f>Table7[[#This Row],[Labor Force]]-Table7[[#This Row],[Total Unemployed]]</f>
        <v>38082.769999999997</v>
      </c>
      <c r="I313" s="58" t="str">
        <f>IF(Table7[[#This Row],[Literacy percent]]&gt;90,"BOON","BARRIER")</f>
        <v>BOON</v>
      </c>
    </row>
    <row r="314" spans="1:9" x14ac:dyDescent="0.25">
      <c r="A314" s="45" t="s">
        <v>163</v>
      </c>
      <c r="B314" s="55">
        <v>117534</v>
      </c>
      <c r="C314" s="55">
        <v>15</v>
      </c>
      <c r="D314" s="55">
        <v>96</v>
      </c>
      <c r="E314" s="55">
        <v>67000</v>
      </c>
      <c r="F314" s="58">
        <f>(Table7[[#This Row],[Unemployment percent]]/100)*Table7[[#This Row],[Population]]</f>
        <v>17630.099999999999</v>
      </c>
      <c r="G314" s="58">
        <f>(Table7[[#This Row],[Literacy percent]]/100)*Table7[[#This Row],[Population]]</f>
        <v>112832.64</v>
      </c>
      <c r="H314" s="58">
        <f>Table7[[#This Row],[Labor Force]]-Table7[[#This Row],[Total Unemployed]]</f>
        <v>49369.9</v>
      </c>
      <c r="I314" s="58" t="str">
        <f>IF(Table7[[#This Row],[Literacy percent]]&gt;90,"BOON","BARRIER")</f>
        <v>BOON</v>
      </c>
    </row>
    <row r="315" spans="1:9" x14ac:dyDescent="0.25">
      <c r="A315" s="45" t="s">
        <v>87</v>
      </c>
      <c r="B315" s="55">
        <v>168564</v>
      </c>
      <c r="C315" s="55">
        <v>15</v>
      </c>
      <c r="D315" s="55">
        <v>99</v>
      </c>
      <c r="E315" s="55">
        <v>60000</v>
      </c>
      <c r="F315" s="58">
        <f>(Table7[[#This Row],[Unemployment percent]]/100)*Table7[[#This Row],[Population]]</f>
        <v>25284.6</v>
      </c>
      <c r="G315" s="58">
        <f>(Table7[[#This Row],[Literacy percent]]/100)*Table7[[#This Row],[Population]]</f>
        <v>166878.35999999999</v>
      </c>
      <c r="H315" s="58">
        <f>Table7[[#This Row],[Labor Force]]-Table7[[#This Row],[Total Unemployed]]</f>
        <v>34715.4</v>
      </c>
      <c r="I315" s="58" t="str">
        <f>IF(Table7[[#This Row],[Literacy percent]]&gt;90,"BOON","BARRIER")</f>
        <v>BOON</v>
      </c>
    </row>
    <row r="316" spans="1:9" x14ac:dyDescent="0.25">
      <c r="A316" s="45" t="s">
        <v>76</v>
      </c>
      <c r="B316" s="55">
        <v>195506</v>
      </c>
      <c r="C316" s="55">
        <v>22</v>
      </c>
      <c r="D316" s="55">
        <v>83</v>
      </c>
      <c r="E316" s="55">
        <v>58800</v>
      </c>
      <c r="F316" s="58">
        <f>(Table7[[#This Row],[Unemployment percent]]/100)*Table7[[#This Row],[Population]]</f>
        <v>43011.32</v>
      </c>
      <c r="G316" s="58">
        <f>(Table7[[#This Row],[Literacy percent]]/100)*Table7[[#This Row],[Population]]</f>
        <v>162269.97999999998</v>
      </c>
      <c r="H316" s="58">
        <f>Table7[[#This Row],[Labor Force]]-Table7[[#This Row],[Total Unemployed]]</f>
        <v>15788.68</v>
      </c>
      <c r="I316" s="58" t="str">
        <f>IF(Table7[[#This Row],[Literacy percent]]&gt;90,"BOON","BARRIER")</f>
        <v>BARRIER</v>
      </c>
    </row>
    <row r="317" spans="1:9" x14ac:dyDescent="0.25">
      <c r="A317" s="45" t="s">
        <v>161</v>
      </c>
      <c r="B317" s="55">
        <v>166312</v>
      </c>
      <c r="C317" s="55">
        <v>20</v>
      </c>
      <c r="D317" s="55">
        <v>67</v>
      </c>
      <c r="E317" s="55">
        <v>43800</v>
      </c>
      <c r="F317" s="58">
        <f>(Table7[[#This Row],[Unemployment percent]]/100)*Table7[[#This Row],[Population]]</f>
        <v>33262.400000000001</v>
      </c>
      <c r="G317" s="58">
        <f>(Table7[[#This Row],[Literacy percent]]/100)*Table7[[#This Row],[Population]]</f>
        <v>111429.04000000001</v>
      </c>
      <c r="H317" s="58">
        <f>Table7[[#This Row],[Labor Force]]-Table7[[#This Row],[Total Unemployed]]</f>
        <v>10537.599999999999</v>
      </c>
      <c r="I317" s="58" t="str">
        <f>IF(Table7[[#This Row],[Literacy percent]]&gt;90,"BOON","BARRIER")</f>
        <v>BARRIER</v>
      </c>
    </row>
    <row r="318" spans="1:9" x14ac:dyDescent="0.25">
      <c r="A318" s="45" t="s">
        <v>85</v>
      </c>
      <c r="B318" s="55">
        <v>89502</v>
      </c>
      <c r="C318" s="55">
        <v>12.5</v>
      </c>
      <c r="D318" s="55">
        <v>98</v>
      </c>
      <c r="E318" s="55">
        <v>42300</v>
      </c>
      <c r="F318" s="58">
        <f>(Table7[[#This Row],[Unemployment percent]]/100)*Table7[[#This Row],[Population]]</f>
        <v>11187.75</v>
      </c>
      <c r="G318" s="58">
        <f>(Table7[[#This Row],[Literacy percent]]/100)*Table7[[#This Row],[Population]]</f>
        <v>87711.959999999992</v>
      </c>
      <c r="H318" s="58">
        <f>Table7[[#This Row],[Labor Force]]-Table7[[#This Row],[Total Unemployed]]</f>
        <v>31112.25</v>
      </c>
      <c r="I318" s="58" t="str">
        <f>IF(Table7[[#This Row],[Literacy percent]]&gt;90,"BOON","BARRIER")</f>
        <v>BOON</v>
      </c>
    </row>
    <row r="319" spans="1:9" x14ac:dyDescent="0.25">
      <c r="A319" s="45" t="s">
        <v>26</v>
      </c>
      <c r="B319" s="55">
        <v>71566</v>
      </c>
      <c r="C319" s="55">
        <v>0.6</v>
      </c>
      <c r="D319" s="55">
        <v>97</v>
      </c>
      <c r="E319" s="55">
        <v>41500</v>
      </c>
      <c r="F319" s="58">
        <f>(Table7[[#This Row],[Unemployment percent]]/100)*Table7[[#This Row],[Population]]</f>
        <v>429.39600000000002</v>
      </c>
      <c r="G319" s="58">
        <f>(Table7[[#This Row],[Literacy percent]]/100)*Table7[[#This Row],[Population]]</f>
        <v>69419.02</v>
      </c>
      <c r="H319" s="58">
        <f>Table7[[#This Row],[Labor Force]]-Table7[[#This Row],[Total Unemployed]]</f>
        <v>41070.603999999999</v>
      </c>
      <c r="I319" s="58" t="str">
        <f>IF(Table7[[#This Row],[Literacy percent]]&gt;90,"BOON","BARRIER")</f>
        <v>BOON</v>
      </c>
    </row>
    <row r="320" spans="1:9" x14ac:dyDescent="0.25">
      <c r="A320" s="45" t="s">
        <v>37</v>
      </c>
      <c r="B320" s="55">
        <v>65365</v>
      </c>
      <c r="C320" s="55">
        <v>5</v>
      </c>
      <c r="D320" s="55">
        <v>98</v>
      </c>
      <c r="E320" s="55">
        <v>37470</v>
      </c>
      <c r="F320" s="58">
        <f>(Table7[[#This Row],[Unemployment percent]]/100)*Table7[[#This Row],[Population]]</f>
        <v>3268.25</v>
      </c>
      <c r="G320" s="58">
        <f>(Table7[[#This Row],[Literacy percent]]/100)*Table7[[#This Row],[Population]]</f>
        <v>64057.7</v>
      </c>
      <c r="H320" s="58">
        <f>Table7[[#This Row],[Labor Force]]-Table7[[#This Row],[Total Unemployed]]</f>
        <v>34201.75</v>
      </c>
      <c r="I320" s="58" t="str">
        <f>IF(Table7[[#This Row],[Literacy percent]]&gt;90,"BOON","BARRIER")</f>
        <v>BOON</v>
      </c>
    </row>
    <row r="321" spans="1:9" x14ac:dyDescent="0.25">
      <c r="A321" s="45" t="s">
        <v>183</v>
      </c>
      <c r="B321" s="55">
        <v>112422</v>
      </c>
      <c r="C321" s="55">
        <v>13.3</v>
      </c>
      <c r="D321" s="55">
        <v>98.5</v>
      </c>
      <c r="E321" s="55">
        <v>33910</v>
      </c>
      <c r="F321" s="58">
        <f>(Table7[[#This Row],[Unemployment percent]]/100)*Table7[[#This Row],[Population]]</f>
        <v>14952.126</v>
      </c>
      <c r="G321" s="58">
        <f>(Table7[[#This Row],[Literacy percent]]/100)*Table7[[#This Row],[Population]]</f>
        <v>110735.67</v>
      </c>
      <c r="H321" s="58">
        <f>Table7[[#This Row],[Labor Force]]-Table7[[#This Row],[Total Unemployed]]</f>
        <v>18957.874</v>
      </c>
      <c r="I321" s="58" t="str">
        <f>IF(Table7[[#This Row],[Literacy percent]]&gt;90,"BOON","BARRIER")</f>
        <v>BOON</v>
      </c>
    </row>
    <row r="322" spans="1:9" x14ac:dyDescent="0.25">
      <c r="A322" s="45" t="s">
        <v>65</v>
      </c>
      <c r="B322" s="55">
        <v>69029</v>
      </c>
      <c r="C322" s="55">
        <v>23</v>
      </c>
      <c r="D322" s="55">
        <v>94</v>
      </c>
      <c r="E322" s="55">
        <v>25000</v>
      </c>
      <c r="F322" s="58">
        <f>(Table7[[#This Row],[Unemployment percent]]/100)*Table7[[#This Row],[Population]]</f>
        <v>15876.67</v>
      </c>
      <c r="G322" s="58">
        <f>(Table7[[#This Row],[Literacy percent]]/100)*Table7[[#This Row],[Population]]</f>
        <v>64887.259999999995</v>
      </c>
      <c r="H322" s="58">
        <f>Table7[[#This Row],[Labor Force]]-Table7[[#This Row],[Total Unemployed]]</f>
        <v>9123.33</v>
      </c>
      <c r="I322" s="58" t="str">
        <f>IF(Table7[[#This Row],[Literacy percent]]&gt;90,"BOON","BARRIER")</f>
        <v>BOON</v>
      </c>
    </row>
    <row r="323" spans="1:9" x14ac:dyDescent="0.25">
      <c r="A323" s="45" t="s">
        <v>51</v>
      </c>
      <c r="B323" s="55">
        <v>44270</v>
      </c>
      <c r="C323" s="55">
        <v>4.0999999999999996</v>
      </c>
      <c r="D323" s="55">
        <v>98</v>
      </c>
      <c r="E323" s="55">
        <v>19820</v>
      </c>
      <c r="F323" s="58">
        <f>(Table7[[#This Row],[Unemployment percent]]/100)*Table7[[#This Row],[Population]]</f>
        <v>1815.0699999999997</v>
      </c>
      <c r="G323" s="58">
        <f>(Table7[[#This Row],[Literacy percent]]/100)*Table7[[#This Row],[Population]]</f>
        <v>43384.6</v>
      </c>
      <c r="H323" s="58">
        <f>Table7[[#This Row],[Labor Force]]-Table7[[#This Row],[Total Unemployed]]</f>
        <v>18004.93</v>
      </c>
      <c r="I323" s="58" t="str">
        <f>IF(Table7[[#This Row],[Literacy percent]]&gt;90,"BOON","BARRIER")</f>
        <v>BOON</v>
      </c>
    </row>
    <row r="324" spans="1:9" x14ac:dyDescent="0.25">
      <c r="A324" s="45" t="s">
        <v>22</v>
      </c>
      <c r="B324" s="55">
        <v>57881</v>
      </c>
      <c r="C324" s="55">
        <v>6</v>
      </c>
      <c r="D324" s="55">
        <v>97</v>
      </c>
      <c r="E324" s="55">
        <v>14000</v>
      </c>
      <c r="F324" s="58">
        <f>(Table7[[#This Row],[Unemployment percent]]/100)*Table7[[#This Row],[Population]]</f>
        <v>3472.8599999999997</v>
      </c>
      <c r="G324" s="58">
        <f>(Table7[[#This Row],[Literacy percent]]/100)*Table7[[#This Row],[Population]]</f>
        <v>56144.57</v>
      </c>
      <c r="H324" s="58">
        <f>Table7[[#This Row],[Labor Force]]-Table7[[#This Row],[Total Unemployed]]</f>
        <v>10527.14</v>
      </c>
      <c r="I324" s="58" t="str">
        <f>IF(Table7[[#This Row],[Literacy percent]]&gt;90,"BOON","BARRIER")</f>
        <v>BOON</v>
      </c>
    </row>
    <row r="325" spans="1:9" x14ac:dyDescent="0.25">
      <c r="A325" s="45" t="s">
        <v>133</v>
      </c>
      <c r="B325" s="55">
        <v>9341</v>
      </c>
      <c r="C325" s="55">
        <v>6</v>
      </c>
      <c r="D325" s="55">
        <v>97</v>
      </c>
      <c r="E325" s="55">
        <v>4521</v>
      </c>
      <c r="F325" s="58">
        <f>(Table7[[#This Row],[Unemployment percent]]/100)*Table7[[#This Row],[Population]]</f>
        <v>560.45999999999992</v>
      </c>
      <c r="G325" s="58">
        <f>(Table7[[#This Row],[Literacy percent]]/100)*Table7[[#This Row],[Population]]</f>
        <v>9060.77</v>
      </c>
      <c r="H325" s="58">
        <f>Table7[[#This Row],[Labor Force]]-Table7[[#This Row],[Total Unemployed]]</f>
        <v>3960.54</v>
      </c>
      <c r="I325" s="58" t="str">
        <f>IF(Table7[[#This Row],[Literacy percent]]&gt;90,"BOON","BARRIER")</f>
        <v>BOON</v>
      </c>
    </row>
    <row r="326" spans="1:9" x14ac:dyDescent="0.25">
      <c r="A326" s="45" t="s">
        <v>159</v>
      </c>
      <c r="B326" s="55">
        <v>7460</v>
      </c>
      <c r="C326" s="55">
        <v>14</v>
      </c>
      <c r="D326" s="55">
        <v>97</v>
      </c>
      <c r="E326" s="55">
        <v>3500</v>
      </c>
      <c r="F326" s="58">
        <f>(Table7[[#This Row],[Unemployment percent]]/100)*Table7[[#This Row],[Population]]</f>
        <v>1044.4000000000001</v>
      </c>
      <c r="G326" s="58">
        <f>(Table7[[#This Row],[Literacy percent]]/100)*Table7[[#This Row],[Population]]</f>
        <v>7236.2</v>
      </c>
      <c r="H326" s="58">
        <f>Table7[[#This Row],[Labor Force]]-Table7[[#This Row],[Total Unemployed]]</f>
        <v>2455.6</v>
      </c>
      <c r="I326" s="58" t="str">
        <f>IF(Table7[[#This Row],[Literacy percent]]&gt;90,"BOON","BARRIER")</f>
        <v>BOON</v>
      </c>
    </row>
    <row r="327" spans="1:9" x14ac:dyDescent="0.25">
      <c r="A327" s="45" t="s">
        <v>114</v>
      </c>
      <c r="B327" s="55">
        <v>3482211</v>
      </c>
      <c r="C327" s="55">
        <v>85</v>
      </c>
      <c r="D327" s="55">
        <v>57.5</v>
      </c>
      <c r="E327" s="55">
        <v>3214</v>
      </c>
      <c r="F327" s="58">
        <f>(Table7[[#This Row],[Unemployment percent]]/100)*Table7[[#This Row],[Population]]</f>
        <v>2959879.35</v>
      </c>
      <c r="G327" s="58">
        <f>(Table7[[#This Row],[Literacy percent]]/100)*Table7[[#This Row],[Population]]</f>
        <v>2002271.325</v>
      </c>
      <c r="H327" s="58">
        <f>Table7[[#This Row],[Labor Force]]-Table7[[#This Row],[Total Unemployed]]</f>
        <v>-2956665.35</v>
      </c>
      <c r="I327" s="58" t="str">
        <f>IF(Table7[[#This Row],[Literacy percent]]&gt;90,"BOON","BARRIER")</f>
        <v>BARRIER</v>
      </c>
    </row>
    <row r="328" spans="1:9" x14ac:dyDescent="0.25">
      <c r="A328" s="45" t="s">
        <v>50</v>
      </c>
      <c r="B328" s="55">
        <v>418224</v>
      </c>
      <c r="C328" s="55">
        <v>21</v>
      </c>
      <c r="D328" s="55">
        <v>76.599999999999994</v>
      </c>
      <c r="E328" s="55">
        <v>2300</v>
      </c>
      <c r="F328" s="58">
        <f>(Table7[[#This Row],[Unemployment percent]]/100)*Table7[[#This Row],[Population]]</f>
        <v>87827.04</v>
      </c>
      <c r="G328" s="58">
        <f>(Table7[[#This Row],[Literacy percent]]/100)*Table7[[#This Row],[Population]]</f>
        <v>320359.58399999997</v>
      </c>
      <c r="H328" s="58">
        <f>Table7[[#This Row],[Labor Force]]-Table7[[#This Row],[Total Unemployed]]</f>
        <v>-85527.039999999994</v>
      </c>
      <c r="I328" s="58" t="str">
        <f>IF(Table7[[#This Row],[Literacy percent]]&gt;90,"BOON","BARRIER")</f>
        <v>BARRIER</v>
      </c>
    </row>
    <row r="329" spans="1:9" x14ac:dyDescent="0.25">
      <c r="A329" s="45" t="s">
        <v>38</v>
      </c>
      <c r="B329" s="55">
        <v>2232291</v>
      </c>
      <c r="C329" s="55">
        <v>2.5</v>
      </c>
      <c r="D329" s="55">
        <v>42.2</v>
      </c>
      <c r="E329" s="55">
        <v>2300</v>
      </c>
      <c r="F329" s="58">
        <f>(Table7[[#This Row],[Unemployment percent]]/100)*Table7[[#This Row],[Population]]</f>
        <v>55807.275000000001</v>
      </c>
      <c r="G329" s="58">
        <f>(Table7[[#This Row],[Literacy percent]]/100)*Table7[[#This Row],[Population]]</f>
        <v>942026.80200000014</v>
      </c>
      <c r="H329" s="58">
        <f>Table7[[#This Row],[Labor Force]]-Table7[[#This Row],[Total Unemployed]]</f>
        <v>-53507.275000000001</v>
      </c>
      <c r="I329" s="58" t="str">
        <f>IF(Table7[[#This Row],[Literacy percent]]&gt;90,"BOON","BARRIER")</f>
        <v>BARRIER</v>
      </c>
    </row>
    <row r="330" spans="1:9" x14ac:dyDescent="0.25">
      <c r="A330" s="45" t="s">
        <v>66</v>
      </c>
      <c r="B330" s="55">
        <v>8950034</v>
      </c>
      <c r="C330" s="55">
        <v>17</v>
      </c>
      <c r="D330" s="55">
        <v>84.7</v>
      </c>
      <c r="E330" s="55">
        <v>2154</v>
      </c>
      <c r="F330" s="58">
        <f>(Table7[[#This Row],[Unemployment percent]]/100)*Table7[[#This Row],[Population]]</f>
        <v>1521505.78</v>
      </c>
      <c r="G330" s="58">
        <f>(Table7[[#This Row],[Literacy percent]]/100)*Table7[[#This Row],[Population]]</f>
        <v>7580678.7979999995</v>
      </c>
      <c r="H330" s="58">
        <f>Table7[[#This Row],[Labor Force]]-Table7[[#This Row],[Total Unemployed]]</f>
        <v>-1519351.78</v>
      </c>
      <c r="I330" s="58" t="str">
        <f>IF(Table7[[#This Row],[Literacy percent]]&gt;90,"BOON","BARRIER")</f>
        <v>BARRIER</v>
      </c>
    </row>
    <row r="331" spans="1:9" x14ac:dyDescent="0.25">
      <c r="A331" s="45" t="s">
        <v>70</v>
      </c>
      <c r="B331" s="55">
        <v>535881</v>
      </c>
      <c r="C331" s="55">
        <v>30</v>
      </c>
      <c r="D331" s="55">
        <v>85.7</v>
      </c>
      <c r="E331" s="55">
        <v>1201</v>
      </c>
      <c r="F331" s="58">
        <f>(Table7[[#This Row],[Unemployment percent]]/100)*Table7[[#This Row],[Population]]</f>
        <v>160764.29999999999</v>
      </c>
      <c r="G331" s="58">
        <f>(Table7[[#This Row],[Literacy percent]]/100)*Table7[[#This Row],[Population]]</f>
        <v>459250.01699999999</v>
      </c>
      <c r="H331" s="58">
        <f>Table7[[#This Row],[Labor Force]]-Table7[[#This Row],[Total Unemployed]]</f>
        <v>-159563.29999999999</v>
      </c>
      <c r="I331" s="58" t="str">
        <f>IF(Table7[[#This Row],[Literacy percent]]&gt;90,"BOON","BARRIER")</f>
        <v>BARRIER</v>
      </c>
    </row>
  </sheetData>
  <hyperlinks>
    <hyperlink ref="A1" location="OBJECTIVES!A1" display="OBJECTIVES"/>
    <hyperlink ref="A2" location="HOME!A1" display="HOME"/>
  </hyperlinks>
  <pageMargins left="0.7" right="0.7" top="0.75" bottom="0.75" header="0.3" footer="0.3"/>
  <drawing r:id="rId4"/>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1"/>
  <sheetViews>
    <sheetView workbookViewId="0">
      <selection activeCell="L3" sqref="L3"/>
    </sheetView>
  </sheetViews>
  <sheetFormatPr defaultRowHeight="15" x14ac:dyDescent="0.25"/>
  <cols>
    <col min="1" max="1" width="31.140625" style="68" bestFit="1" customWidth="1"/>
    <col min="2" max="2" width="16.5703125" style="46" bestFit="1" customWidth="1"/>
    <col min="3" max="3" width="18.42578125" style="46" bestFit="1" customWidth="1"/>
    <col min="4" max="4" width="21.28515625" style="48" bestFit="1" customWidth="1"/>
    <col min="5" max="6" width="9.140625" style="46"/>
    <col min="7" max="7" width="13.140625" style="46" bestFit="1" customWidth="1"/>
    <col min="8" max="8" width="12.85546875" style="48" bestFit="1" customWidth="1"/>
    <col min="9" max="9" width="12.85546875" style="46" customWidth="1"/>
    <col min="10" max="10" width="19.42578125" style="46" customWidth="1"/>
    <col min="11" max="11" width="14.28515625" style="69" bestFit="1" customWidth="1"/>
    <col min="12" max="16384" width="9.140625" style="46"/>
  </cols>
  <sheetData>
    <row r="1" spans="1:11" x14ac:dyDescent="0.25">
      <c r="A1" s="118" t="s">
        <v>526</v>
      </c>
      <c r="C1" s="9"/>
      <c r="H1" s="46"/>
    </row>
    <row r="2" spans="1:11" ht="15.75" x14ac:dyDescent="0.25">
      <c r="A2" s="119" t="s">
        <v>525</v>
      </c>
      <c r="C2" s="9"/>
      <c r="H2" s="46"/>
    </row>
    <row r="3" spans="1:11" x14ac:dyDescent="0.25">
      <c r="A3" s="46"/>
      <c r="C3" s="9"/>
      <c r="H3" s="46"/>
    </row>
    <row r="4" spans="1:11" x14ac:dyDescent="0.25">
      <c r="A4" s="46"/>
      <c r="C4" s="9"/>
      <c r="H4" s="46"/>
    </row>
    <row r="5" spans="1:11" x14ac:dyDescent="0.25">
      <c r="A5" s="46"/>
      <c r="C5" s="9"/>
      <c r="H5" s="46"/>
    </row>
    <row r="6" spans="1:11" x14ac:dyDescent="0.25">
      <c r="A6" s="46"/>
      <c r="C6" s="9"/>
      <c r="H6" s="46"/>
    </row>
    <row r="7" spans="1:11" x14ac:dyDescent="0.25">
      <c r="A7" s="46"/>
      <c r="C7" s="9"/>
      <c r="H7" s="46"/>
      <c r="I7" s="46" t="s">
        <v>496</v>
      </c>
      <c r="J7" s="69"/>
      <c r="K7" s="46"/>
    </row>
    <row r="8" spans="1:11" x14ac:dyDescent="0.25">
      <c r="A8" s="46"/>
      <c r="C8" s="9"/>
      <c r="H8" s="46"/>
      <c r="I8" s="49" t="s">
        <v>473</v>
      </c>
      <c r="J8" s="22" t="s">
        <v>508</v>
      </c>
      <c r="K8" s="14" t="s">
        <v>497</v>
      </c>
    </row>
    <row r="9" spans="1:11" x14ac:dyDescent="0.25">
      <c r="A9" s="46"/>
      <c r="C9" s="9"/>
      <c r="H9" s="46"/>
      <c r="I9" s="45" t="s">
        <v>118</v>
      </c>
      <c r="J9" s="15">
        <v>13.64</v>
      </c>
      <c r="K9" s="21">
        <v>1</v>
      </c>
    </row>
    <row r="10" spans="1:11" x14ac:dyDescent="0.25">
      <c r="A10" s="46"/>
      <c r="C10" s="9"/>
      <c r="H10" s="46"/>
      <c r="I10" s="45" t="s">
        <v>37</v>
      </c>
      <c r="J10" s="15">
        <v>8.4905660377358494</v>
      </c>
      <c r="K10" s="21">
        <v>2</v>
      </c>
    </row>
    <row r="11" spans="1:11" x14ac:dyDescent="0.25">
      <c r="A11" s="46"/>
      <c r="C11" s="9"/>
      <c r="H11" s="46"/>
      <c r="I11" s="45" t="s">
        <v>125</v>
      </c>
      <c r="J11" s="15">
        <v>7.0316455696202533</v>
      </c>
      <c r="K11" s="21">
        <v>3</v>
      </c>
    </row>
    <row r="12" spans="1:11" x14ac:dyDescent="0.25">
      <c r="A12" s="9"/>
      <c r="B12" s="9"/>
      <c r="C12" s="9"/>
      <c r="H12" s="46"/>
      <c r="I12" s="45" t="s">
        <v>31</v>
      </c>
      <c r="J12" s="15">
        <v>5.2015037593984959</v>
      </c>
      <c r="K12" s="21">
        <v>4</v>
      </c>
    </row>
    <row r="13" spans="1:11" x14ac:dyDescent="0.25">
      <c r="A13" s="9"/>
      <c r="B13" s="9"/>
      <c r="C13" s="9"/>
      <c r="H13" s="46"/>
      <c r="I13" s="45" t="s">
        <v>35</v>
      </c>
      <c r="J13" s="15">
        <v>4.8816823899371071</v>
      </c>
      <c r="K13" s="21">
        <v>5</v>
      </c>
    </row>
    <row r="14" spans="1:11" x14ac:dyDescent="0.25">
      <c r="A14" s="9"/>
      <c r="B14" s="9"/>
      <c r="C14" s="9"/>
      <c r="H14" s="46"/>
      <c r="I14" s="45" t="s">
        <v>167</v>
      </c>
      <c r="J14" s="15">
        <v>4.5165945165945169</v>
      </c>
      <c r="K14" s="21">
        <v>6</v>
      </c>
    </row>
    <row r="15" spans="1:11" x14ac:dyDescent="0.25">
      <c r="A15" s="9"/>
      <c r="B15" s="9"/>
      <c r="C15" s="9"/>
      <c r="H15" s="46"/>
      <c r="I15" s="45" t="s">
        <v>26</v>
      </c>
      <c r="J15" s="15">
        <v>4.1450777202072535</v>
      </c>
      <c r="K15" s="21">
        <v>7</v>
      </c>
    </row>
    <row r="16" spans="1:11" x14ac:dyDescent="0.25">
      <c r="A16" s="9"/>
      <c r="B16" s="9"/>
      <c r="C16" s="9"/>
      <c r="H16" s="46"/>
      <c r="I16" s="45" t="s">
        <v>82</v>
      </c>
      <c r="J16" s="15">
        <v>4.1428571428571432</v>
      </c>
      <c r="K16" s="21">
        <v>8</v>
      </c>
    </row>
    <row r="17" spans="1:11" x14ac:dyDescent="0.25">
      <c r="A17" s="9"/>
      <c r="B17" s="9"/>
      <c r="C17" s="9"/>
      <c r="H17" s="46"/>
      <c r="I17" s="45" t="s">
        <v>33</v>
      </c>
      <c r="J17" s="15">
        <v>3.7122969837587005</v>
      </c>
      <c r="K17" s="21">
        <v>9</v>
      </c>
    </row>
    <row r="18" spans="1:11" x14ac:dyDescent="0.25">
      <c r="A18" s="9"/>
      <c r="B18" s="9"/>
      <c r="C18" s="9"/>
      <c r="H18" s="46"/>
      <c r="I18" s="45" t="s">
        <v>197</v>
      </c>
      <c r="J18" s="15">
        <v>3.5710227272727271</v>
      </c>
      <c r="K18" s="21">
        <v>10</v>
      </c>
    </row>
    <row r="19" spans="1:11" x14ac:dyDescent="0.25">
      <c r="A19" s="9"/>
      <c r="B19" s="9"/>
      <c r="C19" s="9"/>
      <c r="H19" s="46"/>
      <c r="K19" s="46"/>
    </row>
    <row r="20" spans="1:11" x14ac:dyDescent="0.25">
      <c r="A20" s="9"/>
      <c r="B20" s="9"/>
      <c r="C20" s="9"/>
      <c r="H20" s="46"/>
    </row>
    <row r="21" spans="1:11" x14ac:dyDescent="0.25">
      <c r="A21" s="9"/>
      <c r="B21" s="9"/>
      <c r="C21" s="9"/>
    </row>
    <row r="22" spans="1:11" x14ac:dyDescent="0.25">
      <c r="A22" s="9"/>
      <c r="B22" s="9"/>
      <c r="C22" s="9"/>
    </row>
    <row r="23" spans="1:11" x14ac:dyDescent="0.25">
      <c r="A23" s="9"/>
      <c r="B23" s="9"/>
      <c r="C23" s="9"/>
    </row>
    <row r="24" spans="1:11" x14ac:dyDescent="0.25">
      <c r="A24" s="9"/>
      <c r="B24" s="9"/>
      <c r="C24" s="9"/>
    </row>
    <row r="25" spans="1:11" x14ac:dyDescent="0.25">
      <c r="A25" s="9"/>
      <c r="B25" s="9"/>
      <c r="C25" s="9"/>
    </row>
    <row r="26" spans="1:11" x14ac:dyDescent="0.25">
      <c r="A26" s="9"/>
      <c r="B26" s="9"/>
      <c r="C26" s="9"/>
    </row>
    <row r="27" spans="1:11" x14ac:dyDescent="0.25">
      <c r="A27" s="9"/>
      <c r="B27" s="9"/>
      <c r="C27" s="9"/>
    </row>
    <row r="28" spans="1:11" x14ac:dyDescent="0.25">
      <c r="A28" s="9"/>
      <c r="B28" s="9"/>
      <c r="C28" s="9"/>
    </row>
    <row r="29" spans="1:11" x14ac:dyDescent="0.25">
      <c r="A29" s="9"/>
      <c r="B29" s="9"/>
      <c r="C29" s="9"/>
      <c r="K29" s="46"/>
    </row>
    <row r="30" spans="1:11" x14ac:dyDescent="0.25">
      <c r="A30" s="9"/>
      <c r="B30" s="9"/>
      <c r="C30" s="9"/>
      <c r="K30" s="46"/>
    </row>
    <row r="31" spans="1:11" x14ac:dyDescent="0.25">
      <c r="A31" s="9"/>
      <c r="B31" s="9"/>
      <c r="C31" s="9"/>
      <c r="K31" s="46"/>
    </row>
    <row r="32" spans="1:11" x14ac:dyDescent="0.25">
      <c r="A32" s="9"/>
      <c r="B32" s="9"/>
      <c r="C32" s="9"/>
      <c r="K32" s="46"/>
    </row>
    <row r="33" spans="1:11" x14ac:dyDescent="0.25">
      <c r="A33" s="9"/>
      <c r="B33" s="9"/>
      <c r="C33" s="9"/>
      <c r="J33" s="49" t="s">
        <v>473</v>
      </c>
      <c r="K33" s="49" t="s">
        <v>507</v>
      </c>
    </row>
    <row r="34" spans="1:11" x14ac:dyDescent="0.25">
      <c r="A34" s="9"/>
      <c r="B34" s="9"/>
      <c r="C34" s="9"/>
      <c r="J34" s="45" t="s">
        <v>192</v>
      </c>
      <c r="K34" s="55">
        <v>6393603</v>
      </c>
    </row>
    <row r="35" spans="1:11" x14ac:dyDescent="0.25">
      <c r="A35" s="9"/>
      <c r="B35" s="9"/>
      <c r="C35" s="9"/>
      <c r="J35" s="45" t="s">
        <v>93</v>
      </c>
      <c r="K35" s="55">
        <v>2525989</v>
      </c>
    </row>
    <row r="36" spans="1:11" x14ac:dyDescent="0.25">
      <c r="A36" s="9"/>
      <c r="B36" s="9"/>
      <c r="C36" s="9"/>
      <c r="J36" s="45" t="s">
        <v>54</v>
      </c>
      <c r="K36" s="55">
        <v>1765222</v>
      </c>
    </row>
    <row r="37" spans="1:11" x14ac:dyDescent="0.25">
      <c r="A37" s="9"/>
      <c r="B37" s="9"/>
      <c r="C37" s="9"/>
      <c r="J37" s="45" t="s">
        <v>42</v>
      </c>
      <c r="K37" s="55">
        <v>1724929</v>
      </c>
    </row>
    <row r="38" spans="1:11" x14ac:dyDescent="0.25">
      <c r="A38" s="9"/>
      <c r="B38" s="9"/>
      <c r="C38" s="9"/>
      <c r="J38" s="45" t="s">
        <v>49</v>
      </c>
      <c r="K38" s="55">
        <v>1408800</v>
      </c>
    </row>
    <row r="39" spans="1:11" x14ac:dyDescent="0.25">
      <c r="A39" s="9"/>
      <c r="B39" s="9"/>
      <c r="C39" s="9"/>
      <c r="J39" s="45" t="s">
        <v>101</v>
      </c>
      <c r="K39" s="55">
        <v>1171647</v>
      </c>
    </row>
    <row r="40" spans="1:11" x14ac:dyDescent="0.25">
      <c r="A40" s="9"/>
      <c r="B40" s="9"/>
      <c r="C40" s="9"/>
      <c r="J40" s="45" t="s">
        <v>75</v>
      </c>
      <c r="K40" s="55">
        <v>893100</v>
      </c>
    </row>
    <row r="41" spans="1:11" x14ac:dyDescent="0.25">
      <c r="A41" s="9"/>
      <c r="B41" s="9"/>
      <c r="C41" s="9"/>
      <c r="J41" s="45" t="s">
        <v>27</v>
      </c>
      <c r="K41" s="55">
        <v>811603</v>
      </c>
    </row>
    <row r="42" spans="1:11" x14ac:dyDescent="0.25">
      <c r="A42" s="9"/>
      <c r="B42" s="9"/>
      <c r="C42" s="9"/>
      <c r="J42" s="45" t="s">
        <v>172</v>
      </c>
      <c r="K42" s="55">
        <v>664852</v>
      </c>
    </row>
    <row r="43" spans="1:11" x14ac:dyDescent="0.25">
      <c r="A43" s="9"/>
      <c r="B43" s="9"/>
      <c r="C43" s="9"/>
      <c r="J43" s="45" t="s">
        <v>158</v>
      </c>
      <c r="K43" s="55">
        <v>537289</v>
      </c>
    </row>
    <row r="44" spans="1:11" x14ac:dyDescent="0.25">
      <c r="A44" s="9"/>
      <c r="B44" s="9"/>
      <c r="C44" s="9"/>
    </row>
    <row r="45" spans="1:11" x14ac:dyDescent="0.25">
      <c r="A45" s="9"/>
      <c r="B45" s="9"/>
      <c r="C45" s="9"/>
    </row>
    <row r="46" spans="1:11" x14ac:dyDescent="0.25">
      <c r="A46" s="9"/>
      <c r="B46" s="9"/>
      <c r="C46" s="9"/>
      <c r="J46" s="143"/>
      <c r="K46" s="144"/>
    </row>
    <row r="47" spans="1:11" x14ac:dyDescent="0.25">
      <c r="A47" s="9"/>
      <c r="B47" s="9"/>
      <c r="C47" s="9"/>
    </row>
    <row r="48" spans="1:11" x14ac:dyDescent="0.25">
      <c r="A48" s="9"/>
      <c r="B48" s="9"/>
      <c r="C48" s="9"/>
    </row>
    <row r="49" spans="1:3" x14ac:dyDescent="0.25">
      <c r="A49" s="9"/>
      <c r="B49" s="9"/>
      <c r="C49" s="9"/>
    </row>
    <row r="50" spans="1:3" x14ac:dyDescent="0.25">
      <c r="A50" s="9"/>
      <c r="B50" s="9"/>
      <c r="C50" s="9"/>
    </row>
    <row r="51" spans="1:3" x14ac:dyDescent="0.25">
      <c r="A51" s="9"/>
      <c r="B51" s="9"/>
      <c r="C51" s="9"/>
    </row>
    <row r="52" spans="1:3" x14ac:dyDescent="0.25">
      <c r="A52" s="9"/>
      <c r="B52" s="9"/>
      <c r="C52" s="9"/>
    </row>
    <row r="53" spans="1:3" x14ac:dyDescent="0.25">
      <c r="A53" s="9"/>
      <c r="B53" s="9"/>
      <c r="C53" s="9"/>
    </row>
    <row r="54" spans="1:3" x14ac:dyDescent="0.25">
      <c r="A54" s="9"/>
      <c r="B54" s="9"/>
      <c r="C54" s="9"/>
    </row>
    <row r="55" spans="1:3" x14ac:dyDescent="0.25">
      <c r="A55" s="9"/>
      <c r="B55" s="9"/>
      <c r="C55" s="9"/>
    </row>
    <row r="56" spans="1:3" x14ac:dyDescent="0.25">
      <c r="A56" s="9"/>
      <c r="B56" s="9"/>
      <c r="C56" s="9"/>
    </row>
    <row r="57" spans="1:3" x14ac:dyDescent="0.25">
      <c r="A57" s="9"/>
      <c r="B57" s="9"/>
      <c r="C57" s="9"/>
    </row>
    <row r="58" spans="1:3" x14ac:dyDescent="0.25">
      <c r="A58" s="9"/>
      <c r="B58" s="9"/>
      <c r="C58" s="9"/>
    </row>
    <row r="59" spans="1:3" x14ac:dyDescent="0.25">
      <c r="A59" s="9"/>
      <c r="B59" s="9"/>
      <c r="C59" s="9"/>
    </row>
    <row r="60" spans="1:3" x14ac:dyDescent="0.25">
      <c r="A60" s="9"/>
      <c r="B60" s="9"/>
      <c r="C60" s="9"/>
    </row>
    <row r="61" spans="1:3" x14ac:dyDescent="0.25">
      <c r="A61" s="9"/>
      <c r="B61" s="9"/>
      <c r="C61" s="9"/>
    </row>
    <row r="62" spans="1:3" x14ac:dyDescent="0.25">
      <c r="A62" s="9"/>
      <c r="B62" s="9"/>
      <c r="C62" s="9"/>
    </row>
    <row r="63" spans="1:3" x14ac:dyDescent="0.25">
      <c r="A63" s="9"/>
      <c r="B63" s="9"/>
      <c r="C63" s="9"/>
    </row>
    <row r="64" spans="1:3" x14ac:dyDescent="0.25">
      <c r="A64" s="9"/>
      <c r="B64" s="9"/>
      <c r="C64" s="9"/>
    </row>
    <row r="65" spans="1:3" x14ac:dyDescent="0.25">
      <c r="A65" s="9"/>
      <c r="B65" s="9"/>
      <c r="C65" s="9"/>
    </row>
    <row r="66" spans="1:3" x14ac:dyDescent="0.25">
      <c r="A66" s="9"/>
      <c r="B66" s="9"/>
      <c r="C66" s="9"/>
    </row>
    <row r="67" spans="1:3" x14ac:dyDescent="0.25">
      <c r="A67" s="9"/>
      <c r="B67" s="9"/>
      <c r="C67" s="9"/>
    </row>
    <row r="68" spans="1:3" x14ac:dyDescent="0.25">
      <c r="A68" s="9"/>
      <c r="B68" s="9"/>
      <c r="C68" s="9"/>
    </row>
    <row r="69" spans="1:3" x14ac:dyDescent="0.25">
      <c r="A69" s="9"/>
      <c r="B69" s="9"/>
      <c r="C69" s="9"/>
    </row>
    <row r="70" spans="1:3" x14ac:dyDescent="0.25">
      <c r="A70" s="9"/>
      <c r="B70" s="9"/>
      <c r="C70" s="9"/>
    </row>
    <row r="71" spans="1:3" x14ac:dyDescent="0.25">
      <c r="A71" s="9"/>
      <c r="B71" s="9"/>
      <c r="C71" s="9"/>
    </row>
    <row r="72" spans="1:3" x14ac:dyDescent="0.25">
      <c r="A72" s="9"/>
      <c r="B72" s="9"/>
      <c r="C72" s="9"/>
    </row>
    <row r="73" spans="1:3" x14ac:dyDescent="0.25">
      <c r="A73" s="9"/>
      <c r="B73" s="9"/>
      <c r="C73" s="9"/>
    </row>
    <row r="74" spans="1:3" x14ac:dyDescent="0.25">
      <c r="A74" s="9"/>
      <c r="B74" s="9"/>
      <c r="C74" s="9"/>
    </row>
    <row r="75" spans="1:3" x14ac:dyDescent="0.25">
      <c r="A75" s="9"/>
      <c r="B75" s="9"/>
      <c r="C75" s="9"/>
    </row>
    <row r="76" spans="1:3" x14ac:dyDescent="0.25">
      <c r="A76" s="9"/>
      <c r="B76" s="9"/>
      <c r="C76" s="9"/>
    </row>
    <row r="77" spans="1:3" x14ac:dyDescent="0.25">
      <c r="A77" s="9"/>
      <c r="B77" s="9"/>
      <c r="C77" s="9"/>
    </row>
    <row r="78" spans="1:3" x14ac:dyDescent="0.25">
      <c r="A78" s="9"/>
      <c r="B78" s="9"/>
      <c r="C78" s="9"/>
    </row>
    <row r="79" spans="1:3" x14ac:dyDescent="0.25">
      <c r="A79" s="9"/>
      <c r="B79" s="9"/>
      <c r="C79" s="9"/>
    </row>
    <row r="80" spans="1:3" x14ac:dyDescent="0.25">
      <c r="A80" s="9"/>
      <c r="B80" s="9"/>
      <c r="C80" s="9"/>
    </row>
    <row r="81" spans="1:3" x14ac:dyDescent="0.25">
      <c r="A81" s="9"/>
      <c r="B81" s="9"/>
      <c r="C81" s="9"/>
    </row>
    <row r="82" spans="1:3" x14ac:dyDescent="0.25">
      <c r="A82" s="9"/>
      <c r="B82" s="9"/>
      <c r="C82" s="9"/>
    </row>
    <row r="83" spans="1:3" x14ac:dyDescent="0.25">
      <c r="A83" s="9"/>
      <c r="B83" s="9"/>
      <c r="C83" s="9"/>
    </row>
    <row r="84" spans="1:3" x14ac:dyDescent="0.25">
      <c r="A84" s="9"/>
      <c r="B84" s="9"/>
      <c r="C84" s="9"/>
    </row>
    <row r="85" spans="1:3" x14ac:dyDescent="0.25">
      <c r="A85" s="9"/>
      <c r="B85" s="9"/>
      <c r="C85" s="9"/>
    </row>
    <row r="86" spans="1:3" x14ac:dyDescent="0.25">
      <c r="A86" s="9"/>
      <c r="B86" s="9"/>
      <c r="C86" s="9"/>
    </row>
    <row r="87" spans="1:3" x14ac:dyDescent="0.25">
      <c r="A87" s="9"/>
      <c r="B87" s="9"/>
      <c r="C87" s="9"/>
    </row>
    <row r="88" spans="1:3" x14ac:dyDescent="0.25">
      <c r="A88" s="9"/>
      <c r="B88" s="9"/>
      <c r="C88" s="9"/>
    </row>
    <row r="89" spans="1:3" x14ac:dyDescent="0.25">
      <c r="A89" s="9"/>
      <c r="B89" s="9"/>
      <c r="C89" s="9"/>
    </row>
    <row r="90" spans="1:3" x14ac:dyDescent="0.25">
      <c r="A90" s="9"/>
      <c r="B90" s="9"/>
      <c r="C90" s="9"/>
    </row>
    <row r="91" spans="1:3" x14ac:dyDescent="0.25">
      <c r="A91" s="9"/>
      <c r="B91" s="9"/>
      <c r="C91" s="9"/>
    </row>
    <row r="92" spans="1:3" x14ac:dyDescent="0.25">
      <c r="A92" s="9"/>
      <c r="B92" s="9"/>
      <c r="C92" s="9"/>
    </row>
    <row r="93" spans="1:3" x14ac:dyDescent="0.25">
      <c r="A93" s="9"/>
      <c r="B93" s="9"/>
      <c r="C93" s="9"/>
    </row>
    <row r="94" spans="1:3" x14ac:dyDescent="0.25">
      <c r="A94" s="9"/>
      <c r="B94" s="9"/>
      <c r="C94" s="9"/>
    </row>
    <row r="95" spans="1:3" x14ac:dyDescent="0.25">
      <c r="A95" s="9"/>
      <c r="B95" s="9"/>
      <c r="C95" s="9"/>
    </row>
    <row r="96" spans="1:3" x14ac:dyDescent="0.25">
      <c r="A96" s="9"/>
      <c r="B96" s="9"/>
      <c r="C96" s="9"/>
    </row>
    <row r="97" spans="1:3" x14ac:dyDescent="0.25">
      <c r="A97" s="9"/>
      <c r="B97" s="9"/>
      <c r="C97" s="9"/>
    </row>
    <row r="98" spans="1:3" x14ac:dyDescent="0.25">
      <c r="A98" s="9"/>
      <c r="B98" s="9"/>
      <c r="C98" s="9"/>
    </row>
    <row r="99" spans="1:3" x14ac:dyDescent="0.25">
      <c r="A99" s="9"/>
      <c r="B99" s="9"/>
      <c r="C99" s="9"/>
    </row>
    <row r="100" spans="1:3" x14ac:dyDescent="0.25">
      <c r="A100" s="9"/>
      <c r="B100" s="9"/>
      <c r="C100" s="9"/>
    </row>
    <row r="101" spans="1:3" x14ac:dyDescent="0.25">
      <c r="A101" s="9"/>
      <c r="B101" s="9"/>
      <c r="C101" s="9"/>
    </row>
    <row r="102" spans="1:3" x14ac:dyDescent="0.25">
      <c r="A102" s="9"/>
      <c r="B102" s="9"/>
      <c r="C102" s="9"/>
    </row>
    <row r="103" spans="1:3" x14ac:dyDescent="0.25">
      <c r="A103" s="9"/>
      <c r="B103" s="9"/>
      <c r="C103" s="9"/>
    </row>
    <row r="104" spans="1:3" x14ac:dyDescent="0.25">
      <c r="A104" s="9"/>
      <c r="B104" s="9"/>
      <c r="C104" s="9"/>
    </row>
    <row r="105" spans="1:3" x14ac:dyDescent="0.25">
      <c r="A105" s="9"/>
      <c r="B105" s="9"/>
      <c r="C105" s="9"/>
    </row>
    <row r="106" spans="1:3" x14ac:dyDescent="0.25">
      <c r="A106" s="9"/>
      <c r="B106" s="9"/>
      <c r="C106" s="9"/>
    </row>
    <row r="107" spans="1:3" x14ac:dyDescent="0.25">
      <c r="A107" s="9"/>
      <c r="B107" s="9"/>
      <c r="C107" s="9"/>
    </row>
    <row r="108" spans="1:3" x14ac:dyDescent="0.25">
      <c r="A108" s="9"/>
      <c r="B108" s="9"/>
      <c r="C108" s="9"/>
    </row>
    <row r="109" spans="1:3" x14ac:dyDescent="0.25">
      <c r="A109" s="9"/>
      <c r="B109" s="9"/>
      <c r="C109" s="9"/>
    </row>
    <row r="110" spans="1:3" x14ac:dyDescent="0.25">
      <c r="A110" s="9"/>
      <c r="B110" s="9"/>
      <c r="C110" s="9"/>
    </row>
    <row r="111" spans="1:3" x14ac:dyDescent="0.25">
      <c r="A111" s="9"/>
      <c r="B111" s="9"/>
      <c r="C111" s="9"/>
    </row>
    <row r="112" spans="1:3" x14ac:dyDescent="0.25">
      <c r="A112" s="9"/>
      <c r="B112" s="9"/>
      <c r="C112" s="9"/>
    </row>
    <row r="113" spans="1:3" x14ac:dyDescent="0.25">
      <c r="A113" s="9"/>
      <c r="B113" s="9"/>
      <c r="C113" s="9"/>
    </row>
    <row r="114" spans="1:3" x14ac:dyDescent="0.25">
      <c r="A114" s="9"/>
      <c r="B114" s="9"/>
      <c r="C114" s="9"/>
    </row>
    <row r="115" spans="1:3" x14ac:dyDescent="0.25">
      <c r="A115" s="9"/>
      <c r="B115" s="9"/>
      <c r="C115" s="9"/>
    </row>
    <row r="116" spans="1:3" x14ac:dyDescent="0.25">
      <c r="A116" s="9"/>
      <c r="B116" s="9"/>
      <c r="C116" s="9"/>
    </row>
    <row r="117" spans="1:3" x14ac:dyDescent="0.25">
      <c r="A117" s="9"/>
      <c r="B117" s="9"/>
      <c r="C117" s="9"/>
    </row>
    <row r="118" spans="1:3" x14ac:dyDescent="0.25">
      <c r="A118" s="9"/>
      <c r="B118" s="9"/>
      <c r="C118" s="9"/>
    </row>
    <row r="119" spans="1:3" x14ac:dyDescent="0.25">
      <c r="A119" s="9"/>
      <c r="B119" s="9"/>
      <c r="C119" s="9"/>
    </row>
    <row r="120" spans="1:3" x14ac:dyDescent="0.25">
      <c r="A120" s="9"/>
      <c r="B120" s="9"/>
      <c r="C120" s="9"/>
    </row>
    <row r="121" spans="1:3" x14ac:dyDescent="0.25">
      <c r="A121" s="9"/>
      <c r="B121" s="9"/>
      <c r="C121" s="9"/>
    </row>
    <row r="122" spans="1:3" x14ac:dyDescent="0.25">
      <c r="A122" s="9"/>
      <c r="B122" s="9"/>
      <c r="C122" s="9"/>
    </row>
    <row r="123" spans="1:3" x14ac:dyDescent="0.25">
      <c r="A123" s="9"/>
      <c r="B123" s="9"/>
      <c r="C123" s="9"/>
    </row>
    <row r="124" spans="1:3" x14ac:dyDescent="0.25">
      <c r="A124" s="9"/>
      <c r="B124" s="9"/>
      <c r="C124" s="9"/>
    </row>
    <row r="125" spans="1:3" x14ac:dyDescent="0.25">
      <c r="A125" s="9"/>
      <c r="B125" s="9"/>
      <c r="C125" s="9"/>
    </row>
    <row r="126" spans="1:3" x14ac:dyDescent="0.25">
      <c r="A126" s="9"/>
      <c r="B126" s="9"/>
      <c r="C126" s="9"/>
    </row>
    <row r="127" spans="1:3" x14ac:dyDescent="0.25">
      <c r="A127" s="9"/>
      <c r="B127" s="9"/>
      <c r="C127" s="9"/>
    </row>
    <row r="128" spans="1:3" x14ac:dyDescent="0.25">
      <c r="A128" s="9"/>
      <c r="B128" s="9"/>
      <c r="C128" s="9"/>
    </row>
    <row r="129" spans="1:3" x14ac:dyDescent="0.25">
      <c r="A129" s="9"/>
      <c r="B129" s="9"/>
      <c r="C129" s="9"/>
    </row>
    <row r="130" spans="1:3" x14ac:dyDescent="0.25">
      <c r="A130" s="9"/>
      <c r="B130" s="9"/>
      <c r="C130" s="9"/>
    </row>
    <row r="131" spans="1:3" x14ac:dyDescent="0.25">
      <c r="A131" s="9"/>
      <c r="B131" s="9"/>
      <c r="C131" s="9"/>
    </row>
    <row r="132" spans="1:3" x14ac:dyDescent="0.25">
      <c r="A132" s="9"/>
      <c r="B132" s="9"/>
      <c r="C132" s="9"/>
    </row>
    <row r="133" spans="1:3" x14ac:dyDescent="0.25">
      <c r="A133" s="9"/>
      <c r="B133" s="9"/>
      <c r="C133" s="9"/>
    </row>
    <row r="134" spans="1:3" x14ac:dyDescent="0.25">
      <c r="A134" s="9"/>
      <c r="B134" s="9"/>
      <c r="C134" s="9"/>
    </row>
    <row r="135" spans="1:3" x14ac:dyDescent="0.25">
      <c r="A135" s="9"/>
      <c r="B135" s="9"/>
      <c r="C135" s="9"/>
    </row>
    <row r="136" spans="1:3" x14ac:dyDescent="0.25">
      <c r="A136" s="9"/>
      <c r="B136" s="9"/>
      <c r="C136" s="9"/>
    </row>
    <row r="137" spans="1:3" x14ac:dyDescent="0.25">
      <c r="A137" s="9"/>
      <c r="B137" s="9"/>
      <c r="C137" s="9"/>
    </row>
    <row r="138" spans="1:3" x14ac:dyDescent="0.25">
      <c r="A138" s="9"/>
      <c r="B138" s="9"/>
      <c r="C138" s="9"/>
    </row>
    <row r="139" spans="1:3" x14ac:dyDescent="0.25">
      <c r="A139" s="9"/>
      <c r="B139" s="9"/>
      <c r="C139" s="9"/>
    </row>
    <row r="140" spans="1:3" x14ac:dyDescent="0.25">
      <c r="A140" s="9"/>
      <c r="B140" s="9"/>
      <c r="C140" s="9"/>
    </row>
    <row r="141" spans="1:3" x14ac:dyDescent="0.25">
      <c r="A141" s="9"/>
      <c r="B141" s="9"/>
      <c r="C141" s="9"/>
    </row>
    <row r="142" spans="1:3" x14ac:dyDescent="0.25">
      <c r="A142" s="9"/>
      <c r="B142" s="9"/>
      <c r="C142" s="9"/>
    </row>
    <row r="143" spans="1:3" x14ac:dyDescent="0.25">
      <c r="A143" s="9"/>
      <c r="B143" s="9"/>
      <c r="C143" s="9"/>
    </row>
    <row r="144" spans="1:3" x14ac:dyDescent="0.25">
      <c r="A144" s="9"/>
      <c r="B144" s="9"/>
      <c r="C144" s="9"/>
    </row>
    <row r="145" spans="1:3" x14ac:dyDescent="0.25">
      <c r="A145" s="9"/>
      <c r="B145" s="9"/>
      <c r="C145" s="9"/>
    </row>
    <row r="146" spans="1:3" x14ac:dyDescent="0.25">
      <c r="A146" s="9"/>
      <c r="B146" s="9"/>
      <c r="C146" s="9"/>
    </row>
    <row r="147" spans="1:3" x14ac:dyDescent="0.25">
      <c r="A147" s="9"/>
      <c r="B147" s="9"/>
      <c r="C147" s="9"/>
    </row>
    <row r="148" spans="1:3" x14ac:dyDescent="0.25">
      <c r="A148" s="9"/>
      <c r="B148" s="9"/>
      <c r="C148" s="9"/>
    </row>
    <row r="149" spans="1:3" x14ac:dyDescent="0.25">
      <c r="A149" s="9"/>
      <c r="B149" s="9"/>
      <c r="C149" s="9"/>
    </row>
    <row r="150" spans="1:3" x14ac:dyDescent="0.25">
      <c r="A150" s="9"/>
      <c r="B150" s="9"/>
      <c r="C150" s="9"/>
    </row>
    <row r="151" spans="1:3" x14ac:dyDescent="0.25">
      <c r="A151" s="9"/>
      <c r="B151" s="9"/>
      <c r="C151" s="9"/>
    </row>
    <row r="152" spans="1:3" x14ac:dyDescent="0.25">
      <c r="A152" s="9"/>
      <c r="B152" s="9"/>
      <c r="C152" s="9"/>
    </row>
    <row r="153" spans="1:3" x14ac:dyDescent="0.25">
      <c r="A153" s="9"/>
      <c r="B153" s="9"/>
      <c r="C153" s="9"/>
    </row>
    <row r="154" spans="1:3" x14ac:dyDescent="0.25">
      <c r="A154" s="9"/>
      <c r="B154" s="9"/>
      <c r="C154" s="9"/>
    </row>
    <row r="155" spans="1:3" x14ac:dyDescent="0.25">
      <c r="A155" s="9"/>
      <c r="B155" s="9"/>
      <c r="C155" s="9"/>
    </row>
    <row r="156" spans="1:3" x14ac:dyDescent="0.25">
      <c r="A156" s="9"/>
      <c r="B156" s="9"/>
      <c r="C156" s="9"/>
    </row>
    <row r="157" spans="1:3" x14ac:dyDescent="0.25">
      <c r="A157" s="9"/>
      <c r="B157" s="9"/>
      <c r="C157" s="9"/>
    </row>
    <row r="158" spans="1:3" x14ac:dyDescent="0.25">
      <c r="A158" s="9"/>
      <c r="B158" s="9"/>
      <c r="C158" s="9"/>
    </row>
    <row r="159" spans="1:3" x14ac:dyDescent="0.25">
      <c r="A159" s="9"/>
      <c r="B159" s="9"/>
      <c r="C159" s="9"/>
    </row>
    <row r="160" spans="1:3" x14ac:dyDescent="0.25">
      <c r="A160" s="9"/>
      <c r="B160" s="9"/>
      <c r="C160" s="9"/>
    </row>
    <row r="161" spans="1:3" x14ac:dyDescent="0.25">
      <c r="A161" s="9"/>
      <c r="B161" s="9"/>
      <c r="C161" s="9"/>
    </row>
    <row r="162" spans="1:3" x14ac:dyDescent="0.25">
      <c r="A162" s="9"/>
      <c r="B162" s="9"/>
      <c r="C162" s="9"/>
    </row>
    <row r="163" spans="1:3" x14ac:dyDescent="0.25">
      <c r="A163" s="9"/>
      <c r="B163" s="9"/>
      <c r="C163" s="9"/>
    </row>
    <row r="164" spans="1:3" x14ac:dyDescent="0.25">
      <c r="A164" s="9"/>
      <c r="B164" s="9"/>
      <c r="C164" s="9"/>
    </row>
    <row r="165" spans="1:3" x14ac:dyDescent="0.25">
      <c r="A165" s="9"/>
      <c r="B165" s="9"/>
      <c r="C165" s="9"/>
    </row>
    <row r="166" spans="1:3" x14ac:dyDescent="0.25">
      <c r="A166" s="9"/>
      <c r="B166" s="9"/>
      <c r="C166" s="9"/>
    </row>
    <row r="167" spans="1:3" x14ac:dyDescent="0.25">
      <c r="A167" s="9"/>
      <c r="B167" s="9"/>
      <c r="C167" s="9"/>
    </row>
    <row r="168" spans="1:3" x14ac:dyDescent="0.25">
      <c r="A168" s="9"/>
      <c r="B168" s="9"/>
      <c r="C168" s="9"/>
    </row>
    <row r="169" spans="1:3" x14ac:dyDescent="0.25">
      <c r="A169" s="9"/>
      <c r="B169" s="9"/>
      <c r="C169" s="9"/>
    </row>
    <row r="170" spans="1:3" x14ac:dyDescent="0.25">
      <c r="A170" s="9"/>
      <c r="B170" s="9"/>
      <c r="C170" s="9"/>
    </row>
    <row r="171" spans="1:3" x14ac:dyDescent="0.25">
      <c r="A171" s="9"/>
      <c r="B171" s="9"/>
      <c r="C171" s="9"/>
    </row>
    <row r="172" spans="1:3" x14ac:dyDescent="0.25">
      <c r="A172" s="9"/>
      <c r="B172" s="9"/>
      <c r="C172" s="9"/>
    </row>
    <row r="173" spans="1:3" x14ac:dyDescent="0.25">
      <c r="A173" s="9"/>
      <c r="B173" s="9"/>
      <c r="C173" s="9"/>
    </row>
    <row r="174" spans="1:3" x14ac:dyDescent="0.25">
      <c r="A174" s="9"/>
      <c r="B174" s="9"/>
      <c r="C174" s="9"/>
    </row>
    <row r="175" spans="1:3" x14ac:dyDescent="0.25">
      <c r="A175" s="9"/>
      <c r="B175" s="9"/>
      <c r="C175" s="9"/>
    </row>
    <row r="176" spans="1:3" x14ac:dyDescent="0.25">
      <c r="A176" s="9"/>
      <c r="B176" s="9"/>
      <c r="C176" s="9"/>
    </row>
    <row r="177" spans="1:11" x14ac:dyDescent="0.25">
      <c r="A177" s="9"/>
      <c r="B177" s="9"/>
      <c r="C177" s="9"/>
    </row>
    <row r="178" spans="1:11" x14ac:dyDescent="0.25">
      <c r="A178" s="9"/>
      <c r="B178" s="9"/>
      <c r="C178" s="9"/>
    </row>
    <row r="179" spans="1:11" x14ac:dyDescent="0.25">
      <c r="A179" s="9"/>
      <c r="B179" s="9"/>
      <c r="C179" s="9"/>
    </row>
    <row r="180" spans="1:11" x14ac:dyDescent="0.25">
      <c r="A180" s="9"/>
      <c r="B180" s="9"/>
      <c r="C180" s="9"/>
      <c r="K180" s="9"/>
    </row>
    <row r="181" spans="1:11" x14ac:dyDescent="0.25">
      <c r="A181" s="9"/>
      <c r="B181" s="9"/>
      <c r="C181" s="9"/>
      <c r="K181" s="9"/>
    </row>
    <row r="182" spans="1:11" x14ac:dyDescent="0.25">
      <c r="A182" s="9"/>
      <c r="B182" s="9"/>
      <c r="C182" s="9"/>
      <c r="K182" s="9"/>
    </row>
    <row r="183" spans="1:11" x14ac:dyDescent="0.25">
      <c r="A183" s="9"/>
      <c r="B183" s="9"/>
      <c r="C183" s="9"/>
      <c r="K183" s="9"/>
    </row>
    <row r="184" spans="1:11" x14ac:dyDescent="0.25">
      <c r="A184" s="9"/>
      <c r="B184" s="9"/>
      <c r="C184" s="9"/>
      <c r="K184" s="9"/>
    </row>
    <row r="185" spans="1:11" x14ac:dyDescent="0.25">
      <c r="K185" s="9"/>
    </row>
    <row r="186" spans="1:11" x14ac:dyDescent="0.25">
      <c r="K186" s="9"/>
    </row>
    <row r="187" spans="1:11" x14ac:dyDescent="0.25">
      <c r="K187" s="9"/>
    </row>
    <row r="188" spans="1:11" x14ac:dyDescent="0.25">
      <c r="K188" s="9"/>
    </row>
    <row r="189" spans="1:11" x14ac:dyDescent="0.25">
      <c r="K189" s="9"/>
    </row>
    <row r="190" spans="1:11" x14ac:dyDescent="0.25">
      <c r="K190" s="9"/>
    </row>
    <row r="191" spans="1:11" x14ac:dyDescent="0.25">
      <c r="I191" s="9"/>
      <c r="J191" s="9"/>
      <c r="K191" s="9"/>
    </row>
    <row r="192" spans="1:11" x14ac:dyDescent="0.25">
      <c r="I192" s="9"/>
      <c r="J192" s="9"/>
      <c r="K192" s="9"/>
    </row>
    <row r="193" spans="1:11" x14ac:dyDescent="0.25">
      <c r="I193" s="9"/>
      <c r="J193" s="9"/>
      <c r="K193" s="9"/>
    </row>
    <row r="194" spans="1:11" x14ac:dyDescent="0.25">
      <c r="I194" s="9"/>
      <c r="J194" s="9"/>
      <c r="K194" s="9"/>
    </row>
    <row r="195" spans="1:11" x14ac:dyDescent="0.25">
      <c r="I195" s="9"/>
      <c r="J195" s="9"/>
      <c r="K195" s="9"/>
    </row>
    <row r="196" spans="1:11" x14ac:dyDescent="0.25">
      <c r="I196" s="9"/>
      <c r="J196" s="9"/>
      <c r="K196" s="9"/>
    </row>
    <row r="197" spans="1:11" x14ac:dyDescent="0.25">
      <c r="I197" s="9"/>
      <c r="J197" s="9"/>
      <c r="K197" s="9"/>
    </row>
    <row r="198" spans="1:11" x14ac:dyDescent="0.25">
      <c r="I198" s="9"/>
      <c r="J198" s="9"/>
    </row>
    <row r="199" spans="1:11" x14ac:dyDescent="0.25">
      <c r="A199" s="70" t="s">
        <v>473</v>
      </c>
      <c r="B199" s="71" t="s">
        <v>493</v>
      </c>
      <c r="C199" s="71" t="s">
        <v>494</v>
      </c>
      <c r="D199" s="72" t="s">
        <v>495</v>
      </c>
      <c r="I199" s="9"/>
      <c r="J199" s="9"/>
    </row>
    <row r="200" spans="1:11" x14ac:dyDescent="0.25">
      <c r="A200" s="66" t="s">
        <v>19</v>
      </c>
      <c r="B200" s="4">
        <v>647500</v>
      </c>
      <c r="C200" s="4">
        <v>21000</v>
      </c>
      <c r="D200" s="67">
        <f>Table5[[#This Row],[Highways(Km)]]/Table5[[#This Row],[Area(Sq Km)]]</f>
        <v>3.2432432432432434E-2</v>
      </c>
      <c r="I200" s="9"/>
      <c r="J200" s="9"/>
    </row>
    <row r="201" spans="1:11" x14ac:dyDescent="0.25">
      <c r="A201" s="66" t="s">
        <v>20</v>
      </c>
      <c r="B201" s="4">
        <v>28748</v>
      </c>
      <c r="C201" s="4">
        <v>18000</v>
      </c>
      <c r="D201" s="67">
        <f>Table5[[#This Row],[Highways(Km)]]/Table5[[#This Row],[Area(Sq Km)]]</f>
        <v>0.62613051342702097</v>
      </c>
      <c r="I201" s="9"/>
      <c r="J201" s="9"/>
    </row>
    <row r="202" spans="1:11" x14ac:dyDescent="0.25">
      <c r="A202" s="66" t="s">
        <v>21</v>
      </c>
      <c r="B202" s="4">
        <v>2381740</v>
      </c>
      <c r="C202" s="4">
        <v>104000</v>
      </c>
      <c r="D202" s="67">
        <f>Table5[[#This Row],[Highways(Km)]]/Table5[[#This Row],[Area(Sq Km)]]</f>
        <v>4.3665555434262343E-2</v>
      </c>
      <c r="I202" s="9"/>
      <c r="J202" s="9"/>
    </row>
    <row r="203" spans="1:11" x14ac:dyDescent="0.25">
      <c r="A203" s="66" t="s">
        <v>22</v>
      </c>
      <c r="B203" s="4">
        <v>199</v>
      </c>
      <c r="C203" s="4">
        <v>185</v>
      </c>
      <c r="D203" s="67">
        <f>Table5[[#This Row],[Highways(Km)]]/Table5[[#This Row],[Area(Sq Km)]]</f>
        <v>0.92964824120603018</v>
      </c>
      <c r="I203" s="9"/>
      <c r="J203" s="9"/>
    </row>
    <row r="204" spans="1:11" x14ac:dyDescent="0.25">
      <c r="A204" s="66" t="s">
        <v>23</v>
      </c>
      <c r="B204" s="4">
        <v>443</v>
      </c>
      <c r="C204" s="4">
        <v>250</v>
      </c>
      <c r="D204" s="67">
        <f>Table5[[#This Row],[Highways(Km)]]/Table5[[#This Row],[Area(Sq Km)]]</f>
        <v>0.56433408577878108</v>
      </c>
      <c r="I204" s="9"/>
      <c r="J204" s="9"/>
    </row>
    <row r="205" spans="1:11" x14ac:dyDescent="0.25">
      <c r="A205" s="66" t="s">
        <v>24</v>
      </c>
      <c r="B205" s="4">
        <v>2766890</v>
      </c>
      <c r="C205" s="4">
        <v>215471</v>
      </c>
      <c r="D205" s="67">
        <f>Table5[[#This Row],[Highways(Km)]]/Table5[[#This Row],[Area(Sq Km)]]</f>
        <v>7.7874798058469974E-2</v>
      </c>
      <c r="I205" s="9"/>
      <c r="J205" s="9"/>
    </row>
    <row r="206" spans="1:11" x14ac:dyDescent="0.25">
      <c r="A206" s="66" t="s">
        <v>25</v>
      </c>
      <c r="B206" s="4">
        <v>29800</v>
      </c>
      <c r="C206" s="4">
        <v>8431</v>
      </c>
      <c r="D206" s="67">
        <f>Table5[[#This Row],[Highways(Km)]]/Table5[[#This Row],[Area(Sq Km)]]</f>
        <v>0.2829194630872483</v>
      </c>
      <c r="I206" s="9"/>
      <c r="J206" s="9"/>
    </row>
    <row r="207" spans="1:11" x14ac:dyDescent="0.25">
      <c r="A207" s="66" t="s">
        <v>26</v>
      </c>
      <c r="B207" s="4">
        <v>193</v>
      </c>
      <c r="C207" s="4">
        <v>800</v>
      </c>
      <c r="D207" s="67">
        <f>Table5[[#This Row],[Highways(Km)]]/Table5[[#This Row],[Area(Sq Km)]]</f>
        <v>4.1450777202072535</v>
      </c>
      <c r="I207" s="9"/>
      <c r="J207" s="9"/>
    </row>
    <row r="208" spans="1:11" x14ac:dyDescent="0.25">
      <c r="A208" s="66" t="s">
        <v>27</v>
      </c>
      <c r="B208" s="4">
        <v>7686850</v>
      </c>
      <c r="C208" s="4">
        <v>811603</v>
      </c>
      <c r="D208" s="67">
        <f>Table5[[#This Row],[Highways(Km)]]/Table5[[#This Row],[Area(Sq Km)]]</f>
        <v>0.10558330135230946</v>
      </c>
      <c r="I208" s="9"/>
      <c r="J208" s="9"/>
    </row>
    <row r="209" spans="1:10" x14ac:dyDescent="0.25">
      <c r="A209" s="66" t="s">
        <v>28</v>
      </c>
      <c r="B209" s="4">
        <v>83870</v>
      </c>
      <c r="C209" s="4">
        <v>200000</v>
      </c>
      <c r="D209" s="67">
        <f>Table5[[#This Row],[Highways(Km)]]/Table5[[#This Row],[Area(Sq Km)]]</f>
        <v>2.3846428997257663</v>
      </c>
      <c r="I209" s="9"/>
      <c r="J209" s="9"/>
    </row>
    <row r="210" spans="1:10" x14ac:dyDescent="0.25">
      <c r="A210" s="66" t="s">
        <v>29</v>
      </c>
      <c r="B210" s="4">
        <v>86600</v>
      </c>
      <c r="C210" s="4">
        <v>28030</v>
      </c>
      <c r="D210" s="67">
        <f>Table5[[#This Row],[Highways(Km)]]/Table5[[#This Row],[Area(Sq Km)]]</f>
        <v>0.32367205542725175</v>
      </c>
      <c r="I210" s="9"/>
      <c r="J210" s="9"/>
    </row>
    <row r="211" spans="1:10" x14ac:dyDescent="0.25">
      <c r="A211" s="66" t="s">
        <v>30</v>
      </c>
      <c r="B211" s="4">
        <v>13940</v>
      </c>
      <c r="C211" s="4">
        <v>2693</v>
      </c>
      <c r="D211" s="67">
        <f>Table5[[#This Row],[Highways(Km)]]/Table5[[#This Row],[Area(Sq Km)]]</f>
        <v>0.19318507890961262</v>
      </c>
      <c r="I211" s="9"/>
      <c r="J211" s="9"/>
    </row>
    <row r="212" spans="1:10" x14ac:dyDescent="0.25">
      <c r="A212" s="66" t="s">
        <v>31</v>
      </c>
      <c r="B212" s="4">
        <v>665</v>
      </c>
      <c r="C212" s="4">
        <v>3459</v>
      </c>
      <c r="D212" s="67">
        <f>Table5[[#This Row],[Highways(Km)]]/Table5[[#This Row],[Area(Sq Km)]]</f>
        <v>5.2015037593984959</v>
      </c>
      <c r="I212" s="9"/>
      <c r="J212" s="9"/>
    </row>
    <row r="213" spans="1:10" x14ac:dyDescent="0.25">
      <c r="A213" s="66" t="s">
        <v>32</v>
      </c>
      <c r="B213" s="4">
        <v>144000</v>
      </c>
      <c r="C213" s="4">
        <v>207486</v>
      </c>
      <c r="D213" s="67">
        <f>Table5[[#This Row],[Highways(Km)]]/Table5[[#This Row],[Area(Sq Km)]]</f>
        <v>1.4408749999999999</v>
      </c>
      <c r="I213" s="9"/>
      <c r="J213" s="9"/>
    </row>
    <row r="214" spans="1:10" x14ac:dyDescent="0.25">
      <c r="A214" s="66" t="s">
        <v>33</v>
      </c>
      <c r="B214" s="4">
        <v>431</v>
      </c>
      <c r="C214" s="4">
        <v>1600</v>
      </c>
      <c r="D214" s="67">
        <f>Table5[[#This Row],[Highways(Km)]]/Table5[[#This Row],[Area(Sq Km)]]</f>
        <v>3.7122969837587005</v>
      </c>
      <c r="I214" s="9"/>
      <c r="J214" s="9"/>
    </row>
    <row r="215" spans="1:10" x14ac:dyDescent="0.25">
      <c r="A215" s="66" t="s">
        <v>34</v>
      </c>
      <c r="B215" s="4">
        <v>207600</v>
      </c>
      <c r="C215" s="4">
        <v>79990</v>
      </c>
      <c r="D215" s="67">
        <f>Table5[[#This Row],[Highways(Km)]]/Table5[[#This Row],[Area(Sq Km)]]</f>
        <v>0.38530828516377652</v>
      </c>
      <c r="I215" s="9"/>
      <c r="J215" s="9"/>
    </row>
    <row r="216" spans="1:10" x14ac:dyDescent="0.25">
      <c r="A216" s="66" t="s">
        <v>35</v>
      </c>
      <c r="B216" s="4">
        <v>30528</v>
      </c>
      <c r="C216" s="4">
        <v>149028</v>
      </c>
      <c r="D216" s="67">
        <f>Table5[[#This Row],[Highways(Km)]]/Table5[[#This Row],[Area(Sq Km)]]</f>
        <v>4.8816823899371071</v>
      </c>
      <c r="I216" s="9"/>
      <c r="J216" s="9"/>
    </row>
    <row r="217" spans="1:10" x14ac:dyDescent="0.25">
      <c r="A217" s="66" t="s">
        <v>36</v>
      </c>
      <c r="B217" s="4">
        <v>22966</v>
      </c>
      <c r="C217" s="4">
        <v>2872</v>
      </c>
      <c r="D217" s="67">
        <f>Table5[[#This Row],[Highways(Km)]]/Table5[[#This Row],[Area(Sq Km)]]</f>
        <v>0.12505442828529131</v>
      </c>
      <c r="I217" s="9"/>
      <c r="J217" s="9"/>
    </row>
    <row r="218" spans="1:10" x14ac:dyDescent="0.25">
      <c r="A218" s="66" t="s">
        <v>37</v>
      </c>
      <c r="B218" s="4">
        <v>53</v>
      </c>
      <c r="C218" s="4">
        <v>450</v>
      </c>
      <c r="D218" s="67">
        <f>Table5[[#This Row],[Highways(Km)]]/Table5[[#This Row],[Area(Sq Km)]]</f>
        <v>8.4905660377358494</v>
      </c>
      <c r="I218" s="9"/>
      <c r="J218" s="9"/>
    </row>
    <row r="219" spans="1:10" x14ac:dyDescent="0.25">
      <c r="A219" s="66" t="s">
        <v>38</v>
      </c>
      <c r="B219" s="4">
        <v>47000</v>
      </c>
      <c r="C219" s="4">
        <v>4007</v>
      </c>
      <c r="D219" s="67">
        <f>Table5[[#This Row],[Highways(Km)]]/Table5[[#This Row],[Area(Sq Km)]]</f>
        <v>8.5255319148936165E-2</v>
      </c>
      <c r="I219" s="9"/>
      <c r="J219" s="9"/>
    </row>
    <row r="220" spans="1:10" x14ac:dyDescent="0.25">
      <c r="A220" s="66" t="s">
        <v>39</v>
      </c>
      <c r="B220" s="4">
        <v>1098580</v>
      </c>
      <c r="C220" s="4">
        <v>60282</v>
      </c>
      <c r="D220" s="67">
        <f>Table5[[#This Row],[Highways(Km)]]/Table5[[#This Row],[Area(Sq Km)]]</f>
        <v>5.4872653789437273E-2</v>
      </c>
      <c r="I220" s="9"/>
      <c r="J220" s="9"/>
    </row>
    <row r="221" spans="1:10" x14ac:dyDescent="0.25">
      <c r="A221" s="66" t="s">
        <v>40</v>
      </c>
      <c r="B221" s="4">
        <v>51129</v>
      </c>
      <c r="C221" s="4">
        <v>21846</v>
      </c>
      <c r="D221" s="67">
        <f>Table5[[#This Row],[Highways(Km)]]/Table5[[#This Row],[Area(Sq Km)]]</f>
        <v>0.42727219386258286</v>
      </c>
      <c r="I221" s="9"/>
      <c r="J221" s="9"/>
    </row>
    <row r="222" spans="1:10" x14ac:dyDescent="0.25">
      <c r="A222" s="66" t="s">
        <v>41</v>
      </c>
      <c r="B222" s="4">
        <v>600370</v>
      </c>
      <c r="C222" s="4">
        <v>10217</v>
      </c>
      <c r="D222" s="67">
        <f>Table5[[#This Row],[Highways(Km)]]/Table5[[#This Row],[Area(Sq Km)]]</f>
        <v>1.7017838999283774E-2</v>
      </c>
      <c r="I222" s="9"/>
      <c r="J222" s="9"/>
    </row>
    <row r="223" spans="1:10" x14ac:dyDescent="0.25">
      <c r="A223" s="66" t="s">
        <v>42</v>
      </c>
      <c r="B223" s="4">
        <v>8511965</v>
      </c>
      <c r="C223" s="4">
        <v>1724929</v>
      </c>
      <c r="D223" s="67">
        <f>Table5[[#This Row],[Highways(Km)]]/Table5[[#This Row],[Area(Sq Km)]]</f>
        <v>0.20264756727735606</v>
      </c>
      <c r="I223" s="9"/>
      <c r="J223" s="9"/>
    </row>
    <row r="224" spans="1:10" x14ac:dyDescent="0.25">
      <c r="A224" s="66" t="s">
        <v>43</v>
      </c>
      <c r="B224" s="4">
        <v>153</v>
      </c>
      <c r="C224" s="4">
        <v>177</v>
      </c>
      <c r="D224" s="67">
        <f>Table5[[#This Row],[Highways(Km)]]/Table5[[#This Row],[Area(Sq Km)]]</f>
        <v>1.1568627450980393</v>
      </c>
      <c r="I224" s="9"/>
      <c r="J224" s="9"/>
    </row>
    <row r="225" spans="1:10" x14ac:dyDescent="0.25">
      <c r="A225" s="66" t="s">
        <v>44</v>
      </c>
      <c r="B225" s="4">
        <v>5770</v>
      </c>
      <c r="C225" s="4">
        <v>2525</v>
      </c>
      <c r="D225" s="67">
        <f>Table5[[#This Row],[Highways(Km)]]/Table5[[#This Row],[Area(Sq Km)]]</f>
        <v>0.43760831889081458</v>
      </c>
      <c r="I225" s="9"/>
      <c r="J225" s="9"/>
    </row>
    <row r="226" spans="1:10" x14ac:dyDescent="0.25">
      <c r="A226" s="66" t="s">
        <v>45</v>
      </c>
      <c r="B226" s="4">
        <v>110910</v>
      </c>
      <c r="C226" s="4">
        <v>37077</v>
      </c>
      <c r="D226" s="67">
        <f>Table5[[#This Row],[Highways(Km)]]/Table5[[#This Row],[Area(Sq Km)]]</f>
        <v>0.33429807952393831</v>
      </c>
      <c r="I226" s="9"/>
      <c r="J226" s="9"/>
    </row>
    <row r="227" spans="1:10" x14ac:dyDescent="0.25">
      <c r="A227" s="66" t="s">
        <v>46</v>
      </c>
      <c r="B227" s="4">
        <v>678500</v>
      </c>
      <c r="C227" s="4">
        <v>28200</v>
      </c>
      <c r="D227" s="67">
        <f>Table5[[#This Row],[Highways(Km)]]/Table5[[#This Row],[Area(Sq Km)]]</f>
        <v>4.1562269712601324E-2</v>
      </c>
      <c r="I227" s="9"/>
      <c r="J227" s="9"/>
    </row>
    <row r="228" spans="1:10" x14ac:dyDescent="0.25">
      <c r="A228" s="66" t="s">
        <v>47</v>
      </c>
      <c r="B228" s="4">
        <v>181040</v>
      </c>
      <c r="C228" s="4">
        <v>12323</v>
      </c>
      <c r="D228" s="67">
        <f>Table5[[#This Row],[Highways(Km)]]/Table5[[#This Row],[Area(Sq Km)]]</f>
        <v>6.8067830313742819E-2</v>
      </c>
      <c r="I228" s="9"/>
      <c r="J228" s="9"/>
    </row>
    <row r="229" spans="1:10" x14ac:dyDescent="0.25">
      <c r="A229" s="66" t="s">
        <v>48</v>
      </c>
      <c r="B229" s="4">
        <v>475440</v>
      </c>
      <c r="C229" s="4">
        <v>34300</v>
      </c>
      <c r="D229" s="67">
        <f>Table5[[#This Row],[Highways(Km)]]/Table5[[#This Row],[Area(Sq Km)]]</f>
        <v>7.2143698468786807E-2</v>
      </c>
      <c r="I229" s="9"/>
      <c r="J229" s="9"/>
    </row>
    <row r="230" spans="1:10" x14ac:dyDescent="0.25">
      <c r="A230" s="66" t="s">
        <v>49</v>
      </c>
      <c r="B230" s="4">
        <v>9984670</v>
      </c>
      <c r="C230" s="4">
        <v>1408800</v>
      </c>
      <c r="D230" s="67">
        <f>Table5[[#This Row],[Highways(Km)]]/Table5[[#This Row],[Area(Sq Km)]]</f>
        <v>0.14109630062886405</v>
      </c>
      <c r="I230" s="9"/>
      <c r="J230" s="9"/>
    </row>
    <row r="231" spans="1:10" x14ac:dyDescent="0.25">
      <c r="A231" s="66" t="s">
        <v>50</v>
      </c>
      <c r="B231" s="4">
        <v>4033</v>
      </c>
      <c r="C231" s="4">
        <v>1100</v>
      </c>
      <c r="D231" s="67">
        <f>Table5[[#This Row],[Highways(Km)]]/Table5[[#This Row],[Area(Sq Km)]]</f>
        <v>0.27274981403421772</v>
      </c>
      <c r="I231" s="9"/>
      <c r="J231" s="9"/>
    </row>
    <row r="232" spans="1:10" x14ac:dyDescent="0.25">
      <c r="A232" s="66" t="s">
        <v>51</v>
      </c>
      <c r="B232" s="4">
        <v>262</v>
      </c>
      <c r="C232" s="4">
        <v>785</v>
      </c>
      <c r="D232" s="67">
        <f>Table5[[#This Row],[Highways(Km)]]/Table5[[#This Row],[Area(Sq Km)]]</f>
        <v>2.9961832061068701</v>
      </c>
      <c r="I232" s="9"/>
      <c r="J232" s="9"/>
    </row>
    <row r="233" spans="1:10" x14ac:dyDescent="0.25">
      <c r="A233" s="66" t="s">
        <v>52</v>
      </c>
      <c r="B233" s="4">
        <v>622984</v>
      </c>
      <c r="C233" s="4">
        <v>23810</v>
      </c>
      <c r="D233" s="67">
        <f>Table5[[#This Row],[Highways(Km)]]/Table5[[#This Row],[Area(Sq Km)]]</f>
        <v>3.8219280109922565E-2</v>
      </c>
      <c r="I233" s="9"/>
      <c r="J233" s="9"/>
    </row>
    <row r="234" spans="1:10" x14ac:dyDescent="0.25">
      <c r="A234" s="66" t="s">
        <v>53</v>
      </c>
      <c r="B234" s="4">
        <v>756950</v>
      </c>
      <c r="C234" s="4">
        <v>79605</v>
      </c>
      <c r="D234" s="67">
        <f>Table5[[#This Row],[Highways(Km)]]/Table5[[#This Row],[Area(Sq Km)]]</f>
        <v>0.10516546667547394</v>
      </c>
      <c r="I234" s="9"/>
      <c r="J234" s="9"/>
    </row>
    <row r="235" spans="1:10" x14ac:dyDescent="0.25">
      <c r="A235" s="66" t="s">
        <v>54</v>
      </c>
      <c r="B235" s="4">
        <v>9596960</v>
      </c>
      <c r="C235" s="4">
        <v>1765222</v>
      </c>
      <c r="D235" s="67">
        <f>Table5[[#This Row],[Highways(Km)]]/Table5[[#This Row],[Area(Sq Km)]]</f>
        <v>0.18393553792034145</v>
      </c>
      <c r="I235" s="9"/>
      <c r="J235" s="9"/>
    </row>
    <row r="236" spans="1:10" x14ac:dyDescent="0.25">
      <c r="A236" s="66" t="s">
        <v>55</v>
      </c>
      <c r="B236" s="4">
        <v>1138910</v>
      </c>
      <c r="C236" s="4">
        <v>112998</v>
      </c>
      <c r="D236" s="67">
        <f>Table5[[#This Row],[Highways(Km)]]/Table5[[#This Row],[Area(Sq Km)]]</f>
        <v>9.9215916973246346E-2</v>
      </c>
      <c r="I236" s="9"/>
      <c r="J236" s="9"/>
    </row>
    <row r="237" spans="1:10" x14ac:dyDescent="0.25">
      <c r="A237" s="66" t="s">
        <v>56</v>
      </c>
      <c r="B237" s="4">
        <v>2170</v>
      </c>
      <c r="C237" s="4">
        <v>880</v>
      </c>
      <c r="D237" s="67">
        <f>Table5[[#This Row],[Highways(Km)]]/Table5[[#This Row],[Area(Sq Km)]]</f>
        <v>0.40552995391705071</v>
      </c>
      <c r="I237" s="9"/>
      <c r="J237" s="9"/>
    </row>
    <row r="238" spans="1:10" x14ac:dyDescent="0.25">
      <c r="A238" s="66" t="s">
        <v>57</v>
      </c>
      <c r="B238" s="4">
        <v>51100</v>
      </c>
      <c r="C238" s="4">
        <v>35303</v>
      </c>
      <c r="D238" s="67">
        <f>Table5[[#This Row],[Highways(Km)]]/Table5[[#This Row],[Area(Sq Km)]]</f>
        <v>0.69086105675146769</v>
      </c>
      <c r="I238" s="9"/>
      <c r="J238" s="9"/>
    </row>
    <row r="239" spans="1:10" x14ac:dyDescent="0.25">
      <c r="A239" s="66" t="s">
        <v>58</v>
      </c>
      <c r="B239" s="4">
        <v>322460</v>
      </c>
      <c r="C239" s="4">
        <v>50400</v>
      </c>
      <c r="D239" s="67">
        <f>Table5[[#This Row],[Highways(Km)]]/Table5[[#This Row],[Area(Sq Km)]]</f>
        <v>0.15629845562240277</v>
      </c>
      <c r="I239" s="9"/>
      <c r="J239" s="9"/>
    </row>
    <row r="240" spans="1:10" x14ac:dyDescent="0.25">
      <c r="A240" s="66" t="s">
        <v>59</v>
      </c>
      <c r="B240" s="4">
        <v>56542</v>
      </c>
      <c r="C240" s="4">
        <v>28344</v>
      </c>
      <c r="D240" s="67">
        <f>Table5[[#This Row],[Highways(Km)]]/Table5[[#This Row],[Area(Sq Km)]]</f>
        <v>0.50129107566057085</v>
      </c>
      <c r="I240" s="9"/>
      <c r="J240" s="9"/>
    </row>
    <row r="241" spans="1:10" x14ac:dyDescent="0.25">
      <c r="A241" s="66" t="s">
        <v>60</v>
      </c>
      <c r="B241" s="4">
        <v>110860</v>
      </c>
      <c r="C241" s="4">
        <v>60858</v>
      </c>
      <c r="D241" s="67">
        <f>Table5[[#This Row],[Highways(Km)]]/Table5[[#This Row],[Area(Sq Km)]]</f>
        <v>0.5489626556016598</v>
      </c>
      <c r="I241" s="9"/>
      <c r="J241" s="9"/>
    </row>
    <row r="242" spans="1:10" x14ac:dyDescent="0.25">
      <c r="A242" s="66" t="s">
        <v>61</v>
      </c>
      <c r="B242" s="4">
        <v>9250</v>
      </c>
      <c r="C242" s="4">
        <v>13943</v>
      </c>
      <c r="D242" s="67">
        <f>Table5[[#This Row],[Highways(Km)]]/Table5[[#This Row],[Area(Sq Km)]]</f>
        <v>1.5073513513513515</v>
      </c>
      <c r="I242" s="9"/>
      <c r="J242" s="9"/>
    </row>
    <row r="243" spans="1:10" x14ac:dyDescent="0.25">
      <c r="A243" s="66" t="s">
        <v>62</v>
      </c>
      <c r="B243" s="4">
        <v>78866</v>
      </c>
      <c r="C243" s="4">
        <v>127204</v>
      </c>
      <c r="D243" s="67">
        <f>Table5[[#This Row],[Highways(Km)]]/Table5[[#This Row],[Area(Sq Km)]]</f>
        <v>1.6129130423756752</v>
      </c>
      <c r="I243" s="9"/>
      <c r="J243" s="9"/>
    </row>
    <row r="244" spans="1:10" x14ac:dyDescent="0.25">
      <c r="A244" s="66" t="s">
        <v>63</v>
      </c>
      <c r="B244" s="4">
        <v>43094</v>
      </c>
      <c r="C244" s="4">
        <v>71847</v>
      </c>
      <c r="D244" s="67">
        <f>Table5[[#This Row],[Highways(Km)]]/Table5[[#This Row],[Area(Sq Km)]]</f>
        <v>1.6672158537151343</v>
      </c>
      <c r="I244" s="9"/>
      <c r="J244" s="9"/>
    </row>
    <row r="245" spans="1:10" x14ac:dyDescent="0.25">
      <c r="A245" s="66" t="s">
        <v>64</v>
      </c>
      <c r="B245" s="4">
        <v>23000</v>
      </c>
      <c r="C245" s="4">
        <v>2890</v>
      </c>
      <c r="D245" s="67">
        <f>Table5[[#This Row],[Highways(Km)]]/Table5[[#This Row],[Area(Sq Km)]]</f>
        <v>0.12565217391304348</v>
      </c>
      <c r="I245" s="9"/>
      <c r="J245" s="9"/>
    </row>
    <row r="246" spans="1:10" x14ac:dyDescent="0.25">
      <c r="A246" s="66" t="s">
        <v>65</v>
      </c>
      <c r="B246" s="4">
        <v>754</v>
      </c>
      <c r="C246" s="4">
        <v>780</v>
      </c>
      <c r="D246" s="67">
        <f>Table5[[#This Row],[Highways(Km)]]/Table5[[#This Row],[Area(Sq Km)]]</f>
        <v>1.0344827586206897</v>
      </c>
      <c r="I246" s="9"/>
      <c r="J246" s="9"/>
    </row>
    <row r="247" spans="1:10" x14ac:dyDescent="0.25">
      <c r="A247" s="66" t="s">
        <v>66</v>
      </c>
      <c r="B247" s="4">
        <v>48730</v>
      </c>
      <c r="C247" s="4">
        <v>12600</v>
      </c>
      <c r="D247" s="67">
        <f>Table5[[#This Row],[Highways(Km)]]/Table5[[#This Row],[Area(Sq Km)]]</f>
        <v>0.25856761748409601</v>
      </c>
      <c r="I247" s="9"/>
      <c r="J247" s="9"/>
    </row>
    <row r="248" spans="1:10" x14ac:dyDescent="0.25">
      <c r="A248" s="66" t="s">
        <v>67</v>
      </c>
      <c r="B248" s="4">
        <v>283560</v>
      </c>
      <c r="C248" s="4">
        <v>43197</v>
      </c>
      <c r="D248" s="67">
        <f>Table5[[#This Row],[Highways(Km)]]/Table5[[#This Row],[Area(Sq Km)]]</f>
        <v>0.15233812949640288</v>
      </c>
      <c r="I248" s="9"/>
      <c r="J248" s="9"/>
    </row>
    <row r="249" spans="1:10" x14ac:dyDescent="0.25">
      <c r="A249" s="66" t="s">
        <v>68</v>
      </c>
      <c r="B249" s="4">
        <v>1001450</v>
      </c>
      <c r="C249" s="4">
        <v>64000</v>
      </c>
      <c r="D249" s="67">
        <f>Table5[[#This Row],[Highways(Km)]]/Table5[[#This Row],[Area(Sq Km)]]</f>
        <v>6.3907334365170501E-2</v>
      </c>
      <c r="I249" s="9"/>
      <c r="J249" s="9"/>
    </row>
    <row r="250" spans="1:10" x14ac:dyDescent="0.25">
      <c r="A250" s="66" t="s">
        <v>69</v>
      </c>
      <c r="B250" s="4">
        <v>21040</v>
      </c>
      <c r="C250" s="4">
        <v>10029</v>
      </c>
      <c r="D250" s="67">
        <f>Table5[[#This Row],[Highways(Km)]]/Table5[[#This Row],[Area(Sq Km)]]</f>
        <v>0.47666349809885933</v>
      </c>
      <c r="I250" s="9"/>
      <c r="J250" s="9"/>
    </row>
    <row r="251" spans="1:10" x14ac:dyDescent="0.25">
      <c r="A251" s="66" t="s">
        <v>70</v>
      </c>
      <c r="B251" s="4">
        <v>28051</v>
      </c>
      <c r="C251" s="4">
        <v>2880</v>
      </c>
      <c r="D251" s="67">
        <f>Table5[[#This Row],[Highways(Km)]]/Table5[[#This Row],[Area(Sq Km)]]</f>
        <v>0.10267013653702185</v>
      </c>
      <c r="I251" s="9"/>
      <c r="J251" s="9"/>
    </row>
    <row r="252" spans="1:10" x14ac:dyDescent="0.25">
      <c r="A252" s="66" t="s">
        <v>71</v>
      </c>
      <c r="B252" s="4">
        <v>45226</v>
      </c>
      <c r="C252" s="4">
        <v>55944</v>
      </c>
      <c r="D252" s="67">
        <f>Table5[[#This Row],[Highways(Km)]]/Table5[[#This Row],[Area(Sq Km)]]</f>
        <v>1.2369875735196569</v>
      </c>
      <c r="I252" s="9"/>
      <c r="J252" s="9"/>
    </row>
    <row r="253" spans="1:10" x14ac:dyDescent="0.25">
      <c r="A253" s="66" t="s">
        <v>72</v>
      </c>
      <c r="B253" s="4">
        <v>1399</v>
      </c>
      <c r="C253" s="4">
        <v>463</v>
      </c>
      <c r="D253" s="67">
        <f>Table5[[#This Row],[Highways(Km)]]/Table5[[#This Row],[Area(Sq Km)]]</f>
        <v>0.33095067905646891</v>
      </c>
      <c r="I253" s="9"/>
      <c r="J253" s="9"/>
    </row>
    <row r="254" spans="1:10" x14ac:dyDescent="0.25">
      <c r="A254" s="66" t="s">
        <v>73</v>
      </c>
      <c r="B254" s="4">
        <v>18270</v>
      </c>
      <c r="C254" s="4">
        <v>3440</v>
      </c>
      <c r="D254" s="67">
        <f>Table5[[#This Row],[Highways(Km)]]/Table5[[#This Row],[Area(Sq Km)]]</f>
        <v>0.18828680897646416</v>
      </c>
      <c r="I254" s="9"/>
      <c r="J254" s="9"/>
    </row>
    <row r="255" spans="1:10" x14ac:dyDescent="0.25">
      <c r="A255" s="66" t="s">
        <v>74</v>
      </c>
      <c r="B255" s="4">
        <v>338145</v>
      </c>
      <c r="C255" s="4">
        <v>78197</v>
      </c>
      <c r="D255" s="67">
        <f>Table5[[#This Row],[Highways(Km)]]/Table5[[#This Row],[Area(Sq Km)]]</f>
        <v>0.23125286489523725</v>
      </c>
      <c r="I255" s="9"/>
      <c r="J255" s="9"/>
    </row>
    <row r="256" spans="1:10" x14ac:dyDescent="0.25">
      <c r="A256" s="66" t="s">
        <v>75</v>
      </c>
      <c r="B256" s="4">
        <v>547030</v>
      </c>
      <c r="C256" s="4">
        <v>893100</v>
      </c>
      <c r="D256" s="67">
        <f>Table5[[#This Row],[Highways(Km)]]/Table5[[#This Row],[Area(Sq Km)]]</f>
        <v>1.6326344076193262</v>
      </c>
      <c r="I256" s="9"/>
      <c r="J256" s="9"/>
    </row>
    <row r="257" spans="1:10" x14ac:dyDescent="0.25">
      <c r="A257" s="66" t="s">
        <v>76</v>
      </c>
      <c r="B257" s="4">
        <v>91000</v>
      </c>
      <c r="C257" s="4">
        <v>817</v>
      </c>
      <c r="D257" s="67">
        <f>Table5[[#This Row],[Highways(Km)]]/Table5[[#This Row],[Area(Sq Km)]]</f>
        <v>8.9780219780219786E-3</v>
      </c>
      <c r="I257" s="9"/>
      <c r="J257" s="9"/>
    </row>
    <row r="258" spans="1:10" x14ac:dyDescent="0.25">
      <c r="A258" s="66" t="s">
        <v>77</v>
      </c>
      <c r="B258" s="4">
        <v>4167</v>
      </c>
      <c r="C258" s="4">
        <v>2590</v>
      </c>
      <c r="D258" s="67">
        <f>Table5[[#This Row],[Highways(Km)]]/Table5[[#This Row],[Area(Sq Km)]]</f>
        <v>0.62155027597792178</v>
      </c>
      <c r="I258" s="9"/>
      <c r="J258" s="9"/>
    </row>
    <row r="259" spans="1:10" x14ac:dyDescent="0.25">
      <c r="A259" s="66" t="s">
        <v>78</v>
      </c>
      <c r="B259" s="4">
        <v>267667</v>
      </c>
      <c r="C259" s="4">
        <v>8464</v>
      </c>
      <c r="D259" s="67">
        <f>Table5[[#This Row],[Highways(Km)]]/Table5[[#This Row],[Area(Sq Km)]]</f>
        <v>3.162138029716028E-2</v>
      </c>
      <c r="I259" s="9"/>
      <c r="J259" s="9"/>
    </row>
    <row r="260" spans="1:10" x14ac:dyDescent="0.25">
      <c r="A260" s="66" t="s">
        <v>79</v>
      </c>
      <c r="B260" s="4">
        <v>69700</v>
      </c>
      <c r="C260" s="4">
        <v>20229</v>
      </c>
      <c r="D260" s="67">
        <f>Table5[[#This Row],[Highways(Km)]]/Table5[[#This Row],[Area(Sq Km)]]</f>
        <v>0.29022955523672883</v>
      </c>
      <c r="I260" s="9"/>
      <c r="J260" s="9"/>
    </row>
    <row r="261" spans="1:10" x14ac:dyDescent="0.25">
      <c r="A261" s="66" t="s">
        <v>80</v>
      </c>
      <c r="B261" s="4">
        <v>357021</v>
      </c>
      <c r="C261" s="4">
        <v>230735</v>
      </c>
      <c r="D261" s="67">
        <f>Table5[[#This Row],[Highways(Km)]]/Table5[[#This Row],[Area(Sq Km)]]</f>
        <v>0.64627851022768967</v>
      </c>
      <c r="I261" s="9"/>
      <c r="J261" s="9"/>
    </row>
    <row r="262" spans="1:10" x14ac:dyDescent="0.25">
      <c r="A262" s="66" t="s">
        <v>81</v>
      </c>
      <c r="B262" s="4">
        <v>239460</v>
      </c>
      <c r="C262" s="4">
        <v>46176</v>
      </c>
      <c r="D262" s="67">
        <f>Table5[[#This Row],[Highways(Km)]]/Table5[[#This Row],[Area(Sq Km)]]</f>
        <v>0.19283387622149836</v>
      </c>
      <c r="I262" s="9"/>
      <c r="J262" s="9"/>
    </row>
    <row r="263" spans="1:10" x14ac:dyDescent="0.25">
      <c r="A263" s="66" t="s">
        <v>82</v>
      </c>
      <c r="B263" s="4">
        <v>7</v>
      </c>
      <c r="C263" s="4">
        <v>29</v>
      </c>
      <c r="D263" s="67">
        <f>Table5[[#This Row],[Highways(Km)]]/Table5[[#This Row],[Area(Sq Km)]]</f>
        <v>4.1428571428571432</v>
      </c>
      <c r="I263" s="9"/>
      <c r="J263" s="9"/>
    </row>
    <row r="264" spans="1:10" x14ac:dyDescent="0.25">
      <c r="A264" s="66" t="s">
        <v>83</v>
      </c>
      <c r="B264" s="4">
        <v>131940</v>
      </c>
      <c r="C264" s="4">
        <v>117000</v>
      </c>
      <c r="D264" s="67">
        <f>Table5[[#This Row],[Highways(Km)]]/Table5[[#This Row],[Area(Sq Km)]]</f>
        <v>0.88676671214188263</v>
      </c>
      <c r="I264" s="9"/>
      <c r="J264" s="9"/>
    </row>
    <row r="265" spans="1:10" x14ac:dyDescent="0.25">
      <c r="A265" s="66" t="s">
        <v>84</v>
      </c>
      <c r="B265" s="4">
        <v>2166086</v>
      </c>
      <c r="C265" s="4"/>
      <c r="D265" s="67">
        <f>Table5[[#This Row],[Highways(Km)]]/Table5[[#This Row],[Area(Sq Km)]]</f>
        <v>0</v>
      </c>
      <c r="I265" s="9"/>
      <c r="J265" s="9"/>
    </row>
    <row r="266" spans="1:10" x14ac:dyDescent="0.25">
      <c r="A266" s="66" t="s">
        <v>85</v>
      </c>
      <c r="B266" s="4">
        <v>344</v>
      </c>
      <c r="C266" s="4">
        <v>1040</v>
      </c>
      <c r="D266" s="67">
        <f>Table5[[#This Row],[Highways(Km)]]/Table5[[#This Row],[Area(Sq Km)]]</f>
        <v>3.0232558139534884</v>
      </c>
      <c r="I266" s="9"/>
      <c r="J266" s="9"/>
    </row>
    <row r="267" spans="1:10" x14ac:dyDescent="0.25">
      <c r="A267" s="66" t="s">
        <v>86</v>
      </c>
      <c r="B267" s="4">
        <v>1780</v>
      </c>
      <c r="C267" s="4">
        <v>947</v>
      </c>
      <c r="D267" s="67">
        <f>Table5[[#This Row],[Highways(Km)]]/Table5[[#This Row],[Area(Sq Km)]]</f>
        <v>0.53202247191011232</v>
      </c>
      <c r="I267" s="9"/>
      <c r="J267" s="9"/>
    </row>
    <row r="268" spans="1:10" x14ac:dyDescent="0.25">
      <c r="A268" s="66" t="s">
        <v>87</v>
      </c>
      <c r="B268" s="4">
        <v>549</v>
      </c>
      <c r="C268" s="4">
        <v>977</v>
      </c>
      <c r="D268" s="67">
        <f>Table5[[#This Row],[Highways(Km)]]/Table5[[#This Row],[Area(Sq Km)]]</f>
        <v>1.7795992714025501</v>
      </c>
      <c r="I268" s="9"/>
      <c r="J268" s="9"/>
    </row>
    <row r="269" spans="1:10" x14ac:dyDescent="0.25">
      <c r="A269" s="66" t="s">
        <v>88</v>
      </c>
      <c r="B269" s="4">
        <v>108890</v>
      </c>
      <c r="C269" s="4">
        <v>14118</v>
      </c>
      <c r="D269" s="67">
        <f>Table5[[#This Row],[Highways(Km)]]/Table5[[#This Row],[Area(Sq Km)]]</f>
        <v>0.12965377904307099</v>
      </c>
      <c r="I269" s="9"/>
      <c r="J269" s="9"/>
    </row>
    <row r="270" spans="1:10" x14ac:dyDescent="0.25">
      <c r="A270" s="66" t="s">
        <v>89</v>
      </c>
      <c r="B270" s="4">
        <v>112090</v>
      </c>
      <c r="C270" s="4">
        <v>13603</v>
      </c>
      <c r="D270" s="67">
        <f>Table5[[#This Row],[Highways(Km)]]/Table5[[#This Row],[Area(Sq Km)]]</f>
        <v>0.12135783745204747</v>
      </c>
      <c r="I270" s="9"/>
      <c r="J270" s="9"/>
    </row>
    <row r="271" spans="1:10" x14ac:dyDescent="0.25">
      <c r="A271" s="66" t="s">
        <v>90</v>
      </c>
      <c r="B271" s="4">
        <v>1092</v>
      </c>
      <c r="C271" s="4">
        <v>1831</v>
      </c>
      <c r="D271" s="67">
        <f>Table5[[#This Row],[Highways(Km)]]/Table5[[#This Row],[Area(Sq Km)]]</f>
        <v>1.6767399267399268</v>
      </c>
      <c r="I271" s="9"/>
      <c r="J271" s="9"/>
    </row>
    <row r="272" spans="1:10" x14ac:dyDescent="0.25">
      <c r="A272" s="66" t="s">
        <v>91</v>
      </c>
      <c r="B272" s="4">
        <v>93030</v>
      </c>
      <c r="C272" s="4">
        <v>159568</v>
      </c>
      <c r="D272" s="67">
        <f>Table5[[#This Row],[Highways(Km)]]/Table5[[#This Row],[Area(Sq Km)]]</f>
        <v>1.7152316457056864</v>
      </c>
      <c r="I272" s="9"/>
      <c r="J272" s="9"/>
    </row>
    <row r="273" spans="1:10" x14ac:dyDescent="0.25">
      <c r="A273" s="66" t="s">
        <v>92</v>
      </c>
      <c r="B273" s="4">
        <v>103000</v>
      </c>
      <c r="C273" s="4">
        <v>13004</v>
      </c>
      <c r="D273" s="67">
        <f>Table5[[#This Row],[Highways(Km)]]/Table5[[#This Row],[Area(Sq Km)]]</f>
        <v>0.12625242718446603</v>
      </c>
      <c r="I273" s="9"/>
      <c r="J273" s="9"/>
    </row>
    <row r="274" spans="1:10" x14ac:dyDescent="0.25">
      <c r="A274" s="66" t="s">
        <v>93</v>
      </c>
      <c r="B274" s="4">
        <v>3287590</v>
      </c>
      <c r="C274" s="4">
        <v>2525989</v>
      </c>
      <c r="D274" s="67">
        <f>Table5[[#This Row],[Highways(Km)]]/Table5[[#This Row],[Area(Sq Km)]]</f>
        <v>0.76834063858327828</v>
      </c>
      <c r="I274" s="9"/>
      <c r="J274" s="9"/>
    </row>
    <row r="275" spans="1:10" x14ac:dyDescent="0.25">
      <c r="A275" s="66" t="s">
        <v>94</v>
      </c>
      <c r="B275" s="4">
        <v>1919440</v>
      </c>
      <c r="C275" s="4">
        <v>342700</v>
      </c>
      <c r="D275" s="67">
        <f>Table5[[#This Row],[Highways(Km)]]/Table5[[#This Row],[Area(Sq Km)]]</f>
        <v>0.17854165798357854</v>
      </c>
      <c r="I275" s="9"/>
      <c r="J275" s="9"/>
    </row>
    <row r="276" spans="1:10" x14ac:dyDescent="0.25">
      <c r="A276" s="66" t="s">
        <v>95</v>
      </c>
      <c r="B276" s="4">
        <v>1648000</v>
      </c>
      <c r="C276" s="4">
        <v>167157</v>
      </c>
      <c r="D276" s="67">
        <f>Table5[[#This Row],[Highways(Km)]]/Table5[[#This Row],[Area(Sq Km)]]</f>
        <v>0.10143021844660194</v>
      </c>
      <c r="I276" s="9"/>
      <c r="J276" s="9"/>
    </row>
    <row r="277" spans="1:10" x14ac:dyDescent="0.25">
      <c r="A277" s="66" t="s">
        <v>96</v>
      </c>
      <c r="B277" s="4">
        <v>437072</v>
      </c>
      <c r="C277" s="4">
        <v>45550</v>
      </c>
      <c r="D277" s="67">
        <f>Table5[[#This Row],[Highways(Km)]]/Table5[[#This Row],[Area(Sq Km)]]</f>
        <v>0.10421623897206868</v>
      </c>
      <c r="I277" s="9"/>
      <c r="J277" s="9"/>
    </row>
    <row r="278" spans="1:10" x14ac:dyDescent="0.25">
      <c r="A278" s="66" t="s">
        <v>97</v>
      </c>
      <c r="B278" s="4">
        <v>70280</v>
      </c>
      <c r="C278" s="4">
        <v>95736</v>
      </c>
      <c r="D278" s="67">
        <f>Table5[[#This Row],[Highways(Km)]]/Table5[[#This Row],[Area(Sq Km)]]</f>
        <v>1.3622083096186681</v>
      </c>
      <c r="I278" s="9"/>
      <c r="J278" s="9"/>
    </row>
    <row r="279" spans="1:10" x14ac:dyDescent="0.25">
      <c r="A279" s="66" t="s">
        <v>98</v>
      </c>
      <c r="B279" s="4">
        <v>20770</v>
      </c>
      <c r="C279" s="4">
        <v>16903</v>
      </c>
      <c r="D279" s="67">
        <f>Table5[[#This Row],[Highways(Km)]]/Table5[[#This Row],[Area(Sq Km)]]</f>
        <v>0.8138180067404911</v>
      </c>
      <c r="I279" s="9"/>
      <c r="J279" s="9"/>
    </row>
    <row r="280" spans="1:10" x14ac:dyDescent="0.25">
      <c r="A280" s="66" t="s">
        <v>99</v>
      </c>
      <c r="B280" s="4">
        <v>301230</v>
      </c>
      <c r="C280" s="4">
        <v>479688</v>
      </c>
      <c r="D280" s="67">
        <f>Table5[[#This Row],[Highways(Km)]]/Table5[[#This Row],[Area(Sq Km)]]</f>
        <v>1.5924310327656608</v>
      </c>
      <c r="I280" s="9"/>
      <c r="J280" s="9"/>
    </row>
    <row r="281" spans="1:10" x14ac:dyDescent="0.25">
      <c r="A281" s="66" t="s">
        <v>100</v>
      </c>
      <c r="B281" s="4">
        <v>10991</v>
      </c>
      <c r="C281" s="4">
        <v>18700</v>
      </c>
      <c r="D281" s="67">
        <f>Table5[[#This Row],[Highways(Km)]]/Table5[[#This Row],[Area(Sq Km)]]</f>
        <v>1.701392048039305</v>
      </c>
      <c r="I281" s="9"/>
      <c r="J281" s="9"/>
    </row>
    <row r="282" spans="1:10" x14ac:dyDescent="0.25">
      <c r="A282" s="66" t="s">
        <v>101</v>
      </c>
      <c r="B282" s="4">
        <v>377835</v>
      </c>
      <c r="C282" s="4">
        <v>1171647</v>
      </c>
      <c r="D282" s="67">
        <f>Table5[[#This Row],[Highways(Km)]]/Table5[[#This Row],[Area(Sq Km)]]</f>
        <v>3.1009488268688714</v>
      </c>
      <c r="I282" s="9"/>
      <c r="J282" s="9"/>
    </row>
    <row r="283" spans="1:10" x14ac:dyDescent="0.25">
      <c r="A283" s="66" t="s">
        <v>102</v>
      </c>
      <c r="B283" s="4">
        <v>92300</v>
      </c>
      <c r="C283" s="4">
        <v>7301</v>
      </c>
      <c r="D283" s="67">
        <f>Table5[[#This Row],[Highways(Km)]]/Table5[[#This Row],[Area(Sq Km)]]</f>
        <v>7.910075839653305E-2</v>
      </c>
      <c r="I283" s="9"/>
      <c r="J283" s="9"/>
    </row>
    <row r="284" spans="1:10" x14ac:dyDescent="0.25">
      <c r="A284" s="66" t="s">
        <v>103</v>
      </c>
      <c r="B284" s="4">
        <v>2717300</v>
      </c>
      <c r="C284" s="4">
        <v>82980</v>
      </c>
      <c r="D284" s="67">
        <f>Table5[[#This Row],[Highways(Km)]]/Table5[[#This Row],[Area(Sq Km)]]</f>
        <v>3.0537666065579804E-2</v>
      </c>
      <c r="I284" s="9"/>
      <c r="J284" s="9"/>
    </row>
    <row r="285" spans="1:10" x14ac:dyDescent="0.25">
      <c r="A285" s="66" t="s">
        <v>104</v>
      </c>
      <c r="B285" s="4">
        <v>582650</v>
      </c>
      <c r="C285" s="4">
        <v>63942</v>
      </c>
      <c r="D285" s="67">
        <f>Table5[[#This Row],[Highways(Km)]]/Table5[[#This Row],[Area(Sq Km)]]</f>
        <v>0.10974341371320689</v>
      </c>
      <c r="I285" s="9"/>
      <c r="J285" s="9"/>
    </row>
    <row r="286" spans="1:10" x14ac:dyDescent="0.25">
      <c r="A286" s="66" t="s">
        <v>105</v>
      </c>
      <c r="B286" s="4">
        <v>811</v>
      </c>
      <c r="C286" s="4">
        <v>670</v>
      </c>
      <c r="D286" s="67">
        <f>Table5[[#This Row],[Highways(Km)]]/Table5[[#This Row],[Area(Sq Km)]]</f>
        <v>0.82614056720098639</v>
      </c>
      <c r="I286" s="9"/>
      <c r="J286" s="9"/>
    </row>
    <row r="287" spans="1:10" x14ac:dyDescent="0.25">
      <c r="A287" s="66" t="s">
        <v>106</v>
      </c>
      <c r="B287" s="4">
        <v>120540</v>
      </c>
      <c r="C287" s="4">
        <v>31200</v>
      </c>
      <c r="D287" s="67">
        <f>Table5[[#This Row],[Highways(Km)]]/Table5[[#This Row],[Area(Sq Km)]]</f>
        <v>0.25883524141363862</v>
      </c>
      <c r="I287" s="9"/>
      <c r="J287" s="9"/>
    </row>
    <row r="288" spans="1:10" x14ac:dyDescent="0.25">
      <c r="A288" s="66" t="s">
        <v>107</v>
      </c>
      <c r="B288" s="4">
        <v>98480</v>
      </c>
      <c r="C288" s="4">
        <v>86990</v>
      </c>
      <c r="D288" s="67">
        <f>Table5[[#This Row],[Highways(Km)]]/Table5[[#This Row],[Area(Sq Km)]]</f>
        <v>0.8833265637692933</v>
      </c>
      <c r="I288" s="9"/>
      <c r="J288" s="9"/>
    </row>
    <row r="289" spans="1:10" x14ac:dyDescent="0.25">
      <c r="A289" s="66" t="s">
        <v>108</v>
      </c>
      <c r="B289" s="4">
        <v>17820</v>
      </c>
      <c r="C289" s="4">
        <v>4450</v>
      </c>
      <c r="D289" s="67">
        <f>Table5[[#This Row],[Highways(Km)]]/Table5[[#This Row],[Area(Sq Km)]]</f>
        <v>0.24971941638608305</v>
      </c>
      <c r="I289" s="9"/>
      <c r="J289" s="9"/>
    </row>
    <row r="290" spans="1:10" x14ac:dyDescent="0.25">
      <c r="A290" s="66" t="s">
        <v>109</v>
      </c>
      <c r="B290" s="4">
        <v>198500</v>
      </c>
      <c r="C290" s="4">
        <v>18500</v>
      </c>
      <c r="D290" s="67">
        <f>Table5[[#This Row],[Highways(Km)]]/Table5[[#This Row],[Area(Sq Km)]]</f>
        <v>9.3198992443324941E-2</v>
      </c>
      <c r="I290" s="9"/>
      <c r="J290" s="9"/>
    </row>
    <row r="291" spans="1:10" x14ac:dyDescent="0.25">
      <c r="A291" s="66" t="s">
        <v>110</v>
      </c>
      <c r="B291" s="4">
        <v>236800</v>
      </c>
      <c r="C291" s="4">
        <v>21716</v>
      </c>
      <c r="D291" s="67">
        <f>Table5[[#This Row],[Highways(Km)]]/Table5[[#This Row],[Area(Sq Km)]]</f>
        <v>9.1706081081081081E-2</v>
      </c>
      <c r="I291" s="9"/>
      <c r="J291" s="9"/>
    </row>
    <row r="292" spans="1:10" x14ac:dyDescent="0.25">
      <c r="A292" s="66" t="s">
        <v>111</v>
      </c>
      <c r="B292" s="4">
        <v>64589</v>
      </c>
      <c r="C292" s="4">
        <v>60472</v>
      </c>
      <c r="D292" s="67">
        <f>Table5[[#This Row],[Highways(Km)]]/Table5[[#This Row],[Area(Sq Km)]]</f>
        <v>0.93625849602873557</v>
      </c>
      <c r="I292" s="9"/>
      <c r="J292" s="9"/>
    </row>
    <row r="293" spans="1:10" x14ac:dyDescent="0.25">
      <c r="A293" s="66" t="s">
        <v>112</v>
      </c>
      <c r="B293" s="4">
        <v>10400</v>
      </c>
      <c r="C293" s="4">
        <v>7300</v>
      </c>
      <c r="D293" s="67">
        <f>Table5[[#This Row],[Highways(Km)]]/Table5[[#This Row],[Area(Sq Km)]]</f>
        <v>0.70192307692307687</v>
      </c>
      <c r="I293" s="9"/>
      <c r="J293" s="9"/>
    </row>
    <row r="294" spans="1:10" x14ac:dyDescent="0.25">
      <c r="A294" s="66" t="s">
        <v>113</v>
      </c>
      <c r="B294" s="4">
        <v>30355</v>
      </c>
      <c r="C294" s="4">
        <v>5940</v>
      </c>
      <c r="D294" s="67">
        <f>Table5[[#This Row],[Highways(Km)]]/Table5[[#This Row],[Area(Sq Km)]]</f>
        <v>0.19568440125185307</v>
      </c>
      <c r="I294" s="9"/>
      <c r="J294" s="9"/>
    </row>
    <row r="295" spans="1:10" x14ac:dyDescent="0.25">
      <c r="A295" s="66" t="s">
        <v>114</v>
      </c>
      <c r="B295" s="4">
        <v>111370</v>
      </c>
      <c r="C295" s="4">
        <v>10600</v>
      </c>
      <c r="D295" s="67">
        <f>Table5[[#This Row],[Highways(Km)]]/Table5[[#This Row],[Area(Sq Km)]]</f>
        <v>9.517823471311844E-2</v>
      </c>
      <c r="I295" s="9"/>
      <c r="J295" s="9"/>
    </row>
    <row r="296" spans="1:10" x14ac:dyDescent="0.25">
      <c r="A296" s="66" t="s">
        <v>115</v>
      </c>
      <c r="B296" s="4">
        <v>1759540</v>
      </c>
      <c r="C296" s="4">
        <v>83200</v>
      </c>
      <c r="D296" s="67">
        <f>Table5[[#This Row],[Highways(Km)]]/Table5[[#This Row],[Area(Sq Km)]]</f>
        <v>4.7285085874717254E-2</v>
      </c>
      <c r="I296" s="9"/>
      <c r="J296" s="9"/>
    </row>
    <row r="297" spans="1:10" x14ac:dyDescent="0.25">
      <c r="A297" s="66" t="s">
        <v>116</v>
      </c>
      <c r="B297" s="4">
        <v>65200</v>
      </c>
      <c r="C297" s="4">
        <v>77148</v>
      </c>
      <c r="D297" s="67">
        <f>Table5[[#This Row],[Highways(Km)]]/Table5[[#This Row],[Area(Sq Km)]]</f>
        <v>1.1832515337423313</v>
      </c>
      <c r="I297" s="9"/>
      <c r="J297" s="9"/>
    </row>
    <row r="298" spans="1:10" x14ac:dyDescent="0.25">
      <c r="A298" s="66" t="s">
        <v>117</v>
      </c>
      <c r="B298" s="4">
        <v>2586</v>
      </c>
      <c r="C298" s="4">
        <v>5210</v>
      </c>
      <c r="D298" s="67">
        <f>Table5[[#This Row],[Highways(Km)]]/Table5[[#This Row],[Area(Sq Km)]]</f>
        <v>2.0146945088940447</v>
      </c>
      <c r="I298" s="9"/>
      <c r="J298" s="9"/>
    </row>
    <row r="299" spans="1:10" x14ac:dyDescent="0.25">
      <c r="A299" s="66" t="s">
        <v>118</v>
      </c>
      <c r="B299" s="4">
        <v>25</v>
      </c>
      <c r="C299" s="4">
        <v>341</v>
      </c>
      <c r="D299" s="67">
        <f>Table5[[#This Row],[Highways(Km)]]/Table5[[#This Row],[Area(Sq Km)]]</f>
        <v>13.64</v>
      </c>
      <c r="I299" s="9"/>
      <c r="J299" s="9"/>
    </row>
    <row r="300" spans="1:10" x14ac:dyDescent="0.25">
      <c r="A300" s="66" t="s">
        <v>119</v>
      </c>
      <c r="B300" s="4">
        <v>25333</v>
      </c>
      <c r="C300" s="4">
        <v>8684</v>
      </c>
      <c r="D300" s="67">
        <f>Table5[[#This Row],[Highways(Km)]]/Table5[[#This Row],[Area(Sq Km)]]</f>
        <v>0.34279398413137013</v>
      </c>
      <c r="I300" s="9"/>
      <c r="J300" s="9"/>
    </row>
    <row r="301" spans="1:10" x14ac:dyDescent="0.25">
      <c r="A301" s="66" t="s">
        <v>120</v>
      </c>
      <c r="B301" s="4">
        <v>587040</v>
      </c>
      <c r="C301" s="4">
        <v>49827</v>
      </c>
      <c r="D301" s="67">
        <f>Table5[[#This Row],[Highways(Km)]]/Table5[[#This Row],[Area(Sq Km)]]</f>
        <v>8.4878372853638598E-2</v>
      </c>
      <c r="I301" s="9"/>
      <c r="J301" s="9"/>
    </row>
    <row r="302" spans="1:10" x14ac:dyDescent="0.25">
      <c r="A302" s="66" t="s">
        <v>121</v>
      </c>
      <c r="B302" s="4">
        <v>118480</v>
      </c>
      <c r="C302" s="4">
        <v>28400</v>
      </c>
      <c r="D302" s="67">
        <f>Table5[[#This Row],[Highways(Km)]]/Table5[[#This Row],[Area(Sq Km)]]</f>
        <v>0.23970290344361916</v>
      </c>
      <c r="I302" s="9"/>
      <c r="J302" s="9"/>
    </row>
    <row r="303" spans="1:10" x14ac:dyDescent="0.25">
      <c r="A303" s="66" t="s">
        <v>122</v>
      </c>
      <c r="B303" s="4">
        <v>329750</v>
      </c>
      <c r="C303" s="4">
        <v>65877</v>
      </c>
      <c r="D303" s="67">
        <f>Table5[[#This Row],[Highways(Km)]]/Table5[[#This Row],[Area(Sq Km)]]</f>
        <v>0.19977862016679301</v>
      </c>
      <c r="I303" s="9"/>
      <c r="J303" s="9"/>
    </row>
    <row r="304" spans="1:10" x14ac:dyDescent="0.25">
      <c r="A304" s="66" t="s">
        <v>123</v>
      </c>
      <c r="B304" s="4">
        <v>300</v>
      </c>
      <c r="C304" s="4"/>
      <c r="D304" s="67">
        <f>Table5[[#This Row],[Highways(Km)]]/Table5[[#This Row],[Area(Sq Km)]]</f>
        <v>0</v>
      </c>
      <c r="I304" s="9"/>
      <c r="J304" s="9"/>
    </row>
    <row r="305" spans="1:10" x14ac:dyDescent="0.25">
      <c r="A305" s="66" t="s">
        <v>124</v>
      </c>
      <c r="B305" s="4">
        <v>1240000</v>
      </c>
      <c r="C305" s="4">
        <v>15100</v>
      </c>
      <c r="D305" s="67">
        <f>Table5[[#This Row],[Highways(Km)]]/Table5[[#This Row],[Area(Sq Km)]]</f>
        <v>1.2177419354838709E-2</v>
      </c>
      <c r="I305" s="9"/>
      <c r="J305" s="9"/>
    </row>
    <row r="306" spans="1:10" x14ac:dyDescent="0.25">
      <c r="A306" s="66" t="s">
        <v>125</v>
      </c>
      <c r="B306" s="4">
        <v>316</v>
      </c>
      <c r="C306" s="4">
        <v>2222</v>
      </c>
      <c r="D306" s="67">
        <f>Table5[[#This Row],[Highways(Km)]]/Table5[[#This Row],[Area(Sq Km)]]</f>
        <v>7.0316455696202533</v>
      </c>
      <c r="I306" s="9"/>
      <c r="J306" s="9"/>
    </row>
    <row r="307" spans="1:10" x14ac:dyDescent="0.25">
      <c r="A307" s="66" t="s">
        <v>126</v>
      </c>
      <c r="B307" s="4">
        <v>1100</v>
      </c>
      <c r="C307" s="4">
        <v>2105</v>
      </c>
      <c r="D307" s="67">
        <f>Table5[[#This Row],[Highways(Km)]]/Table5[[#This Row],[Area(Sq Km)]]</f>
        <v>1.9136363636363636</v>
      </c>
      <c r="I307" s="9"/>
      <c r="J307" s="9"/>
    </row>
    <row r="308" spans="1:10" x14ac:dyDescent="0.25">
      <c r="A308" s="66" t="s">
        <v>127</v>
      </c>
      <c r="B308" s="4">
        <v>1030700</v>
      </c>
      <c r="C308" s="4">
        <v>7660</v>
      </c>
      <c r="D308" s="67">
        <f>Table5[[#This Row],[Highways(Km)]]/Table5[[#This Row],[Area(Sq Km)]]</f>
        <v>7.4318424371786164E-3</v>
      </c>
      <c r="I308" s="9"/>
      <c r="J308" s="9"/>
    </row>
    <row r="309" spans="1:10" x14ac:dyDescent="0.25">
      <c r="A309" s="66" t="s">
        <v>128</v>
      </c>
      <c r="B309" s="4">
        <v>2040</v>
      </c>
      <c r="C309" s="4">
        <v>2000</v>
      </c>
      <c r="D309" s="67">
        <f>Table5[[#This Row],[Highways(Km)]]/Table5[[#This Row],[Area(Sq Km)]]</f>
        <v>0.98039215686274506</v>
      </c>
      <c r="I309" s="9"/>
      <c r="J309" s="9"/>
    </row>
    <row r="310" spans="1:10" x14ac:dyDescent="0.25">
      <c r="A310" s="66" t="s">
        <v>129</v>
      </c>
      <c r="B310" s="4">
        <v>1972550</v>
      </c>
      <c r="C310" s="4">
        <v>329532</v>
      </c>
      <c r="D310" s="67">
        <f>Table5[[#This Row],[Highways(Km)]]/Table5[[#This Row],[Area(Sq Km)]]</f>
        <v>0.16705888317152923</v>
      </c>
      <c r="I310" s="9"/>
      <c r="J310" s="9"/>
    </row>
    <row r="311" spans="1:10" x14ac:dyDescent="0.25">
      <c r="A311" s="66" t="s">
        <v>130</v>
      </c>
      <c r="B311" s="4">
        <v>702</v>
      </c>
      <c r="C311" s="4">
        <v>240</v>
      </c>
      <c r="D311" s="67">
        <f>Table5[[#This Row],[Highways(Km)]]/Table5[[#This Row],[Area(Sq Km)]]</f>
        <v>0.34188034188034189</v>
      </c>
      <c r="I311" s="9"/>
      <c r="J311" s="9"/>
    </row>
    <row r="312" spans="1:10" x14ac:dyDescent="0.25">
      <c r="A312" s="66" t="s">
        <v>131</v>
      </c>
      <c r="B312" s="4">
        <v>33843</v>
      </c>
      <c r="C312" s="4">
        <v>12719</v>
      </c>
      <c r="D312" s="67">
        <f>Table5[[#This Row],[Highways(Km)]]/Table5[[#This Row],[Area(Sq Km)]]</f>
        <v>0.37582365629524567</v>
      </c>
      <c r="I312" s="9"/>
      <c r="J312" s="9"/>
    </row>
    <row r="313" spans="1:10" x14ac:dyDescent="0.25">
      <c r="A313" s="66" t="s">
        <v>132</v>
      </c>
      <c r="B313" s="4">
        <v>1564116</v>
      </c>
      <c r="C313" s="4">
        <v>49256</v>
      </c>
      <c r="D313" s="67">
        <f>Table5[[#This Row],[Highways(Km)]]/Table5[[#This Row],[Area(Sq Km)]]</f>
        <v>3.1491270468430733E-2</v>
      </c>
      <c r="I313" s="9"/>
      <c r="J313" s="9"/>
    </row>
    <row r="314" spans="1:10" x14ac:dyDescent="0.25">
      <c r="A314" s="66" t="s">
        <v>133</v>
      </c>
      <c r="B314" s="4">
        <v>102</v>
      </c>
      <c r="C314" s="4">
        <v>227</v>
      </c>
      <c r="D314" s="67">
        <f>Table5[[#This Row],[Highways(Km)]]/Table5[[#This Row],[Area(Sq Km)]]</f>
        <v>2.2254901960784315</v>
      </c>
      <c r="I314" s="9"/>
      <c r="J314" s="9"/>
    </row>
    <row r="315" spans="1:10" x14ac:dyDescent="0.25">
      <c r="A315" s="66" t="s">
        <v>134</v>
      </c>
      <c r="B315" s="4">
        <v>446550</v>
      </c>
      <c r="C315" s="4">
        <v>57694</v>
      </c>
      <c r="D315" s="67">
        <f>Table5[[#This Row],[Highways(Km)]]/Table5[[#This Row],[Area(Sq Km)]]</f>
        <v>0.12919941775836971</v>
      </c>
      <c r="I315" s="9"/>
      <c r="J315" s="9"/>
    </row>
    <row r="316" spans="1:10" x14ac:dyDescent="0.25">
      <c r="A316" s="66" t="s">
        <v>135</v>
      </c>
      <c r="B316" s="4">
        <v>801590</v>
      </c>
      <c r="C316" s="4">
        <v>30400</v>
      </c>
      <c r="D316" s="67">
        <f>Table5[[#This Row],[Highways(Km)]]/Table5[[#This Row],[Area(Sq Km)]]</f>
        <v>3.7924624808193717E-2</v>
      </c>
      <c r="I316" s="9"/>
      <c r="J316" s="9"/>
    </row>
    <row r="317" spans="1:10" x14ac:dyDescent="0.25">
      <c r="A317" s="66" t="s">
        <v>136</v>
      </c>
      <c r="B317" s="4">
        <v>825418</v>
      </c>
      <c r="C317" s="4">
        <v>42237</v>
      </c>
      <c r="D317" s="67">
        <f>Table5[[#This Row],[Highways(Km)]]/Table5[[#This Row],[Area(Sq Km)]]</f>
        <v>5.1170437281474357E-2</v>
      </c>
      <c r="I317" s="9"/>
      <c r="J317" s="9"/>
    </row>
    <row r="318" spans="1:10" x14ac:dyDescent="0.25">
      <c r="A318" s="66" t="s">
        <v>137</v>
      </c>
      <c r="B318" s="4">
        <v>21</v>
      </c>
      <c r="C318" s="4">
        <v>30</v>
      </c>
      <c r="D318" s="67">
        <f>Table5[[#This Row],[Highways(Km)]]/Table5[[#This Row],[Area(Sq Km)]]</f>
        <v>1.4285714285714286</v>
      </c>
      <c r="I318" s="9"/>
      <c r="J318" s="9"/>
    </row>
    <row r="319" spans="1:10" x14ac:dyDescent="0.25">
      <c r="A319" s="66" t="s">
        <v>138</v>
      </c>
      <c r="B319" s="4">
        <v>140800</v>
      </c>
      <c r="C319" s="4">
        <v>13223</v>
      </c>
      <c r="D319" s="67">
        <f>Table5[[#This Row],[Highways(Km)]]/Table5[[#This Row],[Area(Sq Km)]]</f>
        <v>9.3913352272727277E-2</v>
      </c>
      <c r="I319" s="9"/>
      <c r="J319" s="9"/>
    </row>
    <row r="320" spans="1:10" x14ac:dyDescent="0.25">
      <c r="A320" s="66" t="s">
        <v>139</v>
      </c>
      <c r="B320" s="4">
        <v>41526</v>
      </c>
      <c r="C320" s="4">
        <v>116500</v>
      </c>
      <c r="D320" s="67">
        <f>Table5[[#This Row],[Highways(Km)]]/Table5[[#This Row],[Area(Sq Km)]]</f>
        <v>2.8054712710109331</v>
      </c>
      <c r="I320" s="9"/>
      <c r="J320" s="9"/>
    </row>
    <row r="321" spans="1:10" x14ac:dyDescent="0.25">
      <c r="A321" s="66" t="s">
        <v>140</v>
      </c>
      <c r="B321" s="4">
        <v>960</v>
      </c>
      <c r="C321" s="4">
        <v>600</v>
      </c>
      <c r="D321" s="67">
        <f>Table5[[#This Row],[Highways(Km)]]/Table5[[#This Row],[Area(Sq Km)]]</f>
        <v>0.625</v>
      </c>
      <c r="I321" s="9"/>
      <c r="J321" s="9"/>
    </row>
    <row r="322" spans="1:10" x14ac:dyDescent="0.25">
      <c r="A322" s="66" t="s">
        <v>141</v>
      </c>
      <c r="B322" s="4">
        <v>19060</v>
      </c>
      <c r="C322" s="4">
        <v>5432</v>
      </c>
      <c r="D322" s="67">
        <f>Table5[[#This Row],[Highways(Km)]]/Table5[[#This Row],[Area(Sq Km)]]</f>
        <v>0.2849947534102833</v>
      </c>
      <c r="I322" s="9"/>
      <c r="J322" s="9"/>
    </row>
    <row r="323" spans="1:10" x14ac:dyDescent="0.25">
      <c r="A323" s="66" t="s">
        <v>142</v>
      </c>
      <c r="B323" s="4">
        <v>268680</v>
      </c>
      <c r="C323" s="4">
        <v>92382</v>
      </c>
      <c r="D323" s="67">
        <f>Table5[[#This Row],[Highways(Km)]]/Table5[[#This Row],[Area(Sq Km)]]</f>
        <v>0.34383653416703885</v>
      </c>
      <c r="I323" s="9"/>
      <c r="J323" s="9"/>
    </row>
    <row r="324" spans="1:10" x14ac:dyDescent="0.25">
      <c r="A324" s="66" t="s">
        <v>143</v>
      </c>
      <c r="B324" s="4">
        <v>129494</v>
      </c>
      <c r="C324" s="4">
        <v>18712</v>
      </c>
      <c r="D324" s="67">
        <f>Table5[[#This Row],[Highways(Km)]]/Table5[[#This Row],[Area(Sq Km)]]</f>
        <v>0.14450090351676526</v>
      </c>
      <c r="I324" s="9"/>
      <c r="J324" s="9"/>
    </row>
    <row r="325" spans="1:10" x14ac:dyDescent="0.25">
      <c r="A325" s="66" t="s">
        <v>144</v>
      </c>
      <c r="B325" s="4">
        <v>923768</v>
      </c>
      <c r="C325" s="4">
        <v>194394</v>
      </c>
      <c r="D325" s="67">
        <f>Table5[[#This Row],[Highways(Km)]]/Table5[[#This Row],[Area(Sq Km)]]</f>
        <v>0.21043595361605943</v>
      </c>
      <c r="I325" s="9"/>
      <c r="J325" s="9"/>
    </row>
    <row r="326" spans="1:10" x14ac:dyDescent="0.25">
      <c r="A326" s="66" t="s">
        <v>145</v>
      </c>
      <c r="B326" s="4">
        <v>324220</v>
      </c>
      <c r="C326" s="4">
        <v>91852</v>
      </c>
      <c r="D326" s="67">
        <f>Table5[[#This Row],[Highways(Km)]]/Table5[[#This Row],[Area(Sq Km)]]</f>
        <v>0.28330146197026712</v>
      </c>
      <c r="I326" s="9"/>
      <c r="J326" s="9"/>
    </row>
    <row r="327" spans="1:10" x14ac:dyDescent="0.25">
      <c r="A327" s="66" t="s">
        <v>146</v>
      </c>
      <c r="B327" s="4">
        <v>212460</v>
      </c>
      <c r="C327" s="4">
        <v>34965</v>
      </c>
      <c r="D327" s="67">
        <f>Table5[[#This Row],[Highways(Km)]]/Table5[[#This Row],[Area(Sq Km)]]</f>
        <v>0.16457215475854278</v>
      </c>
      <c r="I327" s="9"/>
      <c r="J327" s="9"/>
    </row>
    <row r="328" spans="1:10" x14ac:dyDescent="0.25">
      <c r="A328" s="66" t="s">
        <v>147</v>
      </c>
      <c r="B328" s="4">
        <v>803940</v>
      </c>
      <c r="C328" s="4">
        <v>257683</v>
      </c>
      <c r="D328" s="67">
        <f>Table5[[#This Row],[Highways(Km)]]/Table5[[#This Row],[Area(Sq Km)]]</f>
        <v>0.32052516356942062</v>
      </c>
      <c r="I328" s="9"/>
      <c r="J328" s="9"/>
    </row>
    <row r="329" spans="1:10" x14ac:dyDescent="0.25">
      <c r="A329" s="66" t="s">
        <v>148</v>
      </c>
      <c r="B329" s="4">
        <v>78200</v>
      </c>
      <c r="C329" s="4">
        <v>11643</v>
      </c>
      <c r="D329" s="67">
        <f>Table5[[#This Row],[Highways(Km)]]/Table5[[#This Row],[Area(Sq Km)]]</f>
        <v>0.14888746803069053</v>
      </c>
      <c r="I329" s="9"/>
      <c r="J329" s="9"/>
    </row>
    <row r="330" spans="1:10" x14ac:dyDescent="0.25">
      <c r="A330" s="66" t="s">
        <v>149</v>
      </c>
      <c r="B330" s="4">
        <v>406750</v>
      </c>
      <c r="C330" s="4">
        <v>29500</v>
      </c>
      <c r="D330" s="67">
        <f>Table5[[#This Row],[Highways(Km)]]/Table5[[#This Row],[Area(Sq Km)]]</f>
        <v>7.2526121696373694E-2</v>
      </c>
      <c r="I330" s="9"/>
      <c r="J330" s="9"/>
    </row>
    <row r="331" spans="1:10" x14ac:dyDescent="0.25">
      <c r="A331" s="66" t="s">
        <v>150</v>
      </c>
      <c r="B331" s="4">
        <v>1285220</v>
      </c>
      <c r="C331" s="4">
        <v>78230</v>
      </c>
      <c r="D331" s="67">
        <f>Table5[[#This Row],[Highways(Km)]]/Table5[[#This Row],[Area(Sq Km)]]</f>
        <v>6.086895628763947E-2</v>
      </c>
      <c r="I331" s="9"/>
      <c r="J331" s="9"/>
    </row>
    <row r="332" spans="1:10" x14ac:dyDescent="0.25">
      <c r="A332" s="66" t="s">
        <v>151</v>
      </c>
      <c r="B332" s="4">
        <v>300000</v>
      </c>
      <c r="C332" s="4">
        <v>202124</v>
      </c>
      <c r="D332" s="67">
        <f>Table5[[#This Row],[Highways(Km)]]/Table5[[#This Row],[Area(Sq Km)]]</f>
        <v>0.67374666666666672</v>
      </c>
      <c r="I332" s="9"/>
      <c r="J332" s="9"/>
    </row>
    <row r="333" spans="1:10" x14ac:dyDescent="0.25">
      <c r="A333" s="66" t="s">
        <v>152</v>
      </c>
      <c r="B333" s="4">
        <v>312685</v>
      </c>
      <c r="C333" s="4">
        <v>364697</v>
      </c>
      <c r="D333" s="67">
        <f>Table5[[#This Row],[Highways(Km)]]/Table5[[#This Row],[Area(Sq Km)]]</f>
        <v>1.1663399267633561</v>
      </c>
      <c r="I333" s="9"/>
      <c r="J333" s="9"/>
    </row>
    <row r="334" spans="1:10" x14ac:dyDescent="0.25">
      <c r="A334" s="66" t="s">
        <v>153</v>
      </c>
      <c r="B334" s="4">
        <v>92391</v>
      </c>
      <c r="C334" s="4">
        <v>17135</v>
      </c>
      <c r="D334" s="67">
        <f>Table5[[#This Row],[Highways(Km)]]/Table5[[#This Row],[Area(Sq Km)]]</f>
        <v>0.18546178740353497</v>
      </c>
      <c r="I334" s="9"/>
      <c r="J334" s="9"/>
    </row>
    <row r="335" spans="1:10" x14ac:dyDescent="0.25">
      <c r="A335" s="66" t="s">
        <v>154</v>
      </c>
      <c r="B335" s="4">
        <v>9104</v>
      </c>
      <c r="C335" s="4">
        <v>25328</v>
      </c>
      <c r="D335" s="67">
        <f>Table5[[#This Row],[Highways(Km)]]/Table5[[#This Row],[Area(Sq Km)]]</f>
        <v>2.7820738137082599</v>
      </c>
      <c r="I335" s="9"/>
      <c r="J335" s="9"/>
    </row>
    <row r="336" spans="1:10" x14ac:dyDescent="0.25">
      <c r="A336" s="66" t="s">
        <v>155</v>
      </c>
      <c r="B336" s="4">
        <v>11437</v>
      </c>
      <c r="C336" s="4">
        <v>1230</v>
      </c>
      <c r="D336" s="67">
        <f>Table5[[#This Row],[Highways(Km)]]/Table5[[#This Row],[Area(Sq Km)]]</f>
        <v>0.10754568505727026</v>
      </c>
      <c r="I336" s="9"/>
      <c r="J336" s="9"/>
    </row>
    <row r="337" spans="1:10" x14ac:dyDescent="0.25">
      <c r="A337" s="66" t="s">
        <v>156</v>
      </c>
      <c r="B337" s="4">
        <v>2517</v>
      </c>
      <c r="C337" s="4">
        <v>1214</v>
      </c>
      <c r="D337" s="67">
        <f>Table5[[#This Row],[Highways(Km)]]/Table5[[#This Row],[Area(Sq Km)]]</f>
        <v>0.48232022248708778</v>
      </c>
      <c r="I337" s="9"/>
      <c r="J337" s="9"/>
    </row>
    <row r="338" spans="1:10" x14ac:dyDescent="0.25">
      <c r="A338" s="66" t="s">
        <v>157</v>
      </c>
      <c r="B338" s="4">
        <v>237500</v>
      </c>
      <c r="C338" s="4">
        <v>198755</v>
      </c>
      <c r="D338" s="67">
        <f>Table5[[#This Row],[Highways(Km)]]/Table5[[#This Row],[Area(Sq Km)]]</f>
        <v>0.83686315789473686</v>
      </c>
      <c r="I338" s="9"/>
      <c r="J338" s="9"/>
    </row>
    <row r="339" spans="1:10" x14ac:dyDescent="0.25">
      <c r="A339" s="66" t="s">
        <v>158</v>
      </c>
      <c r="B339" s="4">
        <v>17075200</v>
      </c>
      <c r="C339" s="4">
        <v>537289</v>
      </c>
      <c r="D339" s="67">
        <f>Table5[[#This Row],[Highways(Km)]]/Table5[[#This Row],[Area(Sq Km)]]</f>
        <v>3.1466044321589205E-2</v>
      </c>
      <c r="I339" s="9"/>
      <c r="J339" s="9"/>
    </row>
    <row r="340" spans="1:10" x14ac:dyDescent="0.25">
      <c r="A340" s="66" t="s">
        <v>159</v>
      </c>
      <c r="B340" s="4">
        <v>410</v>
      </c>
      <c r="C340" s="4">
        <v>198</v>
      </c>
      <c r="D340" s="67">
        <f>Table5[[#This Row],[Highways(Km)]]/Table5[[#This Row],[Area(Sq Km)]]</f>
        <v>0.48292682926829267</v>
      </c>
      <c r="I340" s="9"/>
      <c r="J340" s="9"/>
    </row>
    <row r="341" spans="1:10" x14ac:dyDescent="0.25">
      <c r="A341" s="66" t="s">
        <v>160</v>
      </c>
      <c r="B341" s="4">
        <v>261</v>
      </c>
      <c r="C341" s="4">
        <v>320</v>
      </c>
      <c r="D341" s="67">
        <f>Table5[[#This Row],[Highways(Km)]]/Table5[[#This Row],[Area(Sq Km)]]</f>
        <v>1.2260536398467432</v>
      </c>
      <c r="I341" s="9"/>
      <c r="J341" s="9"/>
    </row>
    <row r="342" spans="1:10" x14ac:dyDescent="0.25">
      <c r="A342" s="66" t="s">
        <v>161</v>
      </c>
      <c r="B342" s="4">
        <v>616</v>
      </c>
      <c r="C342" s="4">
        <v>1210</v>
      </c>
      <c r="D342" s="67">
        <f>Table5[[#This Row],[Highways(Km)]]/Table5[[#This Row],[Area(Sq Km)]]</f>
        <v>1.9642857142857142</v>
      </c>
      <c r="I342" s="9"/>
      <c r="J342" s="9"/>
    </row>
    <row r="343" spans="1:10" x14ac:dyDescent="0.25">
      <c r="A343" s="66" t="s">
        <v>162</v>
      </c>
      <c r="B343" s="4">
        <v>242</v>
      </c>
      <c r="C343" s="4">
        <v>114</v>
      </c>
      <c r="D343" s="67">
        <f>Table5[[#This Row],[Highways(Km)]]/Table5[[#This Row],[Area(Sq Km)]]</f>
        <v>0.47107438016528924</v>
      </c>
      <c r="I343" s="9"/>
      <c r="J343" s="9"/>
    </row>
    <row r="344" spans="1:10" x14ac:dyDescent="0.25">
      <c r="A344" s="66" t="s">
        <v>163</v>
      </c>
      <c r="B344" s="4">
        <v>389</v>
      </c>
      <c r="C344" s="4">
        <v>829</v>
      </c>
      <c r="D344" s="67">
        <f>Table5[[#This Row],[Highways(Km)]]/Table5[[#This Row],[Area(Sq Km)]]</f>
        <v>2.1311053984575836</v>
      </c>
      <c r="I344" s="9"/>
      <c r="J344" s="9"/>
    </row>
    <row r="345" spans="1:10" x14ac:dyDescent="0.25">
      <c r="A345" s="66" t="s">
        <v>164</v>
      </c>
      <c r="B345" s="4">
        <v>1960582</v>
      </c>
      <c r="C345" s="4">
        <v>152044</v>
      </c>
      <c r="D345" s="67">
        <f>Table5[[#This Row],[Highways(Km)]]/Table5[[#This Row],[Area(Sq Km)]]</f>
        <v>7.7550441654569924E-2</v>
      </c>
      <c r="I345" s="9"/>
      <c r="J345" s="9"/>
    </row>
    <row r="346" spans="1:10" x14ac:dyDescent="0.25">
      <c r="A346" s="66" t="s">
        <v>165</v>
      </c>
      <c r="B346" s="4">
        <v>196190</v>
      </c>
      <c r="C346" s="4">
        <v>14576</v>
      </c>
      <c r="D346" s="67">
        <f>Table5[[#This Row],[Highways(Km)]]/Table5[[#This Row],[Area(Sq Km)]]</f>
        <v>7.4295325959529021E-2</v>
      </c>
      <c r="I346" s="9"/>
      <c r="J346" s="9"/>
    </row>
    <row r="347" spans="1:10" x14ac:dyDescent="0.25">
      <c r="A347" s="66" t="s">
        <v>166</v>
      </c>
      <c r="B347" s="4">
        <v>102350</v>
      </c>
      <c r="C347" s="4">
        <v>45290</v>
      </c>
      <c r="D347" s="67">
        <f>Table5[[#This Row],[Highways(Km)]]/Table5[[#This Row],[Area(Sq Km)]]</f>
        <v>0.44250122129946262</v>
      </c>
      <c r="I347" s="9"/>
      <c r="J347" s="9"/>
    </row>
    <row r="348" spans="1:10" x14ac:dyDescent="0.25">
      <c r="A348" s="66" t="s">
        <v>167</v>
      </c>
      <c r="B348" s="4">
        <v>693</v>
      </c>
      <c r="C348" s="4">
        <v>3130</v>
      </c>
      <c r="D348" s="67">
        <f>Table5[[#This Row],[Highways(Km)]]/Table5[[#This Row],[Area(Sq Km)]]</f>
        <v>4.5165945165945169</v>
      </c>
      <c r="I348" s="9"/>
      <c r="J348" s="9"/>
    </row>
    <row r="349" spans="1:10" x14ac:dyDescent="0.25">
      <c r="A349" s="66" t="s">
        <v>168</v>
      </c>
      <c r="B349" s="4">
        <v>48845</v>
      </c>
      <c r="C349" s="4">
        <v>42970</v>
      </c>
      <c r="D349" s="67">
        <f>Table5[[#This Row],[Highways(Km)]]/Table5[[#This Row],[Area(Sq Km)]]</f>
        <v>0.8797215682260211</v>
      </c>
      <c r="I349" s="9"/>
      <c r="J349" s="9"/>
    </row>
    <row r="350" spans="1:10" x14ac:dyDescent="0.25">
      <c r="A350" s="66" t="s">
        <v>169</v>
      </c>
      <c r="B350" s="4">
        <v>20273</v>
      </c>
      <c r="C350" s="4">
        <v>20250</v>
      </c>
      <c r="D350" s="67">
        <f>Table5[[#This Row],[Highways(Km)]]/Table5[[#This Row],[Area(Sq Km)]]</f>
        <v>0.99886548611453663</v>
      </c>
      <c r="I350" s="9"/>
      <c r="J350" s="9"/>
    </row>
    <row r="351" spans="1:10" x14ac:dyDescent="0.25">
      <c r="A351" s="66" t="s">
        <v>170</v>
      </c>
      <c r="B351" s="4">
        <v>637657</v>
      </c>
      <c r="C351" s="4">
        <v>22100</v>
      </c>
      <c r="D351" s="67">
        <f>Table5[[#This Row],[Highways(Km)]]/Table5[[#This Row],[Area(Sq Km)]]</f>
        <v>3.4658131252381763E-2</v>
      </c>
      <c r="I351" s="9"/>
      <c r="J351" s="9"/>
    </row>
    <row r="352" spans="1:10" x14ac:dyDescent="0.25">
      <c r="A352" s="66" t="s">
        <v>171</v>
      </c>
      <c r="B352" s="4">
        <v>1219912</v>
      </c>
      <c r="C352" s="4">
        <v>275971</v>
      </c>
      <c r="D352" s="67">
        <f>Table5[[#This Row],[Highways(Km)]]/Table5[[#This Row],[Area(Sq Km)]]</f>
        <v>0.22622205536137033</v>
      </c>
      <c r="I352" s="9"/>
      <c r="J352" s="9"/>
    </row>
    <row r="353" spans="1:10" x14ac:dyDescent="0.25">
      <c r="A353" s="66" t="s">
        <v>172</v>
      </c>
      <c r="B353" s="4">
        <v>504782</v>
      </c>
      <c r="C353" s="4">
        <v>664852</v>
      </c>
      <c r="D353" s="67">
        <f>Table5[[#This Row],[Highways(Km)]]/Table5[[#This Row],[Area(Sq Km)]]</f>
        <v>1.3171071868648248</v>
      </c>
      <c r="I353" s="9"/>
      <c r="J353" s="9"/>
    </row>
    <row r="354" spans="1:10" x14ac:dyDescent="0.25">
      <c r="A354" s="66" t="s">
        <v>173</v>
      </c>
      <c r="B354" s="4">
        <v>65610</v>
      </c>
      <c r="C354" s="4">
        <v>11650</v>
      </c>
      <c r="D354" s="67">
        <f>Table5[[#This Row],[Highways(Km)]]/Table5[[#This Row],[Area(Sq Km)]]</f>
        <v>0.17756439567139157</v>
      </c>
      <c r="I354" s="9"/>
      <c r="J354" s="9"/>
    </row>
    <row r="355" spans="1:10" x14ac:dyDescent="0.25">
      <c r="A355" s="66" t="s">
        <v>174</v>
      </c>
      <c r="B355" s="4">
        <v>2505810</v>
      </c>
      <c r="C355" s="4">
        <v>11900</v>
      </c>
      <c r="D355" s="67">
        <f>Table5[[#This Row],[Highways(Km)]]/Table5[[#This Row],[Area(Sq Km)]]</f>
        <v>4.748963409037397E-3</v>
      </c>
      <c r="I355" s="9"/>
      <c r="J355" s="9"/>
    </row>
    <row r="356" spans="1:10" x14ac:dyDescent="0.25">
      <c r="A356" s="66" t="s">
        <v>175</v>
      </c>
      <c r="B356" s="4">
        <v>163270</v>
      </c>
      <c r="C356" s="4">
        <v>4492</v>
      </c>
      <c r="D356" s="67">
        <f>Table5[[#This Row],[Highways(Km)]]/Table5[[#This Row],[Area(Sq Km)]]</f>
        <v>2.7512709009615974E-2</v>
      </c>
      <c r="I356" s="9"/>
      <c r="J356" s="9"/>
    </row>
    <row r="357" spans="1:10" x14ac:dyDescent="0.25">
      <c r="A357" s="66" t="s">
        <v>176</v>
      </c>
      <c r="B357" s="4">
        <v>17363</v>
      </c>
      <c r="C357" s="4">
        <v>3107</v>
      </c>
      <c r="D357" s="67">
        <f>Table5[[#This Row],[Highways(Km)]]/Table5[[#This Row],[Area(Sq Km)]]</f>
        <v>0.17894373092207569</v>
      </c>
      <c r="I357" s="9"/>
      <c r="J357" s="9"/>
    </row>
    <row r="358" spans="1:10" x14ac:dyDescent="0.25">
      <c r="A358" s="66" t="s">
        <v>177</v>
      </c>
      <c r="B358" s="4">
        <v>449964</v>
      </c>
      <c r="C358" s="4">
        <v>213237</v>
      </c>
      <c r="D358" s="67">
        <f>Table5[[#This Row],[Highways(Km)]]/Table5[[#This Row],[Area(Sq Km)]]</f>
        <v>0.47389791183294666</v>
      </c>
      <c r="I358" s="9"/>
      <c r="J358" s="9"/>
    </row>
    <row r="359" spans="1:10" x14ac:dyDescent="0.25">
      <c r="A359" s="66" t="s">
        <v>178</v>
      </c>
      <c r="B359" s="4">
        <v>41290</v>
      </c>
      <c r="C359" s="4">
        <v>71212</v>
      </c>
      <c r="D359" s="67">
        <f>Table5[[#This Row],[Highways(Km)]]/Table5[[#This Row],[Area(Sq Km)]]</f>
        <v>1.7246790990554615</v>
      </c>
      <c r="I359" s="9"/>
      <c r="J359" s="9"/>
    </row>
    <row r="360" spans="1:10" x14ac:dyDescent="0.25">
      <c r="A360" s="66" t="s">
        <v>179</v>
      </c>
      <c r="B360" s="4">
        <v>185180</v>
      </c>
      <c r="C360" s="4">
        <v>45697</v>
      </c>
      <c r="D360" s="67">
        <f>Table5[[#This Row],[Highways(Km)]]/Table5[[#This Row],[Area(Sq Km)]]</f>
        <v>0.24677070957986824</v>
      </c>
      <c r="I360" s="9"/>
      <c r="J360" s="9"/>
    </row>
    <row r="361" spans="1:10" x14ac:dyDescent="0.25">
      <c r="A361" s="66" t="s">
        <v>180</v>
      </c>
      <c r="B361" s="4">
        <v>35980</v>
      </c>
      <c r="C361" s="4">
        <v>37299</v>
      </c>
      <c r="D361" s="67">
        <f>Table5[[#This Row],[Highways(Km)]]/Table5[[#This Row],[Area(Sq Km)]]</f>
        <v>1.0366592551417455</v>
      </c>
      <c r="I361" s="9"/>
      <c r="J361" s="9"/>
    </row>
    <row r="362" spans="1:10" x14ac:dyDescent="0.25">
      <c r="A362" s="66" t="s">
        <v>181</v>
      </c>
      <c r="B362" s="4">
        <v>143100</v>
      </c>
      <c r="C362" s="4">
        <v>27767</v>
      </c>
      <c r="D362" s="67">
        <f>Table5[[#This Row],[Highways(Km)]]/Table5[[#This Row],[Area(Sq Km)]]</f>
        <v>0.19403913347309573</v>
      </c>
      <c r="I362" s="9"/>
      <c r="J362" s="9"/>
    </row>
    <row r="363" spans="1:10" x14ac:dyDescent="0.25">
      <c r="A363" s="66" t="s">
        <v>182</v>
      </c>
      <c r="B363" s="4">
        <v>514000</v>
      </c>
      <c r="C363" s="4">
        <v>57403</v>
      </c>
      <c r="D363" s="67">
        <f>Table5[[#This Row],[Highways(Km)]]/Table5[[#This Row],[Area(Sq Km)]]</f>
        <v>0.11167898832684825</v>
      </c>
      <c r="I363" s="9"/>
      <c r="J363" s="9"/>
    </row>
    <row r="364" spans="1:10" x14ac:dyDescent="0.25">
      <c r="A364" s="66" t="s">
        <v>183</v>
      </c>
      <c r="B364" s="4">
        <v>748</v>
      </c>
      <c r="C364" s="4">
        <v>680</v>
      </c>
      <c r="D364" s="67">
        <f>Table5[[#This Row],[Highways(Km)]]/Table5[[#This Row],[Area(Sq Km)]]</f>
        <v>0.90909090909090906</v>
      </c>
    </row>
    <row r="365" spans="1:10" x14ac:dyDescent="0.25">
      <c r="A365" s="66" t="s">
        <v>184</v>
      </c>
      <c r="B365" s="4">
        <v>5128</v>
      </c>
      <c r="C365" s="4">
        <v>8320</v>
      </c>
      <c r="D365" s="67">
        <f>Table5[[#This Row],[Highways(Km)]]/Table5[[#This Row],[Area(Sq Km)]]</f>
        <v>1.6224648985959438</v>
      </c>
    </row>
    <row r="366" spans="1:10" x14ac:dyDescent="0.25">
      <c r="A366" s="66" t="s">
        <v>185</v>
      </c>
      <c r="B366" s="4">
        <v>163610</v>
      </c>
      <c r="C366" s="4">
        <v>18997</v>
      </c>
      <c r="D366" s="67">
        <f>Table5[[#This Row],[Highways(Km)]]/Table5[[#This Row],[Area(Sq Km)]]</f>
        <v>0.11611148462807896</v>
      </c>
    </row>
    <row r="367" spans="1:10" x14ac:dyDescent="0.25">
      <c r="A367" s="66" t="s">
        <v>186</v>
      </c>
      <c r="B367" s="4">
        <v>780580</v>
      </c>
      <c r="C367" s="4">
        <v>354421</v>
      </c>
      <c r="D367" s="67">
        <f>Table5[[#This Row],[Highways(Km)]]/Table5[[#This Row],[Area(Sq Km)]]</f>
        <v>0.45404827179789387</v>
      </c>
    </row>
    <row r="368" spans="1:10" x14ac:dyDescent="0.25">
      <c r="A368" s="66" t="s">
        <v>187</v>
      </c>
      <c r="B368" s="4">
        <v>488100</v>
      </c>
      <c r="C368" s="4">
        <v>24000</v>
      </c>
      <c r="D368" s="67">
        <f>Table5[[#This Row],[Highways(Km)]]/Table5[[#This Row],[Area(Sq Km)]]</f>
        <v>4.9170251997541485E-2</v>
      </c>
    </row>
    <row r="369" spans="1:4" x14ac:dyDescent="0.25">
      <c r="A369" s="66" t="s">
        <v>188</v>
      </c>
      <c r="B369" s="4">
        <v>430</v>
      </c>
      <c r="C369" s="4">
        <v>121</v>
      </c>
      <c r="D369" s="67">
        <f>Table5[[#This Row],[Highways(Km)]]/Table5[[#This Row],[Area(Sq Km)]]</f>
        <v>0.28139534883720929</v>
      </c>
    </row>
    <row r="370" spans="1:4" x14ac:dyDescent="0.25">
      <c r="A370" s="66" t="s">
        <v>189</v>
      </c>
      <c r="B370" s="4">
        <v>603700</v>
      </c>
      <c r="C370" s="4">
        <v>169679</v>
      </c>
      <c r="D370" s="67">
        <f>Table5[[#This Row],[Highways(Km)]]/Table5[[#This Row],[Area(Sq Km)]]</f>
        <v>0.28106509855888684</v>
      </c>
    </row>
    <row r="371" spans="1:4" x14ac:dyDescent="0.25">
      <c r="A371" s="66" t="s">
        <v>190</v>
      </c>
      <c r="B371" s="4">
        <v>82880</v>
      </c>
      <c r="C371" s="4">
        <v>1088</v>
      </c>
      <c r="D371" s="67">
        <f>Table5[[#This Row],[Highways(Km)]]/Table5[[#This Row],[Area(Sq Km)]]</f>
        <v>1.3127413127413128E-2</v>
      </c>
    </row>
    <row r="372" spans="1:4" x14ac:dyDescent="0.25">
      <c r="A372" s="66" t="s">
        <v>191</v>
      </c>
      <c r="B372" s="4">
        <v>244820</v>
      </c>
      <c r="C372" s="4">
        <v>392931</v>
      </c>
      <c r="D372" s="67">
        <f>Table5[[#This Row],[Highways(Km)]]/Table5[[#This Row],[Area(Sq Km)]]</f>
        <v>1.6049791683685974</v>
      </c>
    </row>
    <row r="373" spans="1:4" x14ac:dyDescent="0.25">
      <c r="A373" s="66" t="s">
        <v>192</v>
      </c>
      <c r="B373" s="4">
        <v>9631418</v>
      </c>
      <c r="C373" s="4">
        <v>6393603</v>
      </c>
      <c r="D373" s="67">
        <f>Table5[[#This Row],[Highways(Km)]]/Table5[[#This Row],[Area(Sq Km)]]</f>
        <v>0.6638277977344561</v>
      </c>
    </row>
    <row r="374" spans="1:4" x14ac:dyDescent="0.25">
      <c r="A374" s="66" t="s">
        <v>193</v>
      </c>
      <c r="B374" s="4">
        <v>176220</v>
      </c>
      <c r="C374" s="4">
        <v>8983</v>
      </c>
      <c r="D374" s="67">
        <f>Table5[[#This Row],[Highways(Km)]]/Table5[[#This Row],[Area(Sq Km)]]</f>
        <v>5.097605266144592E-2</v>
      </c>
    </row>
    <row r="375" spans="1:4" x14ac:dyDescent="0.25">
      <c r="A375" s="66" t="s">
        <v>194</v>
      </c>
      <c r="B375" s="4">
        <v>447400</v>
      </c>
      <c r="C375" s="4">
        <v>81600</v>
      </c>
      <c r="D375" s="67">
        <f>Table5[[#This Row],[Highways(Km)]]/Table5[[#This Row],[Area(Sq Km)]]</f>
        <v>0.1823871256146625</v>
      </c>
    </row>
    <row r="376" spans="1:4" x14ac:dyDescent="0.25">
      <c r="A376" s="66" t="s">
        <v>195</v>
      </c>
      <c r="B376" s="4">
        <v>912050</v>
      </c>
      <c r="C376" s="4">
        <v>96155</v>
      </c>
      <c r="D376" s="67">
        <f>Table5[[#This Row],[Highways(Km)]]/Table5[[#This Row],[Area(Sq Km)]]</f>
        <v>0.10542733402773971</v>
      </c>
    </row>
    <row r="377" spans="1:4" x14ac:dyDescent="0.25">
      <c r="A377" s="66" t="s">
        <v>196</v>
      </c>
      <c r="B377" s="4">
        <v>329560</v>
      </c>
      <c r="C377" s="4">
        <v>93300</v>
      </c>
      <c r="D377" s="67">
        <f>Table5[[#This Row],[Highways(Km)]]/Table5[[#This Row],[Area(Sq Km)]]</f>
        <v>0.28310474572156813</v>
      </c>
    </row>
    <row r="378" spans="1:4" x14ac:dyDescent="0.25">
      <c r="A378" s="66" t="s">
        <v>197</v>
      </c>
      <c r="B378" s="4">
        <v>352</v>
      </c>
      <c r="C378" s="4">
        <v>1257</v>
      </c>
      <c r="D378" s="67">
        <f>Table5[[#This Row],[Highways(Km)]]/Table5[[#This Row],[Area(Sq Km)]]</f>
        <v>3.5710227272727271</v>
      </c>
    </row>
    <row r="379" spans="1:4" x14ac:dyDescent="0.25">
      <c r="A379" s="66" t="s">
        <v>198</v>
      </c>
      <c r="B379" s="4">
        <v>527970</v>
      </c>
      <c r="C379" s="4">
        <v>67000</v>
      </c>
      <c r="D379" s="67">
        <f>Table5[[#This Row],[Highways(Km)]]/Table5[[#This Row],[Area(Sq Km)]]</f>
        <v>0.12690114968653521</v>
      </c>
    </row>
    <row r="380" spans="1:4" x14ac:dyDescent="0.25">
      <c r="A380" s="66" t="s">
        <v>199</v>
      </c>
      <c r="B380" s="4">
        <v>752614</v>
      </c>
      <c r="C380" s="4">
        <v>91440</v>
      </c>
      <c r="D380" s="67">
        <f>Table5[[#This Row],[Highways(Km)]]/Table5[[#This Row],[Area(Sq Km)]]</f>
        <v>0.12149654404515463</v>
      </c>
    </row>
    <row r="381" spans="1:4" x14ac:dyDescent="0.25">
      <c r="A381" s="66" t="s">
        <v>200</v>
      </c>
      <c r="B381" s="4">
        <v>390580</v>
      </c>
      <c r="C381" s="4">
        <v>18338</v>
      </c>
      <c r="D381" s="67">
        <f>Table5[[#This Row],[Highways(Km)]]/Table5[[#This Row],[Area(Sq Km)]]</f>
        <v>4.6950688719340467E-2</v>
      </c>
    </row>
  </sheetData>
  <mergeCells count="1">
    <mergeCell ref="J46:K46"/>
  </mergeCells>
  <hyperlinks>
    <hyperlink ref="A1" location="OBJECTIVES!A1" display="OBJECTIVES"/>
    <hyperlink ref="A2" location="HOME!A1" display="HOME"/>
  </hyperlinks>
  <pageMargins left="0.7" right="0.7" top="0.75" bottom="0.75" header="0.3" footer="0.3"/>
  <pageSetup orientation="portrait" r:id="rId3"/>
  <drawing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2"/>
  <sheetViews>
    <sheetView workbookViewId="0"/>
  </sheetViews>
  <sheetFormatPr defaultRowHeight="15" x14ac:dyDescent="0.25"/>
  <cols>
    <col min="1" max="1" width="31.140625" style="9" bestFit="1" customWidth="1"/>
    <col min="2" max="2" width="12.85546875" style="9" customWidth="1"/>
    <col min="3" max="3" width="25.42578125" style="9" customWidth="1"/>
    <col min="4" max="4" width="26.42578125" style="9" customWidth="1"/>
    <col min="5" max="5" width="22.28515625" style="60" bestFit="1" customWidth="1"/>
    <col min="6" max="6" width="22.5703125" style="60" bestFit="1" customWidth="1"/>
    <col min="7" max="7" width="16.42578125" style="9" bestFit="1" customWidth="1"/>
    <col min="8" max="8" width="14.5703125" style="60" customWidth="1"/>
    <col min="9" max="9" width="31.140625" style="9" customWidth="1"/>
    <col min="10" max="10" width="12.85546875" style="9" customWidth="1"/>
    <col min="11" max="11" width="20.85546875" style="60" bestFit="1" customWidth="1"/>
    <col min="12" max="12" width="20.7109375" style="60" customWidth="1"/>
    <col min="13" max="13" width="13.140625" style="9" customWidth="1"/>
    <col min="14" max="14" width="26.85546875" style="9" bestFit="1" customWidth="1"/>
    <col min="15" max="16384" width="9.140625" style="9"/>
  </cols>
  <sheetData>
    <row r="1" spans="1:12" x14ac:dyDescent="0.25">
      <c r="A1" s="118" t="s">
        <v>526</v>
      </c>
      <c r="K1" s="9"/>
      <c r="L1" s="9"/>
    </row>
    <row r="2" spans="1:12" ht="15.75" x14ac:dyDescent="0.25">
      <c r="A2" s="119" t="s">
        <v>525</v>
      </c>
      <c r="K2" s="9"/>
      <c r="L2" s="9"/>
    </row>
    <row r="3" spans="1:12" x14ac:dyDescent="0.25">
      <c r="K3" s="9"/>
      <c r="L3" s="9"/>
    </row>
    <row r="4" spans="1:12" x14ac:dyDescent="0.25">
      <c r="K4" s="9"/>
      <c r="L4" s="9"/>
    </row>
    <row r="5" spans="1:12" x14ac:dyDescent="0.25">
      <c r="J5" s="49" t="s">
        <v>473</v>
      </c>
      <c r="K5" s="62" t="s">
        <v>503</v>
      </c>
      <c r="L5" s="62" t="s">
        <v>504</v>
      </c>
    </row>
    <row r="6" spans="1:12" x14ac:dyDescent="0.25">
      <c r="J6" s="45" t="s">
        <v>93</v>
      </c>
      <c r="K6" s="58">
        <v>24111501.140160002</v>
      </c>
      <c r="L6" s="58">
        <v>8944589.1326400004</v>
      </c>
    </row>
    <row r="7" spans="1:12" x14ac:dyDescent="0.25">
      <c r="F7" s="9"/>
      <c r="J7" s="45" t="s">
        <v>54</v>
      </c>
      <c r="K7" s="58">
        <v>17164963.48968</v>
      </c>
      <c r="L7" s="58">
        <v>9065817.8552800007</v>
      </c>
    </row>
    <row r="8" spans="1:12" x14ac:dyDescent="0.25">
      <c r="F8" s="9"/>
      <c r="J8" s="45" t="s">
        <v>144</v>
      </c>
      <c r="K8" s="58">
        <v>5234581.3121999996</v>
      </c>
      <c r="L8" s="58">
        <v>2212302.7538399999</v>
      </c>
    </row>
    <row r="9" spans="1:12" x14ac:dyDescent="0.25">
      <c r="F9" s="9"/>
      <c r="J9" s="45" t="s">
        <v>94</v>
      </c>
      <c r="K9" s="58">
        <v>5011279.0340900002</v>
      </c>
      <c r="L9" s="58">
        <v>1512336.7437499999</v>
      </c>
    </row>
    <row r="10" spans="1:12" x14ac:dyDescent="0.25">
      <c r="F10" s="9"/>
      <c r="J10" s="45" t="s">
        <v>147</v>
      </c>
      <c r="K10" s="58">
        <v>4940814.7573199999</v>
      </c>
      <c r="L10" s="58">
        <v>1372448.5436999998</v>
      </c>
    </row>
    <row r="11" spans="1:12" x14ac:dyDescent="0.25">
      <c r="F11" s="9"/>
      <c r="J11" s="45" t="s">
        <v>32</v>
      </c>
      <c r="K11" s="58">
        <v>4331032.0362800006</v>
      </c>
      <c r="L11" s="58">
        <v>1212284.8752000001</v>
      </c>
    </row>
    <row r="12" spans="1:12" x14ac:dyDescent="0.25">
      <c r="F12" s="9"/>
      <c r="J12" s="45" t="s">
        <v>192</v>
      </c>
      <c r="K12" s="58">
        <v>4181680.6547600003</v>
      </c>
      <c r="L12" s="58">
        <v>2439806.6055000001</v>
      </c>
    </row>
    <row r="13" spans="1:12" x14ac:dyDescent="0.25">
      <c r="F13" s="9"/>
      <c r="J13" s="45" t="s">
        <v>42</v>
      </c>
      <c r="K13" s="58">
        <v>3132278.3230199995</v>
      </c>
      <c r="L13" s="58">
        <v>1144593.6831</v>
      </c>
    </row>
    <row r="14" spans="1:12" x14ac:dyDescent="0.25">
      <c r="F14" s="9"/>
      <c r="J14" s="45" t="s">
        <v>129</v>
      </c>
      <c r="K14" s="58">
        <v>2231322.9920300003</v>
      </c>
      <c r="L14" s="58">
        <v>502339.73119000008</v>
      </c>
    </row>
    <row r="15" spans="1:12" x14ac:dyDescent="0.25">
      <c r="F15" s="9"/>
      <c r="J15" s="45" t="s">
        <v>151</v>
      </c>
      <c r="K15" s="58">
        <v>2223672.64163</v>
      </c>
      <c r="L15" s="58">
        <v>480580.37730999995</v>
      </c>
    </row>
    <row r="16" spans="1:12" x14ac:dyDescent="0.25">
      <c r="F16" s="9"/>
    </row>
    <row r="17" spans="6:11" x14ac:dyDescent="0.25">
      <c r="F17" s="9"/>
    </row>
    <row r="20" spans="6:11" x14ac:dyDescent="0.25">
      <c r="K20" s="9"/>
    </row>
    <row r="21" spans="6:11" x14ac:dyDescent="0.25">
      <c r="K21" s="9"/>
    </row>
    <row r="22" spans="6:11" x14ac:dyDescent="0.25">
      <c r="K22" s="9"/>
    </row>
    <row r="23" spans="6:11" x14ac:dyDescent="0.25">
      <c r="K23" s="9"/>
    </row>
    <row r="24" spans="6:11" x14ac:dyDescent="0.25">
      <c r="K24" s="9"/>
    </row>
    <row r="25" spans="6:11" x14ac:dyDescent="0.25">
      <c r="K25" s="9"/>
    </row>
    <row r="26" spans="6:11" x14ac:dyDescent="0.25">
      <c r="K26" s="9"/>
    </row>
    <row r="27" spans="6:11" x14ac:dyDescent="0.25">
      <c r="K27" s="9"/>
    </row>
    <row r="28" spans="6:11" x14ac:dyDescent="0.25">
      <c r="K28" s="9"/>
    </row>
    <row r="29" spans="6:11" x14ac:dyDescent="0.25">
      <c r="K29" s="9"/>
    </row>
    <row r="30" spans="6:11" x14ac:dyDescent="0.25">
      <c r="K30" s="9"/>
    </row>
    <row r="31" spans="6:11" x14ac:dyDescent="0.25">
      <c r="K31" s="9"/>
    </row>
    <row r="32" spans="6:11" x14ac:dyDescent="0.25">
      <c r="K32" s="9"/>
    </row>
    <row r="33" spans="6:11" x14ac:dyDescent="0.25">
      <c r="K33" s="9"/>
    </row>
    <row r="34" spans="6:11" x14ac:dyDescent="0.25">
      <c r="K34" s="9"/>
    </row>
    <row r="35" spans="6:11" x14ac:dyDescent="0.25">
      <c r="K35" s="9"/>
    </row>
    <row r="36" spans="6:11" x14ac:dyDescent="0.25">
      <c r="F36" s="9"/>
      <c r="G36" s="49" t="s">
        <v>473</v>
      </c>
      <c r="H36" s="62" t="s">
        <v>505</v>
      </c>
      <c r="K36" s="9"/>
    </row>
    <row r="37" spans="6:11" x14ac:dyDescent="0.25">
      <c r="F37" s="9"/>
      <c r="G37" s="45" t="s">
        <v>93</v>
      </c>
      <c r="H37" s="58">
        <v>15166912.007520001</v>
      </c>
      <c r="K37" s="9"/>
    </row>
    <row r="38" spans="6:11" x14ac:dyDescent="0.25">
      <c r="F38" s="9"/>
      <c r="G38" s="45" t="s">
        <v>54</v>
      </c>
      <c r="H38" s="58">
        <v>8099145.6343999989</v>
      </c>
      <c r="K38" s="9"/>
    </row>
    <row r="39" spans="6:11" x14ac:dyDescent="0.25">
      <c r="F39" s="9"/>
      <c r="G39" s="45" t="s">
        <v>147</v>
      </c>
      <c r="H39" s="58">
        <v>3568366.2136200001</v>
      </c>
      <c r="K39" s="9"/>
    </row>
    <row r="40" spans="6:11" x14ac:dyDescent="0.25">
      <c r="F40" s="9"/>
      <c r="G40" s="45" t="s">
        <v>94</v>
      </c>
      <c r="H40" s="58">
        <v>3498942.2903400003</v>
      </c>
      <c r="K40" s="9"/>
    </row>
    <row r="41" spans="6:11" x14ac:dyDescent="0.25">
      <c r="F41" s="9"/>
      <c r="G41" s="45" t="s">
        <v>32</v>
      </c>
      <c r="H41" s="58">
        <v>3118747.1610800005</v>
      </c>
      <c r="K41" s="9"/>
    </row>
    <row r="42" spans="6:11" x14ac:dyDescent="0.25">
      <c r="G42" s="45" t="s">
        <v>144</v>
      </c>
      <c r="H42" s="58">
        <v>3022278.5583599997</v>
      </c>
      <c r="K42" s="9"/>
    </row>
    <row r="43" spans="6:11" x14ac:dyDescent="0.25">
      <c r="G43" s="45" t="s">
        <v>42</v>
      </c>
      <c r="H43" s="58">
        <v>1987684.6399199995</v>
      </c>
      <c r="K43" s="9"/>
    </row>
    <row r="44" spans="6:11" x14ac:dyDescent="0.25">
      <c r="G44" s="45" t="s">
        <v>151</v>
      </c>
      <c r="H44" s="58">
        <v>1743092.2643200001</v>
      </c>
      <c r="K44" s="9"/>
    </row>
    <row r="45" spans="6:11" x14ac:dyDescent="0.25">
      <c r="G45" s="45" t="s">
        <v>192</v>
      </c>
      <c r="H45" s="58">
        <v>1741874.0492600002</v>
      </c>
      <c r="K45" s="9"/>
    </row>
    <row r="46" spans="6:11" x14ac:dyDescent="0.25">
      <c r="G46" s="45" t="s">
        <v>129</v>
      </c>
      <c r="H46" s="58">
        <v>1728983.2608400001</v>
      </c>
      <c r="K46" s="9"/>
    </row>
    <row r="47" spans="6:11" x14ac:dyDescent="0.25">
      <c r="H47" s="9"/>
      <c r="K47" s="9"/>
    </row>
    <row r="48" spans="6:11" x14ac:dyDescent="0.25">
      <c r="K48" s="9"/>
    </row>
    <row r="49" spans="11:11" x14ac:dyDescent="0.25">
      <c r="K49" s="9"/>
    </row>
    <row r="50" spans="11:11" x14ac:dyDescent="0.25">
      <c r="K50" s="9"/>
    </row>
    <row r="51" spans="11:11" x14ac:dyDescent="0.25">
      <c r="K51" s="9"/>
    </row>
    <row r="52" spans="11:11" x14ac:dyDescent="0.25">
      <c r="K52" s="9"/>
    </row>
    <row r="53" spans="11:11" x14ac:dyDescent="0.25">
      <c r="K53" s="9"/>
    </row>
    <row r="54" spans="11:11" x14ac:dyDescent="0.25">
      <c r="K54" s="9"/>
    </row>
    <row r="55" spans="11:11" x14ac:dyDescent="0.25">
      <c r="K55" s="9"/>
    </row>
    <row r="56" spans="11:11" x14ac:dyDescent="0.25">
      <c r="K56" s="9"/>
    </row>
    <row r="57" spans="11:11" x14ac:dyDescent="0.25">
      <c r="K57" s="9"/>
    </row>
    <row r="58" spans="11:11" x14ac:dyDescent="0.25">
      <c r="K58" s="9"/>
    </row>
    <row r="59" spans="11:11" x14ac:dyDescent="0.25">
      <c r="K59" s="9"/>
    </row>
    <row r="60" spans="11:11" x14ac:dyDescent="0.25">
      <c r="K60" s="9"/>
    </row>
    <row r="61" spans="11:11" x14ac:dyDescent="0.25">
      <c r="K61" s="9"/>
    </row>
    <row r="62" spans="11:11" x14ac:dyDescent="0.25">
      <c r="K62" s="9"/>
    </row>
    <row r="63" spans="11:11" x14ac:dyDescent="0.25">
      <c r="K63" s="9"/>
    </row>
    <row r="64" spans="11:11" x14ac:dyDescent="0.25">
      <c r="K64" s="9"/>
    </row>
    <row r="65" spans="11:11" x14ac:dyDescent="0.25">
      <c r="K65" s="9"/>
    </row>
    <row r="66" spans="11:11" x14ac:dyDescent="0.25">
      <c r="K66" s="9"/>
    </row>
    <row r="67" spans="11:11" x14ac:dyDescent="0.25">
      <c r="K67" s="9"/>
    </row>
    <row r="68" spans="11:11" x14ac:dyDescent="0.25">
      <c r="K68" s="9"/>
    </row>
    <row r="69" spans="11:11" x14ac:dyDescent="0.25">
      <c r="K69" s="9"/>
    </row>
    <row r="70" spans="11:11" x14ac:dyDescent="0.25">
      <c r="K70" s="9"/>
    </row>
    <row r="71" spans="11:11" x14ac:dyDescent="0.25">
      <c r="K71" s="9"/>
    </row>
    <row r="72" spans="11:11" x14ac:dyDescent="0.25">
      <c r="K72" s="9"/>
    </row>
    <row r="73" spans="11:11" x14ac:dyDescent="0.25">
      <c r="K73" s="9"/>
    </row>
    <row r="74" spans="11:11" x14ac:dyDescent="0.25">
      <c r="K74" s="9"/>
    </row>
    <row r="75" spans="11:11" x14ac:dyDescent="0.25">
      <c r="K75" s="9"/>
    </row>
    <row r="76" spans="11:11" x14ac:dyDescent="0.25">
      <c r="K76" s="9"/>
    </row>
    <row r="77" spans="11:11" x14ac:dyDescent="0.25">
      <c r="K77" s="9"/>
    </row>
    <row r="78" spans="11:11" x14ac:dyDescent="0.25">
      <c r="K78" s="9"/>
    </row>
    <row r="79" spans="11:11" x14ac:dyDescent="0.25">
      <c r="K79" s="9"/>
    </row>
    <row r="80" spans="11:11" x14ac:dyDescent="0.25">
      <c r="K80" s="9"/>
    </row>
    <row r="81" spans="11:11" x14ac:dyDescent="0.25">
      <c r="K81" s="9"/>
    </row>
    <row r="82" spans="11:11" x14ac:dyDescent="0.25">
      <c r="K82" s="9"/>
    </row>
    <row r="83" spans="11:11" x14ac:dyDescent="0.25">
      <c r="K83" s="9"/>
    </row>
    <row r="84" spans="11:11" x14ac:dyDescent="0.25">
      <c r="K84" s="9"/>
    </row>
    <row r="85" spans="11:11" x14ac:dyDescent="0.25">
      <c r="K85" s="9"/>
    </row>
    <row r="86" spans="11:11" x14ac:dyDescent="0.25">
      <c r="K86" s="9"/>
    </row>
    <row r="87" spans="11:11" x14ac:dyDescent="0.25">
      <c r="K87" s="9"/>
    </row>
    <row r="88" spans="11:11" x14ac:dyDescent="0.25">
      <c r="K88" s="9"/>
    </row>
    <row r="89" spans="11:11" x14ac:dyDescent="0.25">
      <c r="K89" s="9"/>
    </row>
    <row r="90" spans="11:11" x14ac:dyDescent="0.25">
      <c r="K90" s="9"/>
    </row>
    <row r="91" spans="11:11" x14ac:dyDescent="0.25">
      <c r="K91" s="9"/>
    </row>
    <row r="92" spans="11:11" x14ac:dyDescent="0.25">
      <c r="K92" s="9"/>
    </row>
    <row r="93" spans="11:11" x14ac:dyDescent="0.25">
      <c r="K93" s="9"/>
    </row>
    <row r="94" spans="11:11" x14ac:dyDescent="0.25">
      <c r="K94" s="9"/>
    </row>
    <row r="95" spans="11:11" x14ac:dyDescent="0.25">
      <c r="K95" s="9"/>
    </row>
    <row r="96" spans="11:11" x14ac:dyDescent="0.25">
      <c r="K96" s="9"/>
    </row>
    <row r="97" spans="1:11" x14ac:dyDescent="0.25">
      <c r="K97" s="9"/>
    </row>
    <row r="98" spans="1:11" x14ac:dyDescent="0.25">
      <c r="K98" s="9"/>
    </row>
    <row r="99" spans="1:11" x14ac:dyDescent="0.25">
      <c r="K99" s="9"/>
    </row>
    <row r="100" spans="1:11" x14ac:dyDescent="0.25">
      <c r="A100" s="9" t="s">
        <v>473</v>
      </c>
      <c r="B100" s="9" t="s">
        <v>15</v>
      </c>
      <c r="C100" s="9" t="s">
        <v>498</v>
      </c>
      <c r="D100" s="9" t="s">
        <v>499</v>
      </c>
      <c r="E100" s="60" t="s">
        <v>501</v>
      </c>
      <c r="F100" s="60" t="s">
        <v>500</v>
      </c>
      <c r="G100" s="9" t="s">
        <v>502</v>
      </c>
      <c r="K100" s="9"/>
    </row>
    <row r="101" spans="1:11" x14ac:dyDescent="0.25">
      <c r="A101" s="73" t="s">
        <v>93</v>
      </c>
      <c r="B101" s="74">
        <v>1080264388</v>
      </c>
      <c r="C101" s="74">
        <v>22.32</v>
      </c>
      <c r="D101" s="74">
        <v>8.2799999999999994</v>
      </c>
      <c r="E101" s="75">
        <v>24111501.140160002</v>
      </c>
      <c r="F101" s="75">
        <v>8944589.1326400004</v>
      </c>
      <c r="G101" s="75">
        <v>15166912.007520001</v>
      </c>
      <c r="K101" s="9"/>
    </row>
    <row r="102" spans="1:11" x14ac:dyDescent="0.25">
      <c r="A102" s="73" t="s">
        <v>54</v>
      </c>
      <c r="B102" s="74">
        <v>1306313812</v>
      </c>
      <c r="C102" s="74">
        <v>13.14</v>
      </c>
      <c r="D102" s="74">
        <v>6.94</v>
      </c>
      <c r="E102" s="75">
        <v>17164963.48968</v>
      </c>
      <c r="F102" s="75">
        <v>9065817.8552800007</v>
      </c>
      <c r="G102" s="75">
        <v>8099145.6343999989</v>
      </c>
      <c r="K102" s="9"/>
    </row>
    <row r="103" spans="1:11" x14ac:dyDescent="0.25">
      <c r="A103" s="73" t="s">
        <v>147</v>
      </c>
      <c r="B103" s="74">
        <v>162419946</v>
      </c>
      <c r="C103" s="74">
        <v>30.42</v>
      </c>
      <c r="D103" s="74">
        <v>8.4499999999999993</v>
      </c>
      <c r="E103" s="75">
        <v>4940814.7573199999</v>
      </c>
      <c r="F103" s="75">
        <v>1372448.5436999998</v>
      </c>
      <c r="G103" s="75">
        <v>3568366.2136200001</v>
      </c>
      <c r="K103" s="9"/>
    </row>
    <row r="104" spans="1:11" x14ac:dyDescent="0.25">
      <c r="A104" s="73" t="s">
        <v>94</v>
      </c>
      <c r="B104" s="74">
        <v>241973879</v>
      </c>
      <c r="C104" s="74">
        <v>20.71</v>
      </c>
      <c r="D104" s="74">
        <v>6.25</v>
      </c>
      <c r="E104" s="75">
        <v>5011279.0340900002</v>
      </c>
      <c r="F104" s="75">
        <v>1512336.7437499999</v>
      </c>
      <c r="G104" s="75">
        <v>3498942.2903400003</v>
      </c>
      <c r="K104" s="9"/>
    </row>
    <row r="105" spans="1:11" x14ac:dyDescent="0.25">
      <c r="A105" s="73" t="s">
        <v>32</v>
      </c>
      <c r="B105" s="74">
        <v>144319628</v>
      </c>
      <c r="C105" s="74">
        <v>30.01</v>
      </c>
      <c r="D105" s="74">
        <v>8.4</v>
      </c>
      <c r="E105" s="75">
        <v>4331032.0362800006</v>
      </c>
      <c r="F105" s="75">
        <v>1212284.8752000001</v>
      </c>
      <c r="G105" s="75">
        <v>3118747.1610800005</v>
      </c>
      <c r="K105" s="9"/>
    </row>
    <row r="106" spans="1:11" x14ac:dyDescent="0.25">
      <c r="A106" s="73" t="s">
        <v>144</v>
      </c>
      <c r="B106" s="74">
        <v>128771988</v>
      </c>
      <c r="C106" s="74">
        <v>40.65</v>
      </c>
      <c r="D106" s="74">
        <v>17.18</v>
      </c>
      <c r="E106" s="75">
        <v>5234581.3121999996</v>
      </c>
      <c r="F106" s="75">
        <v>2212302.7538399999</v>
      </c>
      <c r="G106" s="75">
        <v>3022278.5583599997</v>
      </c>
      <c r="K106" s="9"/>
    </row>
    <row r="107" spans="1:11" x14ac:dyDescent="0.25">
      <c r="A107" s="73" t="s">
        <v>42</v>
      </c>
      <c r="B107" s="74">
        <v>186112794</v>
      </c>
      <c r="C107" s="74">
        <v>16.829999999999998</v>
      </c>
      <c r="D107" s="74">
        <v>6.15</v>
      </c>
      <c r="E107" s="75">
        <v>3132278.3230199995</v>
      </c>
      <c r="F107" s="75">
        <v>1144593.6831</v>
      </c>
      <c r="G107" s="75">
        <v>1987684.6399199995</v>
      </c>
      <c r="K107" s="9"/>
    </row>
    <row r="108" spans="1:11" x14ac:dyDescent="0.25">
      <c r="A108" s="73" t="s">
        <v>151</v>
      </c>
      <c r="B108" s="74">
        <v>87857473</v>
      </c>
      <c r="C108" s="74">
        <v>25.31</v>
      </c>
      <c r="D108" s="74">
        <v>5.47</v>
      </c>
      <c r="E108" s="75">
        <v>2223672.64163</v>
      </c>
      <c r="F108" s="75">
        <v>480580.37730999995</v>
      </c>
      <c r="G108" s="75">
        <v>1743092.2643200001</v>
      </c>
      <c r="K108" s="9"/>
    </row>
    <row r="109" spans="1:11" x14ac:dyDescent="0.25">
      <c r="A109" s="73" t="s">
        <v>192</v>
      </c>
      <c r="B109" s="74">
        <v>295734134</v>
      </c>
      <c r="C109" s="74">
        <v>14.14</v>
      </c>
      <c r="D109" s="74">
        <v>8.25</v>
      </c>
      <c r="E109" s="75">
        <v>4181680.6547600003</v>
      </c>
      <c r="F109" s="75">
        <v>2439806.6055000001</v>
      </c>
      <c r="G109" s="75">
        <v>1741874.0492600002</v>
      </c>
      <c r="K109" s="9"/>
    </row>
    <row r="110" spans="1:11" x14ac:dyDescent="0.25">
      <c r="A110" s="73" t="s">
        <v>129</v>
      </c>
      <c r="B110" s="74">
        <v>106202903</v>
      </c>
      <c r="C110" s="74">
        <v>21.01</v>
      </c>
      <c r="D110" s="74">
        <v>4.7300000000000004</v>
      </c>
      <c r="E110" s="75">
        <v>2231322.9920300003</v>
      </c>
      <c r="F110" s="75">
        <v>502339.73119000008</v>
      </c>
      <c r="G110" s="75">
        <v>1728983.2608400001</v>
      </c>
      <c r="K110" s="9"/>
    </row>
    <row r="111" spans="1:11" x14ac:dyDescent="0.25">
      <c r="A111" s="73" t="s">
        <v>68</v>
      </c>
      <c r="B111" s="74">
        <v>77505756</v>
      </c>
      <c r="C111" s="74">
        <v>23.32</v>
      </c>
      <c r="D111" s="74">
        <v>5.26</v>
      </c>
      <c r="E111" s="75">
        <v>1807434.2299199998</v>
      </c>
      <c r="F111" s="75">
        <v>407680.27655999997</v>
      </c>
      <c r="G111" s="75">
        <v>1399753.9533599999</v>
      </c>
      <c r="K111" s="9"/>
    </row>
    <row r="112" spans="1:11" x14ac:dyDescent="0.25">
      <c r="A112" s="73" t="s">
        <v>174</v>
      </c>
      <c r="B112" s="74">
        <v>40187486</v>
      </c>
      <c r="C112" s="74">
        <v>35.17</v>
      </c>
      <c r="D112" s="74">
        <v>9.16</v>
      </c>
      <c r="E112" s="75">
        <v>1413393.88262</v>
      </c>
      <c r="F112" s="75">
        <v>368117.37175999995</v>
      </c>
      <c r="G112" s="75">
        <v>1045276.51086</v>
      </c>
      <c r="K112" s="9"/>
    </row>
    <row r="113" spans="1:11" x14ac:dyDescent="0.25">
      <c r="A113" s="73" t="s">
        <v>196</v>
      </c>
      <c r="B113" s="74">
        <v>83535576</v>
      </c>
      <c r="C113" s="74">
        <v>17.07</v>
      </c>
      <c r="D113" s="74">
        <v>6.2</v>
      </c>
      <c r="E113" s="75">
        <v>1425952.28232</v>
      </c>
      <c r="F113" s="75">
        <v>517920.57120000001</v>
      </c>
      <c r="G113" s="75">
        <v>908031.71111999999</v>
      </c>
      <c r="K113" s="9"/>
    </row>
    <row r="114" spans="1:11" x14ac:dyDescent="0.25">
      <c r="A114" s="73" t="s">
        <v>104</v>
      </c>
      <c r="B114" s="74">
        <v>33829590</v>
      </c>
      <c r="C114" s="74">
        <v>40.130000000000003</v>
      </c>
      <c r="D114" s="74">
        <v>14.65</v>
      </c>
      <c r="E114" s="75">
        <v>1357581.4467</v>
      </c>
      <c r="F114" s="75">
        <v>495603.49349999998</v>
      </c>
      <c r="G114" s="75">
        <v>861977.95319999999</v>
      </c>
      <c r="K114" s="9"/>
    </row>
    <row r="115" spans="1:11" x14ac:dyDescent="0.25">
      <c r="A115" s="73" t="s">
        <v>19</v>
      </c>
      <c r="B115" s="74">
        <v>29928987</v>
      </c>
      <c r="C115" s="74">
        <v>47.02</v>
      </c>
      <c r="D115" s="74">
        <v>20.75</v>
      </c>
      <c r="E115" s="75">
        <v>1407260.9687400002</v>
      </c>
      <c r="F115" s="75">
        <v>621026.48025000002</v>
      </c>
      <c r="G115" s="75">
        <v>786234.48849000013</v>
      </c>
      <c r="K115" s="9"/>
    </row>
    <row r="116" spans="1:11" x14ac:dyDescent="0.25">
      <c r="A116" s="73" t="s">
        <v>95</v>
      </c>
      <c r="B116" s="74">
        <v>68017860</v>
      </c>
      <c r="C116" s="74">
        <v>16.829999999999998</v>
      </c>
      <c r="D116" s="74">
        <v>5.55</v>
      </c>
      <c r="E116" s="75">
        <v>1144740.5837999999</v>
      </c>
      <c r="F116" s="75">
        <v>377499.12299999996</v>
      </c>
      <c r="G116" s="75">
        <v>767241.4608</v>
      </c>
      <c r="K116" s="9"/>
    </row>
    <row r="117" spans="1:11" x14ac:dyDescent="0.25">
      <c r="A117" s="73" t="s">
        <v>186</v>
      </c>
      <c r="B117" s="74">
        <v>69660559</v>
      </c>
      <c r="C117" s="74">
        <v>16.829999999999998</v>
      </c>
      <c r="D117" s="74">
        <v>5.96</v>
      </c>
      <c r="E117" s="75">
        <v>1172387.2079699999</v>
      </c>
      <c r="F117" s="75">
        <v>415176.93163999997</v>
      </c>
      <c r="G117" s="75">
        <v>757210.27632999991</v>
      </c>
      <c r="K117" s="9"/>
    </row>
    <row r="118" spans="1:11" x14ac:dyDescent="0.25">
      <c r="A118" s="73" t="s">
        <v>198</v>
      </c>
      <c r="B118" s="74">
        <v>20727063</v>
      </c>
      <c r="C118" s="74">
        <v>43.07</v>
      </c>
      <c r="D118" s="74">
        <v>8.5299999999999994</v>
      </c>
      <c r="E118" s="75">
        <v>892714.60340999998</v>
      </c>
      <c r="F118" s="75">
        <v>176801.84738999998</v>
      </c>
      <c r="G118" s="75">
        <v>715912.75601999997</v>
      </c>
      <c r="K118" s="9"/>
    </row>
    <row r="119" spans="1:11" x14ac:dyDescent="0.25">
      <c r="A119" s="73" t="s">
        <v>164</v>
      </c>
      <c r="B119" s="74">
        <v>26417599</v>
      </c>
      <c r="C119" s="74">
        <v>29.56</v>
      </c>
      <c r="D119" s="74">
        <v>2.62</v>
      </c>
      <c r="E119" s="75">
        <v>780904.22643999988</v>
      </c>
      <c r="F119" s="75">
        <v>69214.109379999994</v>
      </c>
      <c r="G119" s="75">
        <v>711690.11705999984</v>
      </c>
      <c r="K119" s="9"/>
    </row>
    <row r="120" spans="1:11" x14ac:dyDescent="0.25">
      <c r="A120" s="73" t="s">
        <v>96</v>
      </c>
      <c r="B120" s="74">
        <v>26074906</v>
      </c>
      <c r="C120" s="74">
        <v>32.5</v>
      </c>
      <c r="D120" s="74">
        <v>5.49</v>
      </c>
      <c r="E120" s="75">
        <v>847434.44499999995</v>
      </c>
      <c r="F120" s="75">
        <v>143151.23394000001</v>
      </c>
      <c r="G120" s="75">
        <v>704283.21105999989</v>
      </c>
      <c r="K120" s="9"/>
    </row>
    <row r="121" spans="1:11" x14ac:dyDescent="0.25">
      <c r="A121" s="73" t="s">
        <v>55</v>
      </c>
      <c r="B121" s="74">
        <v>42954279</v>
      </c>
      <c r="C121" s="74">
        <v>20.82</v>
      </c>
      <c r="D121" s="74">
        <v>5.59</v>
      </c>
      <c r="E121" s="75">
        <v>894308.08878000011</v>
      </c>
      <c r="F121" s="75">
        <v>240114.41961000001</v>
      </c>
      <c r="G121" s="75">
        <v>654193.66917000012</v>
      </c>
      <c r="K121" s="9"/>
    </row>
    <row r="122" spans="1:11" x14ac:dyDescent="0.25">
      <c r="A122" s="73" t="s">
        <v>138</v>
      </c>
      <c r="B122" s="74">
        <v>27676547</v>
      </c>
      <c r="C122" s="74">
        <v>31.45</v>
      </c>
      <c r="D122" s="74">
        <v>9.4700000000000006</v>
      </c>
      <c r="E122" s="75">
        <v>870427.40314999991</v>
      </c>
      <c r="F122" s="75">
        <v>262096.90009000001</v>
      </c>
      <c r="G122" s="75">
        <v>608330.5030599999</v>
      </c>
      <c r="K122" s="9"/>
    </row>
    <row r="123" spans="1:11" x14ac:dyDescent="0.25">
      <c r="A123" s="73" t="s">
        <v>182</v>
      </c>
      <c r="B123" s="74">
        <v>65444371</v>
      </c>
      <c r="C123" s="74">
        <v>15.7</v>
      </c>
      <c r="D123" s="74">
        <v>7.02</v>
      </c>
      <c r="E123" s="75">
        <v>1027476.6246999999</v>
      </c>
      <c r="F123" s="75">
        <v>459419.48441999999</v>
      </c>
      <c r="G123" s="75">
        <v>568057.14027999993</v>
      </c>
      <c r="K123" s="9"/>
    </row>
    <row r="124" spans="1:11" x14ac:dyDescent="0.25">
      <c r="A124" s="73" t="s">
        <v>120</v>
      </c>
      <c r="B124" s="74">
        <v>18040341</v>
      </c>
      <c r="C124" s="74">
        <v>41.66</v>
      </c>
      <c r="D124" s="74">
        <v>11.35</v>
      </c>
      <c r="E124" s="75">
        <v>751560.6060599999</v>
      </c>
      <c r="F124" s="75">
        <v>204757.87035000001</v>
      </c>
      <c r="G124" s="75">
        <v>546802.73570999992</v>
      </c>
      <c r="K124" s="9"/>
    </row>
    <row r="125" spans="1:11" x14ac:dyDescent="0.25">
      <c r="A125" s="73" t="s">
        <v>134</v>
      </c>
      <c r="B125" s="74">
        <v>32725847</v>
      </c>
      <c r="C125" s="74">
        <v>22.29</v>
      </c>
      <c r="D125" s="74">
        <v>5.64</v>
      </c>
      <c r="E125" s="75">
        <v>729459.12962999998</v>
      </c>
      <c r="F125" s="75">
        <v>184573.77708</v>
      </c>
      <c r="G125" s="75">
        <v>544885.35254999995</v>
      </c>
      <c r="K125" s="9"/>
    </row>
    <row r="126" spans="1:11" x14ac:dyDescent="0.25">
      <c r="A126" s="73" t="s">
        <v>194</v>
      </c>
      <c r="B126" s="74">
        <v>26851195</v>
      </c>
      <c r="C126" s="74">
        <v>26.22</v>
      </c>
      <c r="D126" s="74">
        <v>7.95</v>
      </c>
      <c r="E126" s="75">
        <v>704038.33289999992</v>
      </c>
      <c r="F126" s="75">
        <v>213467.00025000001</v>
      </c>
      <c r="G126" s="75">
        <v>490571.33264999988</v>
      </c>
      <c r="K126" s="9"/>
    </row>
    <row r="127" spans="1:11" x14ac:dyDescent="0.25">
      <c r="A127" s="73" t="s">
        <v>179</v>
      </c>
      <c r="B127" s="74">
        <v>18448752</v>
      </c>
      <c r="C127" s="74">
        <v>28.29</v>
      </c>
      <c r="D127" s="74">
        <v>4.88</v>
      </c>
      <c r="E127" s="75">
        <v>521915.19407999999</v>
      </c>
      <c r="F127" s="75">
        <v>90029.909759999995</v>
      </c>
      <c r="G127" s="75">
        <v>431885.28431999998</v>
      </c>
      <c r="K127" s="9"/>
    </row>
    <row r="128" spans="1:11" x14ac:dyDescent="0.25">
      <c r="A128" s="73" t="s">
        <v>122</v>
      </c>
      <c r="B128" s="74">
        <v>23953136</v>
      </c>
      <c r="C128" s="74">
        <v>23.07</v>
      </c>
      <c r="D128" s="74">
        <v>5.0599999999999996</v>
      </c>
      <c r="E128" s="75">
        <v>552598.84751999995</v>
      </c>
      <c r="F128" s="75">
        <v>121202.86815999998</v>
      </c>
      <c r="G128" s="75">
        <v>431395.97936</v>
      </c>
      <c r="K128" s="9"/>
    </row>
    <row r="129" spans="1:11" x14ac:dyDescent="0.25">
      <c r="A129" s="73" t="s">
        <v>150</v>
      </c>
      <c r="B129" s="74">
        <v>27925628</v>
      </c>
      <c r="C129" s="74">
        <v>20.87</v>
      </c>
      <c r="D129" s="74">
        <v>6.26</v>
      </c>
      <c r="E129" s="75">
        <v>582807.85636000009</v>
      </c>
      <c r="F129" s="75">
        <v>174814.43127999999</v>
      </c>
      <c r="G129" s="75">
        <v>407993.42508000007</v>
      </c>
      <c r="K129" s="9"/>
    </row>
    <row r="130" spans="1:11" x14ac:dyDescent="0.25">
      <c r="A130" s="73" t="s">
        <v>21</v>
      </c>
      <c r="B130" s="74">
        <v>32531853</v>
      </c>
      <c r="C130" s="74">
        <v>17.13</v>
      </c>
      <c r="D130" s="74">
        <v>4.5999999999999996</v>
      </c>
      <c r="E130" s="75">
        <v>557270.64188999997</v>
      </c>
      <c r="F130" s="75">
        <v>149646.5238</v>
      </c>
      <c r="G130" s="75">
        <v>407624.11809</v>
      </c>
      <c r="K130" s="9"/>
    </row>
    <row r="131" spans="1:11" x14ac:dyDescent="0.25">
      <c r="A131" s="73" t="s">
        <v>88</v>
      </c>
      <c r="B131" s="74">
        <v>14655189</v>
      </c>
      <c r="C131" s="74">
        <v>34.11</v>
      </c>
      <c r="D131" s="74">
        <v>6.81</v>
      </c>
      <c r="E131" s="75">
        <v>499888.49679</v>
      </c>
      <c r="F131" s="75">
        <v>99801.837090000001</v>
      </c>
      <c r="G131" s="75">
        <v>400086.65970000002</v>
      </c>
      <c r="K131" s="9"/>
    </row>
    <row r="132" spans="1:11" x14ac:dyDescent="0.25">
      <c r="A132" s="73" t="s">
        <v>24</v>
      </c>
      <c r="B132" s="74">
        <v>39537943</v>
      </c>
      <c r="C132" s="74">
        <v>16.899999999999999</v>
      </c>
      <c r="D132" s="74">
        <v>7.56</v>
      </c>
      <c r="E132" s="75">
        <v>668191.23669999989</v>
      </c>
      <c r="F132" s="75">
        <v>298906.84907999996</v>
      </c>
      <c r="G132" s="75">
        <v>369284.38761999994</v>
      </c>
      <c r="K132" s="9"/>
    </row>
    <row r="133" spans="1:11" x14ac:dyDescent="0.25">
      <c r="A133" s="73" t="s">
        <v>58</v>
      </c>
      <c r="B133" s="74">
        <v>17298040</v>
      </c>
      <c r="C133" s="74">
        <v>35.51</v>
      </c>
      <c r="D133" s="74">
        <v>14.94</v>
      </c>
      <c r="E133" s="75">
        <v>614253.40040000004</v>
      </c>
      <c r="F133" s="75">
        <v>258432.7176</v>
      </c>
      <c r="G133" s="75">
        <v>355820.68280000007</v>
      </c>
      <c r="K133" s="9"/>
    </row>
    <row r="134" spans="1:11" x14ac:dyDescent="0.25">
      <c r="A134" s="73" t="s">
        <v>195</v>
      </c>
      <c r="B134" s="74">
        <v>25375281</v>
      </c>
      <c r="C134" s="74">
        <v>18.91</v>
      </c>
      <c r="D134" s="74">
        <v>4.9000000000000004</v>
      </c>
      <c r="E134" s="75">
        <v>479846.56370999996</v>
      </c>
      <c r="F134" s="75">
        <v>124338.8769</v>
      </c>
      <c r="G134" s="75">
        <v>355507.68680999998</v>
      </c>
      <c r="K134" s="9"/>
    </row>
    <row r="135" spans="1:11" x14ac:dyDescent="0.25">
      <c r="A135" s="73" t="s">
        <v>124</v>
      </c>
      <c r="B135" s="74">
        <v>12291529</v>
      </c>
      <c r="C135" s="74">
        <v>46.77</v>
      </c>
      <c r="D135" s="74">
        <v>19.05</v>
      </c>
      <c r="E135" s="75">
        <v>574874.81133000006</v>
      </c>
      <c r="F135" s="75">
        <v>234153.62745000003</v>
      </c>
      <c r="G135" s="75">
        <v>340721.18388000003</v>
      </c>
      <c r="K135" s="9"/>
    </row>
    <row r="136" spans="1:11" x14ac:dyDescent="0.25">
      <c r="A136" s="73" t="s">
        <v>48</v>
      </c>
      <c r="B136" s="74">
        <v>16380005</v>
      </c>
      <c r="C136" s="74">
        <v>34.67</v>
      </c>
      <c r="D136" s="74">
        <v>15.4</v>
      </c>
      <c r="E136" s="75">
        <v>567894.77335000003</v>
      </c>
      <c r="F136" s="75">
        <v>252252.07699999999</v>
      </c>
      <c r="G136" s="75">
        <v>315642.69635000004</v>
      </c>
      <c r="K136" s="9"/>
    </row>
    <row r="137" spans="1:11" x14ac:dyDescent="0.25">
      <c r="A137" s="73" t="s">
        <v>135</v>
      </c>
      <c r="B137" s="74">
        <v>19406703</v>
      </c>
      <c r="C137" s="74">
        <v>35.79</v>
      </c>
      <c r="D137" s="74">
        <v>20.99</v>
      </c>
      <c r="E137" s="75">
        <v>694565.90037000005</v>
      </c>
      <c r="F137" s="75">
        <v>407346.69597</v>
      </c>
      <c r="G137" s="75">
        <v>287219.20440000005</v>
      </c>
      <c r="K137" s="9"/>
    </row>
    <row r="138" spans="1:11" x14ac:dyDescent="0.25">
      <c r="A138" s="73" t="s">
        <v>81</v>
      </c>
      <c r="B138" s="74">
        <v>21029853</v>
      </c>
      <c r="C138" s="74">
        <v>23.97</v>
      </c>
      <c r="D138" s="74">
        <v>10.84</v>
      </c>
      <c r="E138" s="75">
        <v>504085.57640999998</v>
      </c>
      <c r="F138" s="75">
        <v>227963.60652</v>
      </c>
      <c r="G138" s="75">
        <v>276121.96988999995</v>
      </c>
      <c r="K138" s="9"/>
    </row>
    <row r="139" spans="1:11" x14ac:dyDescent="0.25">
      <c r="A139" s="73" t="s">
        <v>165</v>
      </c>
      <c r="B139" s="74">
        <v>11126832</v>
      </c>
      <c r="C139" s="74">
        <v>35.21</v>
      </c>
      <c r="D139" s="74">
        <v>10.6</v>
      </c>
      <c r="E139" s="75">
        <v>391775.75472000003</v>
      </c>
      <c r="F139" s="75">
        <v>117944.4192</v>
      </c>
      <c r="G139" s="75">
        <v>273831.33552000002</v>
      </c>
      <c r="K139" s="9"/>
    </row>
    <row r="140" spans="1:11" x14ac:dyDescent="0.25">
      <c r="A140" s="73" t="s">
        <v>46</v>
      </c>
      <c r="B140" s="74">
        <v>42909464</v>
      </c>
      <c r="C140" s="74">
        <v>18.11</v>
      </c>
      <c r="D140" s="74">
        <v>12.15</v>
      </c>
      <c r="E140" s="75">
        <v>777090.39304</v>
      </c>
      <c r="F140" s="75">
        <v>521349.98759999999</v>
      </c>
      <c r="G140" s="75">
        <v>255740.40544</v>
      </c>
      <c r="K140" s="9"/>
    </row>
    <row r="141" spans="1:11" x14ac:dyDescent="0.25">
      <c r="A141" s="73" t="s">
        <v>121</v>
      </c>
      <c r="B141" s="74">
        <v>12158924</v>
      </c>
      <c r="C141" s="74">
        <v>43.95</v>
      </c>
      <c r="D141" s="74">
        <v>23.39</v>
      </c>
      <c r="E141" s="75">
        <v>534384.70980000007</v>
      </c>
      <c r="F141" s="75">
        <v>284397.23236000002</v>
      </c>
      <c r="G141" s="75">
        <v>249987.47744000005</v>
      </c>
      <c r="K141" s="9"/>
    </row>
    <row r="142" spans="1:11" x14ac:dyDescent="0.25">
      <c r="A142" s="73" t="s">
        <v>47</v>
      </c>
      <c r="B142" s="74">
        <v>13607069</v>
      </c>
      <c r="C142" s="74">
        <v>27.08</v>
      </c>
      <c r="D142" s="74">
        <v>8.9700000000000006</v>
      </c>
      <c r="E142" s="75">
        <v>368479.42851999996</v>
      </c>
      <c r="F142" s="75">
        <v>122055.40893000001</v>
      </c>
      <c r="G142" s="75">
        <v>246424.01958999995</v>
      </c>
      <c r="K142" s="9"/>
    </row>
    <row r="143" spans="1:11" x14ac:dyDescent="0.25">
      <c r="A143" s="73" t="s">
        <v>67</v>
      </c>
      <c r="B143" s="74">
        <v>13363593</v>
      </c>
      <c r="C143" s="74">
        <v>22.67</v>
      </c>
      <c r="D143" s="74">
        <v>4.24</v>
      </c>
      <c r="E143" s="75">
        <v>302952.65331000002</v>
      </c>
      <c r="F143" s="75">
        <v>56661.634320000005</v>
      </c>
      <c r="G143" s="75">
        <v>246291.01899000001</v>
      </c>
      <c r="K143" s="9"/>
    </row>
    <row r="144" spans="1:11" x14ac:dyDescent="0.25">
      <c r="A144" s="73" t="s">
        <v>170</v>
      </c>
      <c r="B144" s="74">
        <v>8591629</v>
      </c>
      <c r="C144" s="74">
        <v>45.62</v>
      </c>
      <c r="D144" s="74">
        <v>16.97</v>
      </c>
      <c r="E144" s="75">
        <v>391950.11498000001</v>
      </c>
      <c r="F144" s="75">
        <v>145799.94413000002</v>
      </c>
      <c r="G144" s="75">
        <v>246150.17084999999</v>
      </c>
      <c r="K144" s="9"/>
    </row>
    <row r="145" spans="1:11" x14ac:dyDescent="0.25">
      <c r="A145" s="73" t="s">
        <v>199</v>
      </c>
      <c r="B145" s="74">
        <v>11261795</v>
      </c>
      <c r="C145" s="74">
        <v>41.38</v>
      </c>
      <c r="D145" s="74">
        <v>20.23</v>
      </c>
      <c r="E145" s="75">
        <v>466013.07710000005</v>
      </c>
      <c r="F145" s="75">
        <v>227826.11285</v>
      </c>
      <c r="G145" s="75">
        <v>238186.96425000005</v>
      </c>
      <c r="K145" s="9"/>
    </row>
    <row r="146" spans="1:11" x14ac:dyDescent="0.25">
      <c r="A146" s="73" t="s">
        <v>106</v>
      </c>
      <c r="B146" s="74">
        <v>22912177</v>
      </c>
      <c r="C146" s="74">
        <v>16.09</v>
      </c>
      <c r="D146" s="74">
        <v>7.05</v>
      </c>
      <c r="E146" s="75">
        <v>368656.92793000001</v>
      </c>
      <c r="F146" s="75">
        <v>161530.84784999999</v>
      </c>
      <c r="G146" s="75">
        <v>207126.08008000001</v>
      </c>
      <c r="K146" s="9"/>
    </row>
    <row r="147" spans="1:11" x14ac:dyDescent="0.25">
      <c r="A147" s="73" t="s">
        <v>75</v>
      </c>
      <c r="B147" s="74">
        <v>60656178</v>
      </c>
      <c r="C147" s="74">
        <v>12.15</v>
      </c>
      <c r="D147" s="74">
        <v>9.08</v>
      </c>
      <c r="E147" s="75">
        <v>736972.56270000001</v>
      </c>
      <c r="F147" s="75">
        <v>550758.09623999998</v>
      </c>
      <c r="G147" s="75">
        <v>186214.46646000003</v>
      </c>
      <c r="K147" s="9"/>
    </row>
    <row r="148" spans="1:11" x14ac:dyDescent="0.25">
      <c r="A148" s="73" t="s">
        <v>107</v>
      </c>
      <c r="B148" s="74">
        <v>48422644</v>
      </c>
      <c r="C148" s="74">
        <v>10.08</v>
      </c>
      <c r="D148" s="74">
        <v>6.26</v>
      </c>
      <c r="E148" s="75">
        <v>488100.25151999999</v>
      </c>
      <c r="F148" s="75">
        <v>303125.75143999996</v>
      </c>
      <c r="G148" s="75">
        <v>184974.50008000003</v>
      </c>
      <c r="K148" s="9"/>
    </row>
    <row r="149" spans="1:11" x14ac:dyDescent="0.25">
      <c r="A149" s="73" t="s">
        <v>173</v>
      </c>
      <c r="B149" s="74">
        <v>20064776</v>
      </c>
      <c r="C149" s="74">
        <v>15.63</v>
      </c>
      <c r="D149" s="74">
        <v>6.49</v>
      </c>
      <c r="E149" s="75">
        <v>313612.44888000004</v>
      </c>
      <c r="F149" s="75">
        <v>130220.39624000002</v>
      </c>
      <c r="G149" s="75">
        <v>183392.05264000001</v>
      </c>
      <c r="K149" s="9"/>
    </row>
    <row r="150" spans="1:11" x14ac:dyDescent="0.25">
      <c r="A150" s="73" t="s">
        <v>181</v>
      </c>
      <c r="B150" s="74">
        <v>7163506</v>
      </c>
      <c r="C150" s="74">
        <v>32.58</v>
      </c>
      <c r="D150" s="74">
        <v>8.39</v>
      </c>
      <c r="E150" s="75">
        <v>233387.02548000001</v>
      </c>
      <c r="F150" s="75">
        <v>60101.815340000008</v>
      </c>
      <c r="G150" s="75">
        <v>173285.21014000001</v>
      </c>
      <c r="K150" s="9"/>
    </row>
    <row r="151" spans="1:11" x14ac:dyDescent="0.25">
      <c r="A151" s="73" t="s">
        <v>89</v>
      </c>
      <c r="B151" s="74">
        <v>6975204</v>
      </c>
      <c r="C151" s="74">
        <v>30.38</v>
      </c>
      <c r="D151" s="74">
        <v>6.87</v>
      </c>
      <c r="E151" s="75">
        <v>211906.69751999999</v>
      </c>
      <c r="F151" s="75">
        <v>47919.65148</v>
      </c>
      <c r="G151" s="75">
        <v>163987.04603999999</v>
      </c>
      <c r="K151" s="9"/>
    </row>
    <row r="152" spans="1:11" x14ac:dyDescent="0.25">
      <c r="A152" s="73" t="s">
        <v>149</v>
      </c>
      <c r="B152" s="74">
        <v>6347884</v>
      </c>
      <c r="C152" s="74">
        <v>29.43</v>
      </c>
      <c r="D152" s="74">
        <v>4.53</v>
      </c>
      <c r="E152" s="75">
        <v>186818.22612000001</v>
      </c>
      <c r="F152" s="75">
        <v>28755.914520000002</v>
      </c>
      <c r="G152" s="75">
        <v>158062.31160000002</v>
      </c>
      <c r="K152" s="9"/>
    </row>
    <row r="153" spans="1:11" x14ac:dyDescent="0.25">
      <c r="A153" s="73" t="s">
        <v>53</v>
      </c>
      <c r="B153" s="74">
        <v>15980912</v>
      </c>
      <c r="C153" s="74">
        <v>15.44</v>
      </c>
      <c r="D153" s="74">
        <v>5.76</v>
      </c>
      <c r="E153" s="75">
        <v>246745.28128</v>
      </c>
      <c r="F153" s="75">
        <v>92050.053119999997</v>
      </c>
      <c r="G153" s="75">
        <v>154695.22816</v>
      </c>
      <c r="K153" s="9"/>
    </row>
    <row r="154" spans="1:11" x14ac:dyDescent="0.25">
      <c r="A154" s="73" t="s">
        <v>110</v>
      </c>
      <c r="B154" s="74">
        <v>6217141</v>
      </c>
      <c r="C154" s="74">
        <v>35.99</v>
      </c>
      <c r="D154" s="74">
        <v>11.83</v>
      </c>
      <c r="E154" s="75">
        <v>223754.90458999999</v>
      </c>
      <c r="F154" s="75">
        <v>73548.778030000001</v>
      </c>
      <c r="G154" s="75">
        <v>150206.12656</v>
      </c>
      <c r="K154" s="9"/>
    </row>
    <row r="155" spans="1:11" x14ac:dyDescent="0.25">
      <c r="A155" s="73" t="s">
        <v>180</v>
      </c>
      <c r="B155" s="74">
        <v>22894384</v>
      </c>
      <c r="C155" s="74">
        <v>12.64</v>
      </c>
      <c r="D155" s="74">
        <v>6.38</v>
      </c>
      <c r="E155" s="75">
        <v>289385.01376</v>
      </c>
      <c r="F155" s="75">
        <v>146066.16991999999</v>
      </c>
      <c r="G155" s="75">
        <v>143318.84384000002</v>
      </c>
      <c r="K155" s="9"/>
    </row>
    <row r="156" spans="1:11" x14ac:dyDescent="0.25">
      <c r="A156" s="73" t="s">
        <v>39</v>
      </c>
      <c r="B156" s="74">
        <v>8857870</v>
      </c>
      <c r="C156" s="74">
        <v>23.76</v>
      </c>
      <c r="D156" s="74">
        <v>7.64</v>
      </c>
      <c r="E156" s="75">
        <v>210462.99120000002</v>
      </c>
      <c r="F156" s="75">
        <v>67674.126799999998</v>
      </c>
      <c r="G156" s="75">
        <v>142788.86440000002</v>
      </c>
      <c r="K156" s="9"/>
    </row>
    <row r="157" spans="1:11" x14ac:dyDescent="0.25">
      <c r="A157" s="73" t="s">
        <v>66</v>
      </c>
      <c r="B157" s="74">
        <v>8950034</v>
      </c>
      <c r="C157" s="74">
        <v>23.28</v>
      </c>
      <c r="D157" s="74">
        <v>7.35</v>
      </c>
      <c r="E157" s="75">
        <v>208356.79152</v>
      </c>
      <c r="F157" s="75">
        <v>65782.749899999995</v>
      </c>
      <c r="G157" s="75">
        <v>142574.04162</v>
      </c>
      <c r="K157" s="9"/>
    </row>
    <row r="158" spans="1:11" x14ac:dyDescent="0.25">
      <c r="A158" s="73" t="s">
        <v>69</v>
      </c>
      <c r="B158" s="74">
        <v>6704932</v>
      </c>
      <c r="C158" s="74">
        <v>27.04</v>
      </c>
      <c r="D158" s="74">
        <v>5.85</v>
      </c>
      <c r="E158" s="75">
        <v>181301.36127999998</v>
      </c>
      <c r="F158" s="75">
        <v>39223.852199999994</v>
      </c>
      <c r="G158" s="75">
        <v>142077.50907999999</v>
      </c>
      <c r="K158" s="9"/>
    </row>
    <row r="159" spans="1:11" x14ac:dyDescent="0.25">
      <c r="A159" s="73" t="s">
        <v>115</v>
      </c>
      <c r="B159" s="74">
        <v>5765563</v>
      </c>
      <c r="C159" s="74">
        <v>26.82</v>
      </c>
      <c r="D159" s="74">
        <v>3.48</v>
      </c>
      <c r="E159" s="75">
        <v>154632.39966</v>
      </c>
      <c r="F159" s="75">
        <v>20064.159240000001</v>
      </c>
      <c r="G159" s="75">
        <v>134568.24041999999</v>
      </c>
      <c r="K159" s="9"/>
    </row>
    <row r="160" spans="1:11" x14ac:dyDescent="0.25">
      <c r="A160" s="73" t="s">
        <v>143</v>
      </c>
      <c r="B160" s="74">
        <v>5465100</v>
      </c>
      <c r="C160" s="74">
        <v>24.88</v>
      </c>
      <c r="D160" s="74">
        <v>4.49</v>
      </c>
      <c r="E160" s="75">
        <v>135971.68799999999</v>
      </c>
      <c r="F160" s="75">
        <v>24538.299000000003</v>
      </c>
      <c r="G160" s="75">
        <v>111433.389</v>
      </c>
      <c r="K160" s="9"/>
    </row>
    <row r="161" spans="1:11" x14ac:dyDescent="0.25">
      <c r="A161" s="73" t="s">
        <v>102</v>
      </c>
      <c r="B161" s="74">
        <v>5759732</v>
      </c>
      <c r="C161" s="74">
        <v>21.76</v>
      </c>
      <c r="D161" s="74">
        <v>2.63</v>
      </c>
      <c r="E161" s="75">
        <v>125331.76832</v>
      </c>
      <c r="F161" s="75">
        <v>15148.095159999999</v>
      </c>
      <c r="G161" s="75">
        <v>110183.67316000001</v>
      </c>
      <c r="K161" s="9"/>
    </row>
    <row r="162" spans="1:11" x14ac:dyDescent="0.25">
      <c r="A162" s="73" t="s">
        <v>185</v>
      </c>
      <c r="B162" s="74">
        <v>10074951</v>
      </c>
      <c r="C162" s="74">
        <v>15.5</v>
      </c>
      <c r="D162" s="74">
        <v>5.09</v>
      </c>
      <c r="E162" s="75">
        <v>156161.74049999999</v>
      </c>
      <c r="F162" s="75">
        <v>51281.500589999996</v>
      </c>
      <c r="G162" s="75">
        <v>104880.23990999999</v>
      </c>
      <c r="K162" s="9"/>
    </row>
    <row r="163" spans="1:11" x14ac:dyDescent="0.25">
      <c r="A163" s="73" t="s">
        <v>49</v>
      </c>
      <c r="B163" s="74">
        <v>32805041</v>
      </c>
      <c r="C163" s="74">
        <v>10.84</v>
      </c>
      <c r="D163" s="74">
        <v>7.73</v>
      </c>
      <c r="E163" s="75">
        <v>355606.64443999995</v>
      </c>
      <c r="F163" s="75">
        <v>253582.96693</v>
      </c>
      <c r="G163" s="75">
        <v>102023.67750999995</v>
      </c>
      <c r="K163" s="9"/>
    </row>
    <row r="164" spans="1:11" x14ac:dyDescent="0.25">
      <c r="A164" s="73" t="s">
        <v>146</v>
      </c>
      <c r="B164" s="74">
        <v>3001583</v>
      </c>
      <c r="C164" s="74">
        <v>36.729999999999997</v>
      </c>
      <c r="D164" s="74">
        <v>3.86</v>
      </c>
      <c r="E164" s="75">
        <v>110248.14358999999</v>
      </c>
      <c r="F164" s="75">
        <v>11586.11038</v>
      </c>
      <c r="G164" s="75">
        <v>98662.033209999994</v>
      </c>
      <c r="K164" s="9"/>
    </row>
    <row r="165" spans="1:11" x14ac:dyDescent="0.25">
      <c r="A165" s="73" t="s">
        <v>27</v>
      </c>
      <c r="B165" s="74">
        <v>20090437</v>
      </c>
      <c r="C165" s="74">
        <v>12.26</v>
      </c>
      <c r="D165" s="74">
        <v>7.44</v>
      </c>
      <c r="E165" s="75">
        <v>246308.75762000002</v>
      </c>
      <c r="F165" s="75">
        <v>149472.85128000003</v>
      </c>
      <c r="G165" s="75">
        <v>96835.906339999987</v>
      </c>
      <c r="K165" s="9"/>
    </row>
    <row r="166" spans="1:11" x14ac:dyDescent="0.25">
      <c r="A166" s="73" t="s">
        <v>103</v>
      </c>
      <c r="B166" s="74">
        <v>15185844</v>
      </c>
      <c r="C166" s="74">
        <v>15.78</v>
      </c>
      <c r="D166" s="74">
        <v>9.4600000000000009</v>
      </c>
      <c r="E166" s="75">
        <v>239632.61831999998</v>
      </c>
      <c r="F166" s="75">
        <v>143658.08424</v>
      </c>
      <c r="G166" s="75">
        <v>95974.534079999983</v>
      </c>
      <c r="K166" s="9"/>
    </row>
    <row r="167" spans="1:11" x14ac:dyDescent="0.25">
      <c r="A167" s="73" t="s">
        <v>187</v>
      </c>
      <c r="B167" s="74">
        <v>4952081</v>
      </c>
      <c r="C167" s="74">
        <v>27.68</v>
      </c>
      <c r="D167" s="74">
        <v>8.7799999999999994</v>
      </c>
      <c r="E167" s="75">
        <v>137073.60208000001</v>
      </c>
      <c r="F167" s="75">
        <v>43479.271179999996</v>
      </c>
      <c r="G167" s="75">
        <v>93594.330900000015</v>
      </c>
      <c r="K167" s="9"/>
    </row>
    <row r="168" spans="1:11" x14ac:dyDescent="0.25">
      <c r="A168" s="73" t="s">
        <v>114</v>
      </c>
      <c r="B168" s="74">
        <v>3482211</v>
      </c>
      <c r="C168" s="74">
        <v>44.22</v>
      </c>
      <c r="D168" s="74">
        <v>17.87</v>
      </c>
      <c r="E168" s="75">
        <v>153983.37041999999</v>
      </c>
      <c r="F168" s="75">
        <v>62227.110569999997</v>
      </c>
      <c r="G168" s="75">
        <v>91756.259850000002</v>
      </c>
      <c r="K168" s="9"/>
    </row>
    <row r="169" spans="1:11" x14ac:dyDescent="0.25">
      <c r="A169" s="73" t="s">
        <v>127</v>
      </c>
      <c r="B169" s="74">
        <v>3086859</v>
      </c>
      <c r="C169" s="74">
        <v>41.43</v>
      </c>
      <c r="D169" s="74">
        <v>12.44</v>
      </c>
      <c r="E169" s="75">
        <v>127888.56836999999</v>
      </c>
      <c r="F169" s="75">
        <v>38400.525959999999</v>
      </c>
      <c r="G169" s="75">
        <v>89488.042409999995</v>
      </c>
      <c r="K169" s="9"/>
    </row>
    <row r="170" spans="1:11" x14ac:dyDescent="0.25">
      <c r="A170" s="73" t="s">
        <v>29</v>
      </c>
      <c r="B170" s="74">
        <v>7911974</v>
      </c>
      <c r="C170" s="74">
        <v>20.399999999999999</v>
      </c>
      <c r="D170" s="74">
        <v>9.86</v>
      </c>
      <c r="E170" s="75">
        <v>161404.2696</v>
      </c>
      <c r="F170" s="75">
        <v>78012.063639999993</v>
      </c>
      <c r="G170" s="75">
        <v>83392.205960000007</v>
      </c>
      <c r="K170" s="9"/>
    </row>
    <row r="171" spans="1:11" x14ac:dyDescent="0.25">
      <c r="A171" s="73" t="s">
        <v>109</v>
      </c>
      <c r="B171" s="74">
        <v>5146281</v>
      </c>
      <c r="C171" s="74">
        <v>22.48</v>
      </c>
      <c r="D171" s="74">
        <v>7.13</v>
      </c>
      <c r="E171" s="75">
        <v>115688.39688</v>
      </c>
      <c r="F171" s="75">
        <v>36692.983529999998</v>
      </c>
      <c r="G171" s="75">
        <v>78995.413350000003</v>
      </c>
      <c r="K171" s="9"/>
    </row>
    <row r="172" spans="1:11" x14ac:dyDescent="0.25">
      <c r="A172" s="73" t="s">
        <v>98</v>
      </c>
      <c r="B172" s="74">
        <v>6276883</v>
      </c>
      <c r="C172" s="74">
        <v>18.21</v>
      </c>
      <c r="D172" s="74">
        <v>6.18</v>
      </c>
      <c r="E172" s="75">
        <v>114302.03943</v>
      </c>
      <c r="F172" s="75">
        <v>38791.136939999997</v>
      </c>
      <c r="G172" s="75">
        <v>75510.902490000008</v>
      </c>
      <c r="K172" s="9"/>
    </row>
    <row r="173" spans="1:11" x14ac:dyDescent="0.25">
      <c r="A173" s="73" t="s">
        <v>101</v>
      </c>
      <c r="B173" s="74">
        <v>127417244</v>
      </c>
      <c r="C173" s="74">
        <v>9.4700000000000006</v>
      </c>
      <c r="D173" s="74">
        <v>8.9499999999999993</v>
      </c>
      <c r="E173" s="75">
        <v>1206641.3006800001</v>
      </c>
      <c r="F173" s="75">
        <v>1140384.3337999999</v>
      </c>
      <c r="G173" s="75">
        <v>66256.966880000196</v>
      </c>
      <c r="K173" s="9"/>
    </row>
    <row r="174" spans="1:11" x14ac:dyDescent="0.25">
      <c r="A174" s="73" t="s">
        <v>200</v>
      </c>
      <c r="B174" s="74">
        <v>12746990</v>
      </c>
      <c r="C174" s="74">
        <v>29.74</v>
      </c>
      <c r="D174" s="74">
        <v>24.66</v>
      </c>
      <c r="E174" s="75">
        <v>379095.48259999999</v>
      </c>
      <c r="F174" s="75">
        <v>314340.77340000001</v>
      </c>
      <c r="G174" s="75">
        <v>64754.709199999983</v>
      </c>
      <c r="K174" s="9"/>
    </row>
    <row r="175" spans="1:11" x14ac:dyDescent="0.25">
      <c r="A175" s="73" t="s">
        <v>57</v>
      </c>
      <c r="B175" s="74">
        <v>4016173</v>
      </c>
      <c r="C175" s="74">
        <v>18.600000000000001</v>
      </c>
      <c r="D175" s="74">
        <v>4.33</v>
      </c>
      <c r="E175" s="75">
        <v>74700.817800000004</v>
      </c>
      <c r="F175" s="75">
        <v>17390.02909</v>
      </c>
      <c r="G175" s="75">
        <v>57310.788710000008</v>
      </c>
      <c r="K175" s="9"/>
    </row>
    <row r="176" spans="1:11" x14ac:dyDescent="0.25">
      <c r="A176" s="73" t="s">
        <v>52</v>
      </c>
      <c r="B176" s="74">
        <v>3799897</v>
      </c>
      <c r="C176" s="74">
        <v>35.17</v>
      </c>
      <c r="D176" s="74">
        <v>20.27</v>
      </c>
      <c r="E176" s="75">
        <v>133642.37749000001</v>
      </c>
      <c r="F176" s="75">
        <v>77023.912190000003</v>
      </c>
      <c r="G176" s="75">
        <v>56618.465300000011</v>
      </c>
      <c r="K176" s="9"/>
    </row>
    <row r="177" spans="1:11" x14ac:dyDescent="0.25">
      <c r="A177" s="73" t="s">
        <v>60</v>
      </c>
      <c r="B177" s="74">
        <v>11346670</v>
      </c>
      <c r="C177" s="74">
        <v>12.03</v>
      </c>
      <c r="D177" s="74">
        <v>7.19</v>
      </c>
      <c r="E177" s="75">
        <v>136500.44010000001</v>
      </c>
      <c r="F177" s="75">
        <v>81582.5573</v>
      </c>
      <c r="G177" s="75">
        <v>54917.882800000007</v>
      </c>
      <c r="K177" s="9"/>
    </row>
    <row r="178" spans="1:11" x14ac:dyDescent="0.25">
      <c r="A178" s="73" t="s">
        <v>112</v>
      </c>
      <c r="B178" s="74">
        <v>3826018</v>
      </c>
      <c r="C178" s="74">
        <v>18.88</v>
      </c>
      <c r="D178" s="74">
        <v>6.24</v>
      </c>
      <c r="E178" s="75">
        <v>72235.219839999991</v>
      </c>
      <c r="F178" s="75">
        <v>23874.352320000002</v>
      </c>
      <c r="G178" s="75">
        <v>48360.867519999985</v>
      </c>
      <c r="K178" s="9"/>
    </row>
    <row r="179" spans="1:11" x14ac:dyDescent="0.25">
      <c r="A179" s="73" t="s">
        <v>38</v>
      </c>
      <c r="B179" s="74">
        <v>2232291</v>
      </c>
      <c r="C179" s="74">
        <v>34.03</v>
      </c>
      <c r="D179" s="74">
        <v>12.94</v>
      </c>
      <c r="E179" s="75">
        <v>75964.862730000008</v>
      </c>
      <c r="F179" s="75">
        <v>28885.845540000002</v>
      </c>
      <c r="G179" s="75">
        <v>47079.017190000006</v>
      </c>
      <c r="K179" s="9"/>
    </row>
    <row r="180" spans="1:11" x14ac:dyDescent="0.25">
      <c r="A180" s="73" t="s">
        <v>108</v>
      </c>
      <c r="B180" s="74">
        <v>2335648</v>
      </c>
      <c r="C180" s="74">
        <v>21.88</v>
      </c>
      <c r="D180" s="74">
        <v>2.42</v>
      </c>
      <c r="E180" s="75">
        <v>51103.978240000004</v>
      </c>
      <c r="F180" s="75">
        <v>5652.2681600000005</v>
      </c>
      <c r="G180" s="75">
        <v>45451.710080000004</v>
      </c>
      <c r="K180" s="9"/>
    </row>
    <row r="181" spans="1:11" x14ac:dyDescent="0.25">
      <c r="A181" s="73" t="s">
        <v>148</v>
      </c>
      <c r="B181" s="74">
        <v>3039150</v>
      </c>
      <c r="C181" s="74">
        <v>19.96</v>
      </c>
      <c r="D181" s="74">
        <v>6.54</v>
      </c>
      <c r="E181" s="75">
        <v>60661.434000000001</v>
      </c>
      <c r="F181" s="75">
        <v>19876.041000000001</v>
      </c>
      <c r="G181" s="75">
        <v>40785.392999999996</v>
      </c>
      <c r="K181" s="9"/>
    </row>
    <row r="182" spans="1:11" x14ac:dyDescent="0.25">
      <c r="A182" s="73" t="s">
        <v>132</v>
      </c>
      <c r="B182" s="74">
        <v>2791272</v>
      </c>
      <c r="C182" s="74">
        <v>21.52</v>
      </c>
      <c r="D182" s="74">
        <v>7.03</v>
      </c>
      <c r="E182" s="75">
        <v>60068.173439999999</v>
      </c>
      <c r="F182" s="75">
        <v>19622.642159999999</v>
      </c>
      <c r="G182" s="75">
        <v>40445.531279999996</v>
      </c>
      <c r="K182" s="9"/>
    </row>
    <row r="183" spans="1:11" x14ac:dyDescent="0.25">
      <c r="A183" s="73" t="s">
        <v>139</v>
      </c>
      <c r="B183" s="74">
        <v>16407491</v>
      </c>
      <c r="C183" s="74">
        <v>11.14</v>
      </c>
      <c r="D183" s="74">
        <v>8.68</v>
      </c>
      <c r="E183" s="75">
        <v>182779.44974000004</v>
      </c>
      <c r="F183" s="75">
        <v>142417.02188000001</v>
      </c>
      <c r="G183" s="75">
        <v>40362.427860000025</v>
      </c>
      <c r="K183" s="9"/>
    </row>
    <row r="184" spans="1:11" x14ac:dyDescent="0.25">
      <c r="A184" s="73" t="s">
        <v>190</v>
      </c>
      <c r="B184" s="74">
        <v>2563212</v>
      </c>
      <c r="C184" s="74">
        <v>18.78</v>
      </c>
      <c r="D184" s="74">
        <v>4.26</v>
      </c>
      <c r="E184" s="75">
        <v>48137.121360000005</v>
      </c>
      <c r="F184" s="75">
        <v>10919.28312</v>
      </c>
      <c r="G184" s="75">
        <v>37217.838240000005</v>
      </c>
      <c r="K184" s="9"/>
    </row>
    <row r="185" spans="1:11" x14ac:dyDescent="0.25">
      <c r="A185" s="73" t="s">
        <v>191</v>
      </c>
      <c r="B185" s="74">
        <v>60441457</v>
      </c>
      <c r="C185" s="74">
        <v>10.78</v>
      </c>
      <c r="D185" s="74">
        <v>10.18</v>
      </c>
      <c r="E185" s="75">
        <v>651558.90645999997</v>
      </c>
      <c r="F185" s="75">
        <v>615294.03226000001</v>
      </c>
      <c r="G185" s="75">
        <v>36264.874199999962</v>
      </c>
      <c r="K185" s="9"/>
    </row>
    <row r="186" spans="1:11" x14ac:dyDescent="0.25">
      <c r="A186" s="73" t="s">
        <v>20</v>
      </c>
      <c r="B186" s="74">
        <v>3563112</v>
      </c>
      <c r="C186" s="74">
        <v>15.08</v>
      </c>
      <c r="D186" s="74">
        <v>5.12</v>
      </c>
      <c r="E186" s="75">
        <v>53731.72896</v>
      </c>
      <c r="F186" s="75">
        <v>18243.133440000001</v>
      </c>
      <c r="G186" s="75">
        <v>35488.595520000003</v>
      </c>
      <c r="K186" s="9"/>
    </row>
    <row r="187" spans="1:11" x14ac:dyDescent="0.25">
      <c r="A187" s="73" t="s">
        <v>78</v>
      </c>
      <c r="B187" s="74">
        <v>1389201</v>
      </c>
      <c r="C187" s="74">
        <v>36.24</v>
      </c>
      <c r="D187" s="74">
        <v>11.72</v>
      </c>
      <c r="E187" s="75">
        <v>50344.644240000001</v>
      </c>
      <c r="F187" s="75">
        <v>16281.435720000001</v>
      </c>
      <c r="G187" s="75">
        <v>34063.20852</v>
      </c>
      <c r="K187" s="9"/>
    </row>
    <row r="188" spans="1:11" x14ac:dyDescent="0.25">
      <c r="A188" s="73" t="s">
        <v>100</v>
      </c>
      <c r="B188" s="74">
        <v>2731832</v>
      </c>
      <c r="C188" s="74">
        <v>16.559999999999999</v>
      </c>
      <c r="D188" s="74">
        <v>5.37</v>
      </c>
      <c r="E188" s="75">
        <v>45239.137919999994</v>
      </c>
      <c r="F188" s="75">
        <v>14669.937840000001</v>
      </c>
      <c r="G188" s="75">
        <v>30569.200079999995</v>
      </c>
      <c r="K188" s="9"/>
    </row>
    <row r="189" spans="1:11" x14ac:dyDescent="0.25">
      <c r="A189" s="73" t="s">
        <v>152</v>
      </c>
      <c r="B189" s="74">
        <v>38635144</v>
      </c>
      <c r="C189" s="74">
        <v>10.78</v>
      </c>
      <c r="D189" s="74">
        <v>10.01</v>
      </c>
      <c r="E189" s="75">
        <v>416486.85232000001</v>
      </c>
      <c r="F189" s="75">
        <v>386737.79144</v>
      </c>
      <c r="G189" s="75">
        <v>29749.060880000005</v>
      </c>
      <c r="K189" s="9"/>
    </row>
    <row r="190" spans="1:11" x14ac:dyDescent="0.25">
      <c r="A190" s="73" t="s">
        <v>97</v>
      </c>
      <c r="B190" s="74">
        <v>4015676</v>
      </c>
      <c r="C190" s="74">
        <v>14.47</v>
      </c>
      <c r="D190" s="74">
        <v>7.85</v>
      </c>
      <c r="E190" s="75">
        <v>58106.831720000002</v>
      </c>
      <c r="F190" s="75">
        <v>31523.056599999996</v>
      </c>
      <c r="G190" s="75">
        <v>26583.775120000006</v>
      </c>
      <c r="K190" s="9"/>
    </row>
    <row r="191" spans="1:11" x14ac:dyDescent="0.25">
      <c r="A191" s="73" t="s">
        <v>142</v>
      </c>
      <c r="B191" s="74">
        <v>4035461</v>
      </c>
      <c r="C191" s="74">
        <v>13.9</v>
      </c>
      <c r="D191" s="74">
        <v>7.53</v>
      </c>
      <c r="E191" s="75">
        <v>56092.907899999998</v>
      </c>
      <c r="F191" s="75">
        <v>30387.02133</v>
      </c>
      <c r="G191" s="75">
        <v>25705.886569999999</v>
      </c>
      <c r="K191" s="9"/>
    </row>
    <row r="192" spans="1:11" x14ac:dyDescent="0.25">
      <c r="A192" s="73" t="s">
        <v>154</v>
      </c>
      <c r="B192" s="74">
        <v>3916632</v>
      </c>
      <c r="C192" s="74">
        <v>13.93</v>
      </c>
      <c r="D192" s="74">
        <v>7.86</v>
      </c>
      <c r="E192" s="75">
        <v>54558.68376</v>
      </c>
      <c r="F192" s="75">
        <v>30784.72752</v>
      </c>
      <c r="G192" s="75">
        <v>23773.95624</v>
      </c>
      <c r="K192" s="9"/>
    </row>
    <row r="193" spans="1:11" x14ac:dyDescent="0.25">
      <c r="A193" s="73" t="s">
        <v>167</v>
      </c>
      <c r="B193" s="74">
        <v>4425720</v>
      </c>
      <c r="C193" s="74">
        <v>9.49</v>
      </c>
      <c r="D193" s="74">
        <v>4.16</v>
      </c>
      <c r="E193" s="75">
        <v>42000.082800000004</v>
      </c>
      <c r="F193" s="75">
        <v>18410.995200000001</v>
      </c>
      <c r="G193" s="75">
        <v>23589.087600000003</v>
      </c>
      <c r="K193" s="9"/>
    </row>
    <row r="194" spans="1:11" x14ac:dyDescent="0.25">
      <c r="A194" s="73" t="s">
        <v>56</v>
      </c>
      <c r="B194" s="74">
        <v>671247</v>
      </c>
      <c r="C194" s="74">
        <v>37.520000000000003</v>
      </c>
      <c r="D194" s="74">
        <v>8.4</v>
      </c>
      <c r="E194" s="75">
        <v>25185.187440000002</v>
      </c>
      <c r="F194" s="75">
        <v>5638.4748</v>
      </c>
      <c r="G194" s="75">
        <v>19546.712640000002</v>
      </c>
      <c r="K194" s="9"/>
    </row>
    <row r="195" spans="1:11" x14ac:dyDescent="0.25">
      <c r="A195" s="73" t="s">
        <v>172</v>
      </c>
      <c r="B195" s="74">
        <v>40341462</v>
      </c>
      <c r="C195" s="74">
        <v>10.1</v>
      </c>
      <c r="D195" s="74">
        <v>9.6300000000000008</v>
      </c>
      <c r="E195" s="75">
        <v>407448.76619999995</v>
      </c>
      <c r="F195" s="75">
        <v>388488.27906000003</v>
      </c>
      <c r="G195" s="75">
        <v>18960.487139999925</v>
      </c>
      <c r="K195" s="9"/>
    </row>
    <row r="196" spans="1:11" x14ac:dyDescent="0.25">
      <c r="A196" s="73" t="s">
        <v>166</v>
      </c>
      <c r="B196" s="74">
        <v>10829175</v>
      </c>
      <c r="C196" s="74">
        <v>12.12</v>
      </c>
      <c r="D196" s="74">
        <v>10.49</v>
      </c>
      <c r="E196" s="75">
        <v>131249.601</v>
      </c>
      <c r="F196" s="75">
        <v>113598.04574999999</v>
      </c>
      <c r="G196" s="75">
        <v>17651.555250000005</v>
      </c>
      <c r="K196" s="9"/>
    </row>
    <row r="197" spans="1:11" x14ac:dyDescent="0.25">
      <c r="A197" s="73" t="s">
        <v>193</v>
      </c>
      <c r="B197" s="74">
        <v>3415920</v>
      </c>
      <c r="C197" s="74">
        <v>14.09</v>
      </c>
      <c r="D197" s="74">
        <v>9.06</v>
      </c>
      <c r="E197" s="75">
        <v>48130.3128</v>
      </c>
      <c r="F197" s="75">
        <v>30948.235200000003</v>
      </c>
      <c r="G197" s="75">
        <v>17182.077599999997</v>
      </c>
      <c r="K197" s="9"/>
    </row>
    <row r="198" spans="1:11" x14ac:dyDescent="0.25">
      <c r="A198" s="73" t="s">
        <v>40</v>
      </c>
      <c r="B198" s="74">
        <v>4025476</v>
      </c>
      <c r="C198" s="74">
        <v>12.49</v>
      </c>
      <c r="D198" s="74">
        <v>8.44</v>
      </c>
      <c r="E198" s="75">
        <v>50278.195240000001</v>
      </c>
      <c r="F198" s="75">
        <v>33975.017439999996</v>
      </c>
      <c r="G198" s="75">
        <v>16303.177800000005</v>
      </c>
      <c r="K198" s="9"/>
    </row>
    <row r="199" spans="1:11" x14ac:dyDescent="0.25">
      <c r="A199" s="73" t="s">
        <v>73</v>
      </c>
      <c r="B199" s="74">
        <v>893354</v>
      </c>
      <c r="C199" s="74">
        <v>22.73</v>
      </c>
      <c r="D199" s="74">
        <v>5.65</v>
      </c>
      <c r="E199" s="75">
        <v>20305.936420000002</v>
      </c>
      <c r="F199" s="75">
        <v>5047.4501000000009</v>
      </c>
      <c r="G199" s="75">
        <v>15258.48632</v>
      </c>
      <c r="K199" s="9"/>
    </row>
    <row r="200" spans="1:11" x14ac:dyDescent="0.25">
      <c r="A200" s="73" t="s">
        <v>136</v>
      </c>
      <c r="B200" s="74">
        <v>2030692</v>
      </c>
      <c r="C200" s="74">
        <v>25.16</v>
      </c>
      <c r="D200" s="74">
        <v>18.36</v>
      </c>
      <c r="E200" s="75">
        <v>51092.210720000003</v>
      </c>
      <c r="F200" s="75">
        <v>37283.505120000002</v>
      </c>
      <c r="G200" s="75">
        <v>13808.705600000001</v>
      </c>
      <c r="K200" s="9"/>
    </row>
    <row r="201" spans="1:11" x14ac:dyDescent="0.25">
      <c r="A201" s="73" t="s">
        <v>70</v>
      </c>
      <c r="B201" s="74">
        <v>535881</v>
      </c>
      <c r="C201" s="74">
        <v>36.18</v>
      </c>
      <c r="D201" s="74">
        <v>12</v>
      </c>
      <c r="E201" s="75">
        <v>19388.174579999999</v>
      </c>
      <c r="F201" s="75">
        <v>6430.5720000000001</v>
      </c>
      <c r="G201" s="75">
        <v>12957.602579999999</v>
      </c>
      <c r="K201" s="9"/>
    </row>
    <row r="202" spans="1:11" x14ac:dyDescent="0.25">
      <c r="A202" s="73" t="s">
        <v>131</v>
      </c>
      <c r="B202" s="74">
        <v>4455421</v>
      </c>
      <c r="C202" s="74">
        <v>15.27</v>
      </c>
      <c r="D202" s="74">
        <v>12.79</v>
      </c>
      <c r="E202" s="75">
        <v>68034.27867</v>
      </c>
      <c r="F202" s="75">
        <v>56984.834589999999</v>
      </c>
      <c r="G202" s="75">
        <v>11049.444080000001</v>
      </c>
      <c r="K202" s="9"/>
    </row>
    <row r="203" spans="1:11" x14ac:dyDescent="0.25">
      <c r="A203" s="73" t="s">
        <v>128</v>
      </c>
      <c r="B203" s="74">
        <v>1230602</v>
      </c>
      <c r="C203" s="74">
        <v>15.62</v>
      </c>
      <c r="D203" s="74">
        <v>6.83</v>
      </c>
      <c r="E203" s="75">
        <v>19222.003240000002</v>
      </c>
      <c r="F203" s="75">
        <v>8405.0116600000001</v>
      </c>
      <c r="G203" s="75">
        <v>10816.991580000002</v>
      </c>
      <c r="K203" s="9"/>
    </row>
    <row r="204" spans="1:11" x14ac:dyDescent="0.25">
      <c r="A204" s="73" t="s">
        <v>25</v>
      </c>
      <c r="B204" s="74">
        <v>2982904</v>
      </c>
      <c r="C204" s="74">
        <v>11.76</v>
      </c>
      <c r="D204" s="74">
        <v>8.16</v>
      </c>
      <c r="E204" s="75">
        <v>35078.95104</v>
      </c>
      <c r="F204" s="75">
        <v>24340.496640000001</v>
      </c>
      <c r="G204" s="75">
        <v>10738.454399999999</v>
      </c>
      <c r="K204" s="9"/>
    </row>
    <row r="205" spans="1:11" x14ac:dyDescent="0.25">
      <c r="A205" s="73" t="s">
        <v>156</v>
      </c>
      <c r="B205" s="74">
        <v>776948</v>
      </c>
      <c r="C205" s="74">
        <v>19.260000000000002</v>
      </c>
      <c r="D205" s="74">
        <v>5.48</v>
      </c>
      <c r="E205" s="75">
        <v>14964.018480000001</v>
      </c>
      <c r="F205" s="75">
        <v>4257.6750400000001</v>
      </c>
      <c r="G205" s="75">
        <v>10706.343440000001</v>
      </c>
      <c r="K205" s="9"/>
    </row>
    <row r="206" spans="1:11" x14ac:dyDescent="0.25">
      <c r="A206" s="73" t="s">
        <v>145</v>
      </c>
      <c r="B206" s="74">
        <v>4593041</v>
      </c>
      <c r="C206" s="74">
        <v>11.67</v>
      </c>
      <c r="D206" s="74">
        <v>9.4499999999999993</v>
      </c>
      <c r="E206" s="75">
        <v>53600.78847</v>
      </c>
      <c r="F206" s="75">
        <v>43404.237450000001</v>
      </c>
      <c r="G206" s="75">
        <v>10196.551019999999</v>
      </c>
      <c r="K206" s="9"/>
    </row>
    <row r="207" spans="1:11" x14ac:dyDescent="0.25">
      <c r="A207" s="73" t="s">
        <v>123</v>
      </c>
      <c r="B207" s="74">
        <v>349106</v>
      </c>
      <c r="C207" s="74">
        <v>35.43</v>
      </c>
      <c r="D207" s="74">
        <v>7.24</v>
      </c>
      <c r="E207" s="75">
        <v>12368.825579999999</v>
      </c>
      <c r="F207" s="75">
        <v>2527.5274399999998</v>
      </c>
      <c r="G207" s="75">
        <v>9841.298139999999</v>
      </c>
      <c r="K207" s="9"/>
    </row>
    <row r="208" spans="1:11" x14ac:dyDescent="0.25">
      <c r="A208" s="73" t="s">
        <v>64</v>
      </c>
      <c r="B208" s="74">
        <v>476703</v>
      </c>
      <c r="C208" s="74">
        <v>39.979999999999997</v>
      </c>
      <c r="D208" s="74">
        <v>19.39</v>
      </c>
      <c r="E208" s="75">
        <v>19058.585939999997</v>
      </c>
      <c r="F208" s="75">
        <v>9243.27117</v>
      </c>
      <c r="G208" s="75">
        <v>9815.3147699999972</v>
      </c>
      <c r="K208" s="9"/>
    </row>
    <row r="209" spans="1:11" x14ac:dyDescent="0.25">
      <c r="A209" s="73" t="s">
        <v>178</v>
      </c>
      <c r="B209" s="74">
        <v>7489370</v>
      </c>
      <c r="C209" s="74">
        <v>9.77</v>
      </c>
      <c r="D209" s="74">
        <v>8.48</v>
      </c>
      <c r="E209" s="75">
        <v>73171.144899999999</v>
      </c>
      <c r="F209" s="75">
        <v>63509.857600000003</v>
      </c>
      <c r="G209" s="75">
        <v>9661.2872999999963</v>
      </c>
      <c r="K209" s="9"/>
    </row>
    <row r="210" spans="1:11" x14ac:dyDescent="0.25">
      <c r="A210" s="73" t="s">
        <v>31</v>
      </c>
      <c r="B210" s="74">
        <v>688345</v>
      </c>
      <c r="C210" s="74">
        <v>18.100000000000001</v>
      </c>
      <c r="D210" s="74">
        <v>4.08</v>
      </c>
      <c r="E210" s="75">
        <v>12459.044500000002</v>
      </c>
      <c r="F210" s="75">
        <v>2808.4476</v>
      </c>
      <c r="G210" s="75">
        <v>9650.5969000000023</v>
      </c>
      <c r="K210" s="9"/>
    </row>
    <row r="211" spans="1:11" x14ac:dyDescent="0.25">
      <c r="A211" s="73" t="s">
        <v>155</v>
      </c>
      <c r="B211" s="74">
        <v>863051</v>
      </c>
      <c r="C211" s="74">
        <v>15.54</v>
      </c>
      <c r="D211" s="74">
        <v>4.6100000000000003</v>
      </c>
      <c r="E211" s="75">
        <v>13411.812540000001</v>
      </c>
      <c r="F211" s="75">
        <v>3978.6651100000004</v>
      </c>
      <c r="G211" s="75">
        <v>9433.1474300000009</v>
      </c>
      <c r="K211" s="9"/>
    </row>
    <row r="212" spans="1:11" x14ac:dyDescent="0.25">
      <c r="A212" s="73" t="s">
        <v>90</v>
      </c>
      <c r="B212" s="74">
        <v>6898686</v>
      </c>
      <c r="C212" s="74">
        <v>7.23</v>
      </c>
      <c r="D212" s="74">
        <v>5.98</v>
      </c>
      <c r="E212" s="75">
        <v>49877.499779999998</v>
      </c>
      <c r="F212" s="75">
        <v>41254.14228</v>
      </c>
      <c r="G212" s="75">
        <v>8623.3574999999983</v>
      </c>
      <c r="K212" s="9"/>
    </row>
    <row r="213" spans="1:11" x14ac:dyDescent="0.25">
      <c r="A213" s="73" t="s">
        <v>50</v>
      </c>
      <c r="B213" s="74">
        <v>418224</v>
      </c>
      <c r="C213" s="74">
        <v>25.33</v>
      </c>
      <c r="D213" s="74">
        <v>6.62</v>
      </c>
      <c r="E213" s="75">
        <v>10593.61392</v>
      </c>
      <c r="F213" s="75">
        <v>2768.6428799999999</v>
      </c>
      <c r="G213" s="75">
        <v>7824.9710400000004</v>
      </c>
      <c r="K213" s="9"/>
    </row>
    <row r="214" spans="1:11" x14ac:dyDescent="0.25">
      <c r="A214" s="73" t="s">
        <v>119</v>
      </c>
      <c r="B214" s="74">
        <v>2045262</v>
      </c>
      <c r="C214" s="74">
        <v>12</v>
      </c>
      <c r="D214" s="74">
        <v>8.73</v>
      </c>
      <c r="E214" s="75">
        <v>24543.144</v>
      </c>
      <c r="F214" s="75">
        <v>17855.13726</v>
      </c>
      <c r="G214" s="75">
        <v>6688.0067400000007</v>
      </c>
    </row>
    <row r="215" spans="1:11" x14ac:dyDescent="0.25">
      <c r="A215" s="73" t="s">
        <v>36</v>
      </c>
      <c r="B215" s="74">
        <v>279457</v>
      </c>
      <c r="C215" s="74">
        <v>29.34</v>
      </c>
      <c r="D215" s="74">
        <v>6.04</v>
      </c>
      <c r="E215" s="75">
        <v>8199.2683799999995</v>
      </c>
      <c r="F215" s="75">
        <v>1687.92028</v>
      </c>
      <c r="G215" s="75">
        <v>6511.3480999999992</v>
      </c>
    </row>
    <row r="216" spans="1:11" x14ac:dyDescent="0.25">
      <c r="A216" s="73" t="s">
        <v>168</v>
      </c>
      <c r="B216" s="74">
        <v>5431363</v>
      </c>
      <c r="C216" s="74">
        <v>10.62</v>
      </c>
      <c r="D216" s="74">
        <v>9.43</v>
      </c>
      <c r="E216" s="75">
        <v>57681.075059999996</v>
      </c>
      <c r="F216" s="75">
        <v>51217.753089999998</v>
      </c>
      <c r="G216" s="75">
        <v>6463.3219699999972</v>
      </c>
    </row>
    <row r="217" spans="1:11" x14ac:dyDescent="0.25">
      <c r="A217" s="73" t="s">
        <v>44</v>
      </c>
      <c r="B217" s="74">
        <v>372361</v>
      </c>
      <c r="C217" s="74">
        <v>19.010000000000002</v>
      </c>
      <c r="D217" s="74">
        <v>3.42</v>
      </c>
      <c r="E217" s="75">
        <v>7078.5826100000004</v>
      </c>
      <c r="F217" s="75">
        <v>1273.47462</v>
      </c>
      <c r="G217" s="75">
        <v>5805.1079900000004</v>
      </c>
    </row>
    <row r="218" spans="1:11" x14ac:dyDescent="0.25">
      <c r="A218" s="73" t="s">
        <v>79</v>
      </c>
      <c r="B218" s="74">
        <v>4677401</v>
      </c>
      <c r="C218" s="74">
        <v>10.25</v>
      </c>
      <c r="D218" s="74">
        <v>9.09</v>
      </c>
      <c r="E218" s="75">
        <v>47943.360249999998</v>
      </c>
      <c r="F218" s="75">
        <v>42517.575089999998</v>
      </c>
      <c r="G218" s="75">
        <v>5425.7851599999995</v>
      </c>
    </row>
    <row r="219" spans="1:11" x14ac:dyDescent="0.25">
      <c r="A219" s="73" t="s">
        <v>63</v>
      </c>
      <c r="B219" s="74">
        <v>5432335</v>
      </c>
      <c r="C219" s="74">
        <v>11.36</v>
      </c>
      <c r="D219" s="74">
        <v>10.43</v>
      </c>
      <c r="E219" s="75">
        <v>61711.325599999996</v>
      </c>
      <c r="F219" s="75">
        <v>56659.254049999996</v>
      </c>
      <c r="G219" s="75">
        <v>5052.0715500000006</v>
      </c>
    </row>
    <row r="220" spans="1:11" x14ac:dyDescent="0.25">
      <c r="A220" s="73" t="s">
        <v>175</v>
      </c>
      <c r="B220" s="74">
        <v>438144</v>
      </c>
      <c r="C220" s="74">
        <v>18.39</v>
      </c>
      <c r="D220" s="74">
        <v>7.16</v>
      </c>
      <c r="E220" s="75">
        <v>8057.4681600000004</v>
      </c>
      <c r="F220" s="75">
        <v>3137.1110400000002</v>
      </c>
      <c r="G220" s="75">
        <v>4920.3571200000006</v>
      </c>
    </row>
    <row r="221" spans="1:11" x14ac:dyDescent="0.25">
      <c r="A221" s="73" t="s">
        <v>86</v>
      </c>
      <c r="B221" s="74">
        <v>448713</v>
      </c>
      <c r="C221" s="74">
        <v>15.42</v>
      </c>
      <c r="D221" s="74">
        <v>6.06</v>
      </c>
      <c r="E221" s="75">
        <v>6919.1544600000007</v>
      </c>
      <c r="F221" s="75">
        <v>2719.2007800000001</v>
      </c>
      <c r="G221" s="75">
        <v>4199.9536800000005</v>
      </c>
    </row>
    <row r="222" spans="1:11" x14ac:dyDescent="0.25">
      <c r="A222" s="73" t="s">
        <v>153</v>
      </c>
      <c r="B222" s="74">
        <v>10566212</v>
      </c>
      <c r="C222" s="74">
        <v>10.82</v>
      </c>
      <c r="D222" s="74">
        <v>10.43</v>
      </c>
      <c r="E222" s="75">
        <v>114326.41383999999</v>
      </c>
      <c r="F222" s="75">
        <v>110205.59116</v>
      </c>
      <c r="G222" s="75">
        <v>4120.8226799999975</v>
      </c>
    </row>
    <row r="223" spans="1:11" x14ac:dyDescent="0.25">
      <c r="A223" s="73" t="s">
        <v>61</v>
      </c>
      <c r="B223" s="74">
        <v>780133</v>
      </c>
      <c r="C223" s="74">
        <v>12.57</v>
      </c>
      <c r="D223" s="74">
        <v>7.64</v>
      </c>
      <c r="E223" s="75">
        <v>9806.2718100000002</v>
      </c>
      <c r="F223" s="75">
        <v>5960.21612</v>
      </c>
      <c r="G223" s="75">
        <v>3846.0556900000001</v>
      </c>
    </row>
    <row r="224" spans="1:11" x14ac:dyDescent="0.25">
      <c r="A224" s="73" t="s">
        <v>184</v>
      </c>
      <c r="B224" s="74">
        <v>1088644</v>
      </c>
      <c r="C224" s="74">
        <v>12.81</v>
      </c>
      <c r="D224" s="74">
        <v>9.3699999999999992</v>
      </c>
      <c r="E224" s="75">
        <v>13945.529640000001</v>
      </c>
      <c r="F224" s="75">
        <v>10200.594279999999</v>
      </c>
      <c r="G224" s="75">
        <v>3744.9353600000013</v>
      </c>
    </row>
    <row r="225" spans="1:7" x14ac:dyDescent="0.25">
      <c r="A225" s="73" t="s">
        <v>74</v>
      </c>
      <c r="B225" s="74">
        <v>5223442</v>
      </c>
      <c r="C225" s="74">
        <v>10.5</v>
      </c>
      <c r="D225" s="74">
        <v>9.7899999999999991</v>
      </c>
      <c r="E225" s="75">
        <v>54846.141000000003</v>
      </c>
      <c r="F225" s="75">
        <v>51137.497179999998</v>
      </c>
      <c r="G225" s="75">
        <v>3708.6438200000048</v>
      </c>
    </row>
    <row r="226" spans="1:7" x14ac:dyDescent="0.25">
      <c r="A226" s="73" t="s">
        <v>126</v>
      </c>
      <c r="B226" s="74">
        <v>432900</v>
      </c>
      <c r="C226" s="74">
        <v>14.14</v>
      </c>
      <c r="D226" s="74">
        <v>6.44</v>
      </c>
      <c r="E226" s="75">
        <v>6121.2060000000001</v>
      </c>
      <c r="F226" s="75">
        <v>2787.8760000000002</v>
      </c>
      <c r="G226" s="75">
        <v>3333.33</v>
      </c>
    </row>
    <row r="227" spans="1:7" x14ac:dyDescent="0.25">
      <c r="A227" s="73" t="s">
        <v>77</v>
      </c>
      <c r="B227" s="74">
        <v>270485</v>
      </c>
      <c r="C227" s="74">
        <v>16.93</v>
      </c>
      <c r="D227" s="74">
        <v>4.63</v>
      </c>
      <c r="E227" s="75">
        <v>4579.3110500000003</v>
      </c>
      <c r="F227" s="75">
        <v>1252.34555</v>
      </c>
      <c r="G227" s="75">
        <v>3326.9655000000002</v>
      </c>
    </row>
    <row r="228" spans="1:7" x14ac:dyDescent="0.25">
      <c r="A228" s="73" t="s">
        <v>76</v>
      </c>
      <c r="B228" s="74">
        <v>195506</v>
      </c>
      <c r="C228" s="74">
        <v>20.7</v>
      </c>
      <c r="D228" s="74">
        <v>4.8499999999999996</v>
      </c>
      <c r="E228" s="75">
        <v>4046.9741999999997</v>
      </c>
      <c r="F228" s="75">
        <v>948.20409999999993</v>
      </c>
      <c r="G228" s="75">
        <v>3098.7700999999997</v>
      </c>
    </row>
    <row r="229" spans="1:7" x14ac:dyDescent="0.25">
      <c r="A229" s="73" t="s">
        <v>176</v>
      </c>
      <c r="B229" s="74">
        <v>1173900</v>
      </c>
      <c r="C229" s="74">
        <v>27.72</v>
      </c>
      <c r="D229" s="74">
        <v>25.26</v>
      </c>
      <c r="E229" s="75">
        <v>32540.508000000002</v>
      </c>
      <c r="F229" s="75">
        <v>29652.714000000004</v>
      </c>
      <c r="G229" s="75">
        <v>2887.7939999999981</v>
      </c>
    </row>
    <row r="230" spans="1:7" x14ac:dyDescent="0.25">
      <c r="A230" s="73" t="s">
        <v>113</v>
      </c>
      <c r="B230" s="74">
        <v>1867035</v>
      </c>
      <c r="C230" s="74">
        <v>26.53</v>
      </c>
      <c r="D230" s="74">
        <v>25.03</v>
      </c>
      <c r="E230" s="75">
        <v>49532.438550000006</v>
      </c>
      <c r="F230" s="75">
        <v>46731.886050000001</v>
      </c>
      <c r="G230" s="75">
        <v>2800.5525000000052</v>
      </c>
    </row>
    <row r="231" spans="1:7" x14ac:dyDescent="0.25">
      <c r="A231" s="73" t="s">
        <v>141</v>
      </c>
      <c r="B231" s="74">
        <v>216494</v>
      </c>
      <c r="C231" s="74">
        <v>18.489999999999998</v>
      </c>
      <c r="D231" s="74">
        <v>5.65</v>
      </c>
      <c r="E231" s="75">
        <v>4002.9740599999996</v>
      </c>
      <c r="F231" s="75">
        <v>1223.1911</v>
      </c>
      <c r="G231" s="75">
        <v>2779.7829599999995</v>
      </c>
    </row>
    <row r="232" spans="1:7" x14ac:dyDescent="0.25">
      <c r="A232" s="73" t="s">
        <v>35</v>
      </c>
      <c r="B232" s="74">
        <v>10364388</v>
      </c>
      <c r="C232" s="74">
        <v>10.48</v>
      </c>
      <c r="D232" s="74">
        <v>10.220000000000001</v>
      </c>
      <c r="E232" s="75">
        <v>108618.78624000002</v>
      </c>
      <c r="F232" s="75">
        <v>105924.04536000002</v>
      </c>
      <c r="G232" s="75">
        <v>2694.7408799999976</v>
      </c>
    </row>
    <row r="233" spans="1:7" x14ac:dyDescent="0.25">
      <c r="A233" s="73" t="s">
        <v>30</v>
      </c>
      <c r="B233" s="74">
        <v>301790</v>
      </c>
      <c r="C233" s="74">
        <v>17.87</v>
      </c>
      <c r="D233" s="74">
        <v>8.9700000000000006</v>
      </c>
      <c r="E233" s="75">
        <v>5392.9873000000007</v>
      </c>
      <c r="F233" s="75">
        <v>2707.0563000000002</v>
      </c>
      <c r="G233" s="75">
        <v>2685.9310000000005</v>
      </c>
    </row>
    <row r="234" spans="1:7" x14ac:dyDescent="0.25">
      <c r="A234" s="73" t="s">
        <v>161</v>
      </c>
      <c r="B234" s="74">
        <v>166312</v>
      </c>
      <c r="C234" s="74">
        <v>20.05</v>
      </c>
      <c r="D234" s="74">
        <v>5.12</v>
      </c>
      <c r="E234" s="75">
        <v>3334.5556000000001</v>
      </c>
      <c r="F234" s="75">
        <v>851.51744000000008</v>
      </c>
      <c r="G234" s="75">
        <v>2483.0381600000001</v>
      </c>
    </row>
    <row r="235" spans="1:7" x14ac:dyDescent="0.25">
      <c r="A235" s="73" t="s">
        <v>87</v>
      </c>
      <c r="B235" s="74">
        <v>168564</v>
      </c>
      <c r="C235" s="74">
        <v>19.03</v>
      </c>
      <c r="D235" s="74">
        <v>4.41</v>
      </c>
      <c r="E235" s="75">
        <v>3207.7729199999999</v>
      </c>
      <c r="F235" s="75">
        <v>743.36724000000004</v>
      </c>
      <c r="G235" s="75">
        <v>2464.4056799999998</v>
      </c>
    </row>
    <row r="236" spans="1:7" x14ac:dyDescent="0.25">
      <c r="A236" s="73" t="s">
        <v>105</v>
      </c>
      <c r="B236" s="74">
        <v>103092</v>
      </c>
      <c r="C236" s="74">
        <v>30.86</v>
      </c>
      <c r="D236" s="74">
        <v>8.3699999999999992</v>
      </c>
      <c r="E236" s="75">
        <v>3181.41912</v>
      </c>
      <c r="F236" s="75">
        <v>862.88003999999989</v>
      </c>
      <c r="G236" s="75">
        <v>2318.53908</v>
      </c>
    </row>
    <row r="237" spans="1:7" x14ac:dyDescent="0.25">
      <c r="A237" s="73" t="s">
        <v>183</v>
      </c>
      <c r="B237" s="74">
        <v>112422</v>
      </c>
      <c r="C237" s="74">
        <v>25.18</v>
      </c>
      <c r="D237" s="74">
        <v>5.35</v>
      </c>
      <c r="E237" s="75">
        <v>2830.7859599999997</v>
      </c>
      <c r="F237" s="75">
        <v>601.45769999999993</v>
      </c>
      <c r="G237" s="75">
        <v>2229.3282599999998</v>
      </c>
    </row>
    <row r="238" spans="1:7" x14ac:dyDescent="0.25">
      <c r="A238" s="73" t="s">
        <v>130</v>
      </c>
      <c r="B238" s="74">
        <v>108105</v>
      </c>
      <c r="C238" s="74">
        <v>25.11</v>
      </c>
      <c r="D238" s="74">
        <v>4.87</v>
      </c>
      <c r="E238" s="75">
        <v>2714.5165499999998</v>
      </c>
      <c r="F238" s="75">
        <v>526.47135000000003</v>
      </c>
      <c r="G238" s="75">
        <v>2188.0451999999996</v>
      </c>
    </row>
    <row r="239" spans="1:7" x14ac:dyDescent="0.25">
      <c r="A239" s="73" t="s">
        <v>92</v>
      </c>
      <c r="B239" s="74">
        <v>296737</v>
      </c>
      <c r="C239" s="74">
        <v>13.73</v>
      </c>
      <c r="D239" s="74">
        <v>6.68</v>
      </c>
      <c r="E239" s="75">
        <v>4074.1990100000003</v>
      </c>
      <c r="F239" s="75">
        <v>1982.20316</v>
      </c>
      <c r="G239" s="75">
        <v>2091.9958500000002</v>
      </c>
    </row>
    <row r="240" spans="1:7" x14ac:dyDescent="0.25">
      <c r="A240" s="73" t="s">
        <v>140</v>
      </c>
      <c r="B240" s="74">
        <v>219958</v>
      </c>
      <c r="C240" s="74">
        <v>15</v>
      </c>
      <c r="D240" s="74">
        <v>6.41</v>
      </c>
      <c r="E240" s="75">
        <v>3299.37</v>
      </c>
      <c r="F240" s="75">
        <v>1409.9307799999999</v>
      </c>
      <c r="G240" s="75">
        <v>1889.43922</v>
      </c>
    </row>
    <row r="241" spans="1:7" x14ac:dyDescent="0.25">
      <c r="A241" s="73" t="s">
        <v>118</v>
      </c>
      <c r="B241" s="74">
        <v>449198</v>
      </c>
      <c r="C241" s="74">
        <v>8.0399999999999991</v>
      </c>
      <c r="D241" s="74">
        <v>4.2300000000000004</v>
      </c>
      <c r="E241" s="75">
        <v>3611.5519199999994</v>
      </c>
      <c r="F241" s="75">
        <v>1900.1075400000002</v>
      </c>
      <c r="G241" s="75">
        <v>1711.4443799999992</v>
      </c>
    </row>
    <row r="242" spans="1:7" x14ac:dyDescent="0.25">
      <c r="A242" s="73" t="s">
        <v>117</v>
      </c>
      <c r="B242" s="74">
        <v>468571</v>
      </c>
      <c r="C242" s="74">
        <v>12.06</v>
      </c>
      <c r="D242" s="74">
        <v>8.41</v>
      </c>
      <c r="E242" s="75">
        <v>5650.9662600000001</v>
      </c>
      <c r="F242" s="75">
        <v>3940.6821100000002</v>
      </c>
      <c r="G242" s="75">
        <v>1710.28415</v>
      </c>
    </row>
    <row r="243" spans="1:7" x14ac:dyDescent="0.25">
      <c r="A243" s="73" t="s">
        <v>85</v>
      </c>
      <c r="B243" s="74">
        <v>89502</v>
      </c>
      <c r="C243" s="74">
        <v>22.3</v>
      </c>
      <c r="D243" s="74">
        <v>7.17</v>
      </c>
      <c r="E243" s="75">
        <v>1995.8945999999999</v>
      </c>
      <c r="F243" s="75">
        <v>641.72933999999998</v>
      </c>
      <c r="G243" s="75">
        <v>1354.1652599999998</v>
      </c>
    </row>
    <row r="244" spans="1:7" x14ac:dyDescent="0.25">
      <c r="A244" s="73" t="s">
        <v>163</v>
      </c>
      <c r="B244" s="74">
        <v>117534</v>
      </c>
      <c r="C244" s="74">
        <v>16.34</v>
      </c>
      <c r="D244" s="74">
        <v>6</v>
      </c>
      <c r="E244" s="75">
        <v>1920.5055600000001</v>
      </c>
      <c r="F244" s="75">
        <v>705.20400000000006</v>
      </c>
      <c r="G244" s="75">
        <v>1215.3015599999999</v>
      </c>
    </row>
    <row r="245" spans="1:7" x14ac:dyDescent="0.25">
      <c r="A245" s="73" t="s">
        <v>22</v>
      </c>
      <c r="B245" s="74">
        <v>57881</v>
      </c>
      <c r="C245" s="74">
        <v>23.13</v>
      </c>
      <c r="D245" s="74">
        <v>3.33</v>
      </c>
      <c r="E245" s="75">
        <v>1338.7875300000001</v>
      </c>
      <c r="F245" s="75">
        <v>192.74373</v>
      </c>
      <c r="G245" s="75">
        <v>1146.0438000000001</v>
      </c>
    </row>
    <row r="246" spans="1:7" x14ac:dyDescent="0.25">
      <c r="A246" s="73" t="s">
        <v>33</v>
      </c>
      <c r="B246" s="74">
        <v>279254</v>
      </c>
      <c r="C246" s="74">
        <v>12.83</v>
      </c>
      <c r="D246" s="74">
        <v>9.17</v>
      </c>
      <c r="E246" s="75">
        <v>3582.8288200000002</v>
      </c>
      <c r="F246" s="75">
        <v>2560.75918</v>
      </c>
      <c r="G246" s="75">
        <v>1022.0696400000002</v>
      </c>
    </row>
    <row r="247" spans="1:7" x14ac:dyDescent="0.25">
      <c r="A247" s="73" t="s">
        <v>125</v>
      </c>
      <c r="B247" s="74">
        <v>398534</v>
      </c>
      <c r="C247" s="74">
        <v>10.17</v>
      </c>
      <c r="D247" s="74">
        <v>8</v>
      </c>
      <c r="E247" s="75">
        <v>4053.09078</v>
      </c>
      <c r="F247" s="75">
        <v>3188.2719999999999</v>
      </c>
      <c r="G247" s="75">
        <v>864.81878000000006</v>
      </c>
    </row>
    <row r="248" spans="1:7" x14ac:dyDescent="0.25">
      <c r="A248" s="73" t="s">
        <v>197</v>
      </c>
      <c r="B248" s="74">
        <v>108708</v>
      </c>
      <c r="C248" s="74">
        <v>14.2</v>
      </c>
      <c r="D248" s="74">
        <v>6.26</v>
      </c>
      <c r="E248" s="75">
        <v>1543.6535999999999</v>
      </c>
      <c r="F248" s="75">
        <v>680.51207999999997</v>
      </c>
      <c r="G248" s="75">
        <v>863.1415199999999</v>
      </c>
    </row>
    <row r="249" spans="1:7" x14ac:dyDescent="0.25">
      <c r="A249" s="73" t="s">
        <v>23</v>
      </c>
      <c r="B249" s="74">
        <v>68722</v>
      </c>
      <c r="C249" s="74">
        <v>17.260000000000002</v>
      </c>
      <c r="D249" s="74">
        <v>5.44</v>
      </c>
      <c r="E249" s="75">
        <v>1186.1417200000001</v>
      </c>
      <c r="F249" s="75">
        <v>373.84767999999997</v>
      </c>
      <c r="G249" s="75">
        <v>812.29404000000011</v>
      </c>
    </row>
    <row r="250" spans="1:7" x14ac:dyDescent="0.25">
      <c r="A250" s="73" t="s">
        <v>65</v>
      </c>
      <c r="B250" s="74">
        <v>69029</v>
      </c>
      <c r="C250" s="74">
        <v>15.73</v>
      </c>
      <c r="D250" s="74">
        <v>6.81</v>
      </c>
      <c r="E250" s="75">
        <v>1085.82617</v>
      </c>
      <c r="F250" s="75">
        <v>470.08748999999995</v>
      </c>
      <c r="G250" s="75">
        <v>615.73868000000016</v>
      </c>
    </row>
    <row r="251" spans="1:7" x14ac:dyDescent="0.25">
      <c r="A251" s="73" t="s">
        <v>84</v>
      </c>
      <c r="B251" s="74">
        <v>56375</v>
      </c>
      <c r="C251" s="74">
        <v>15.93</v>
      </c>
      <c r="D251" s="74">
        <v>7.77</v>
      </c>
      <c r="E251" s="75">
        <v>898.05375000000004</v>
      </c>
      <c r="F251" s="75">
        <v>438.03375</v>
      </c>
      <c r="G251" s="75">
        <v>460.02000000000004</v>
      </c>
    </row>
    <row r="252" spans="1:7" x14ac:dyDescent="0.25">
      <c r="A252" s="73" t="s">
        <v>160</v>
      </c>
      <c r="B252" s="74">
        <v>38958</v>
      </c>
      <c r="C252" s="74">
        <v>18.12</v>
      </c>
      <c r="D252" s="74">
        <v>8.4700000000000006</v>
      </c>
      <c r="E252" s="75">
        <v>705.91895999999997</v>
      </c>
      <c r="F252" s="75">
        <v>329.97426000000002</v>
      </c>
      <c r="G252" s="75">
        <v>375.94469999999995</v>
      </c>
    </row>
    <row r="253" spans="1:7" x14ac:dyDescent="0.25">
      <c r="A253" s="73" t="s">
        <v>188</v>
      </c>
      <c r="B253" s="74">
        <v>20556</v>
      </c>
      <c r="C253" s="74">
        <v>22.23</v>
      </c>
      <c r="D253" s="74">
        <v>4.28</v>
      </c>
      <c r="E253" s="75">
        <v>456.95988000000006</v>
      </c>
      <c r="F253" s="75">
        <v>87.979680000000016</v>
      </c>
      <c r="G253" s="75">
        <v>368.98020000000002</v>
      </c>
    </row>
    <row r="254" spans="1:7" x14ac:dyDescent="0.25">
      <c r="A254" s="73" t="s">
        <v>51</v>
      </c>
      <c r="B254" s="74">
        <v>44270</v>
      </c>
      <c r="C254" s="74">
        <v>12.92</v>
      </c>
      <c r="D254" s="74">
        <v>4.8099999999999996</v>
      </c>
      <c r="E254" s="75">
        <v>571.96840000000009</v>
      </c>
      <c r="F254" s="75">
        <v>212.93870000000001</v>
      </c>
      <c r="G254" s="75">
        <v>359.02970000000005</v>
      </c>
    </row>
    <row r="255" spans="1:7" x14ac:dyDescent="0.25">
      <c r="A255" s="73" t="s">
        <v>26</v>
      </c>
      <c r="B255" s="74">
        <v>71566</v>
      </c>
      <c r="C255" s="74">
        <v>11.26</v>
      </c>
      <c r="D255" s="74">
        <v>6.57</v>
      </c>
      <c r="E255" s="75">
        <v>805.83316000000002</v>
      </c>
      <c r="F255" s="75">
        <v>470.18862000000001</v>
      </c>
      <c r="G255" s="75">
        <v>335.64454000000001</v>
      </c>
    </row>
    <row r="256" spans="1:7" x14ac:dyDescent="0.25">
      <c r="A256" s="73" t="s">
        <v>37</v>
      </c>
      <c r="B256" s="74">
        <v>65365</v>
      </c>
      <c r="C256" s="74">
        <v>11.6</v>
      </c>
      <c r="D256" s="74">
        <v>7.63</v>
      </c>
      <c r="E256" s="75">
        <v>758.23399999999992</v>
      </c>
      <c r="F256" s="75">
        <v>498.73494999999997</v>
      </c>
      <c r="G256" s="75">
        <v>259.49904999999995</v>
      </c>
    </row>
    <row r="257" spans="1:7" x14ac:dyDescent="0.25">
      <c r="A257" s="73" t="s">
        <v>72</v>
      </c>
      <c r="B257" s="74">
        <v>46962</v>
      </c>
      <c r="C257" s="74">
        <v>13.97</v>
      </c>
      <c r="D257" s="74">
        <v>8.69</v>
      </c>
      <c r="E257" s="75">
        <v>656.05914000000007</v>
      </c>
      <c r="F257" s="75">
        <v>408.09978000000001</v>
      </c>
      <c r="G257" s="75">
        <v>247.95936000000006</v>
      </c>
    </row>
    <row r="258" spans="1:7" x14ac:dyDescent="0.25">
      <c r="A258" s="73" t="s">
        <v>137</v>
      </c>
      <c r="B258" s="74">
        <v>13048</v>
      </c>
      <c r="C258" s="74">
        <v>25.14</v>
      </c>
      <c r="D258" s="74">
        <v>6.82</v>
      </c>
      <c r="E258" s="75">
        <v>328.02672000000001</v>
      </c>
      <c r="F258" s="75">
        <v>88.98736000000001</v>
      </c>
      <c r="G258" s="75">
        <v>239.03935999999999</v>
      </c>
    </row>
    <row r="259" spans="1:7" x14ac:dyDescent="0.25">
      <c r="A259" s="73" t="s">
        <v>43</v>
      </c>
      <c r="B259" s="74">
        <v>22643</v>
      </c>
      <c r="C259" s="74">
        <v>14.96</v>
      </c>
      <c r="D259" s="74">
        <v>4.42</v>
      </c>
      <c r="E259" s="75">
        <v>338.73928000000001</v>
      </c>
      <c r="F259" s="75">
        <v>100.08206</v>
      </c>
      <c r="G259" s="75">
        <v>238.65722</v>
      </c>
    </row>
    <row r="260" spans="1:7" x14ac:dyDescent="0.25">
      <c r="A260" s="73" t="s">
        <v>133</v>
      </c>
      <c r="B260" s="74">
        <v>9341</v>
      </c>
      <c r="C260" s="74">
        <v>17.559999999999999</v>
      </c>
      <c r="D260" s="74">
        <v>7.17</v>
      </c>
      <c r="E260" s="75">
        <v>164.02795999999998</v>
      </c>
      <c r="F260" s="75">
        <v>66.974969999999999</v>
      </c>
      <c r="G260" s="75">
        <v>97.05298999999998</v>
      </c>
    </row>
    <row r="261" spans="1:7" x14ac:dyDescent="0.25">
      <c r="A261" s="73" t="s">
        <v>162</v>
      </c>
      <c r="B261" s="74">
        <v>7012</v>
      </c>
      <c r="C261" s="74">
        <v>13.83</v>
      </c>
      <c r="D261" s="74">
        <v>6.7</v>
      </c>
      <c r="E261" s="75">
        <v>96.975960000000001</v>
      </c>
      <c r="F261" s="75">
        <v>46.980399999999996</v>
      </c>
      <c r="G261" s="75">
        <v>49.995560000000005</v>
      </c>
    </row>
    <row r="262" spans="1:7" x14ac:dyDescent="0.25">
      <c r="A262" s="73" t="s">
        <v>82</v>
      </c>
      <c r="B262" s="74">
        <v>27884</v>
      </c>
      <c r="C262" s="74">
        <v>10.87</v>
      </c>
      <c r="D262" s="74">
        <v>9.18</v>
      </c>
      <c r="E262" s="75">
        <v>303.09907999999996</v>
      </c>
      <c r="F262" s="75">
        <v>255.97512</v>
      </c>
      <c r="G262" s="75">
        <v>47.123959999999954</v>
      </c>
    </row>
    <row r="263" spans="1:7" x14ac:dyDescent="0.25">
      <c r="A263" s="73" t="s">
        <v>159</v>
      </c>
      <c r="B263" s="74">
        <v>7460</v>
      </c>
      <c r="C263" s="74">
        <v>12.33</v>
      </c>
      <c r="D263" s="74">
        <v>6.43</v>
      </c>
      <c r="E263" s="75">
        <v>91.981800000000007</v>
      </c>
      <c r="F263" s="75">
        <v>47.967799999999997</v>
      </c>
      <c r="G263" s="75">
        <v>44.01400000000001</v>
      </c>
    </row>
    <row r="264" spans="1:7" x14ac:dyDescent="0.25">
      <c r="A264" s="73" t="s">
        <v>177</v>
      </c>
      <c r="B264" s="74">
        <v>9001774</v>
      </c>
      <c r="C264" s="74">
        <v>10.36</v>
      </c>
      <c r="D264" s="74">
        <v>10.36</v>
      </c>
      <c r="E264" s="75">
        <v>93258.378639999995</v>
      </c>
      <c r="F264" s="75">
        <v>93258.378639999995</v>
      </c>
      <c r="G264" s="75">
        <v>0</v>
      </c>
    </row>
    <row r="265" spans="1:7" x14ac:dyDescent="0.25">
      <c r="A265" s="73" t="s">
        <v>169</v>
      </c>
      <c r="B265" s="74">
        <v>2011070</v>
      </c>
      <c r="C265" s="74">
        <v>8.9499999999999993</v>
      </c>
      <c r="D265" s="74">
        <v>10.220000000000001</v>
      </c>
      <c r="E265" s="75">
        <v>17999.076499999999</v>
      </c>
      <c r="F265" s="75">
        <v>20553.135399999999</v>
      </c>
      <c r="G265" s="75">
        <v>-2554.0589</v>
      </c>
    </row>
    <row r="266" spans="1:7" x14ac:dyDescent="0.25">
      <c r="A266" s="73" t="s">
        <v>71</v>
      </c>
      <c r="B266" s="74">
        <v>1332893</v>
      </c>
      <c r="C266" s="74">
        <v>9.91</v>
      </c>
      <c r="D266" s="74">
        <v>13.21</v>
      </c>
      <c r="E266" s="75">
        <v>13208.96963</v>
      </c>
      <c r="F266" s="75">
        <v>17607.516530000001</v>
      </c>
      <c r="G266" s="75">
        <v>-4398.5469000000012</v>
      </c>
    </row>
    <row r="267" spans="1:7" x14ac:dyDescent="0.25">
      <c r="A267" s="73" t="s">
        <v>83</v>
      </c>
      <c r="B267" s="74">
        <v>10668354</v>
      </c>
      <c r="C267" s="74">
        <v>9.7200000000000006</v>
      </c>
      <c r="D267" s="74">
        <v>10.15</v>
      </c>
      <c r="E267" s="75">
        <v>103696.40088</v>
      </c>
      <c r="F267" s="75">
        <v>108283.7931</v>
      </c>
      <c r="G267" s="75">
        <v>-4587.3922199999943</v>
      </c>
    </row>
    <row r="268" spans="1:7" x14ac:dyDescent="0.25">
      <c r="A268" s="73" t="s">
        <v>28</v>
      </c>
      <c r="B268" s="74">
        <v>8184691</v>
      </c>
      <c r="C268" s="74">
        <v>8.81</v>
      </c>
      <c r="D268" s="74">
        <v>9.6999999999999993</v>
      </c>
      <c r="E268" s="75">
        <v>72107.127710000001</v>
      </c>
      <c r="F268" s="75">
        <v>79391.502699999997</v>
      </c>
      <c r="G268" s="75">
        <v>-7284.3749899999966</v>
      </c>
    </row>
    <row r="269" spans="1:7" x14ac:dyDescent="0.25">
      <c r="A269" s="73" t="s">
        <v>59</v>
      </c>
      <c r="B269" s="74">
        <v>4495904</v>
      </c>
      <c r="C269" s="74">
        <v>9.57</v>
      </c>
      <c r="D269" s="74">
        <v>11.38</v>
      </c>
      <c r="E269" s="75">
        <v>43025.801280000007</v>
      </c>
      <c r="F269" s="75">
        <v>51163.387520000011</v>
      </c>
      <c r="G269" s="75">
        <v>-8137.5862400000042</v>
      </c>
    </row>
    <row r="270" spans="1:7" x14ac:dyDescent="0.25">
      <c r="A270" s="73" t="s">
        <v>116</v>
      </c>
      <c r="B270" s="74">
        <v>3596617</v>
      </c>
      <c r="C270" s="74">
        <v>8.6199999999999992</v>
      </c>
      <c r="D270" s="74">
        <v>10.92</v>
      </c>
      <c r="E270" s="75">
        <v>31002.838539999997</v>
      </c>
      <c r="F270" s="75">
        <v>39275.057639999999</v>
      </c>
      <c r="G270" s="75">
        <v>-8272.2191000000021</v>
      </c>
    </row>
    <row r="271" spans="1:7" x14ac:dyDescent="0.25">
      <c r="A271" s="73" t="s">
        <v>41</v>
      </c>
      <c r="B271" s="74">
        <v>1640115</v>
      </c>
      <c r="C271" s="74">
        <v>23.33</v>
      </c>
      <c r="D271" s="74">
        <v>29.36</v>
      </c>
      <c r="E271" s="75">
        <v>38263.882949999999</v>
      </c>
      <c r="F271" s="75">
        <v>48153.776400000002</v>
      </c>
      <c r="G271" s="75">
        <v>-9889.8934500000032</v>
      </c>
    </row>
    <row r="272" spans="1:7" x14ac:dyDescent="0.25">
      <c r="A272" s="73" t="s">
        <v>111</v>
      </c>
      <c r="B272" s="74">
        <v>2290237</v>
      </c>
      <c r="C272" s="74">
        <v>9.0399999999999991</v>
      </c>
      <c r="D272" s="74">
        <v>13.7</v>
      </c>
      <c r="E272" s="75">
        <v>20703.742479999997</v>
      </c>
      <c r="F272" s="75">
        <v>31376.246899999998</v>
      </c>
      <c r="G272" s="75">
        <v>-10672.504420000001</v>
      </c>
    </row>
    <row r="273" spans="1:7" x14ac:dyDescent="0.25">
      <c r="A273" s="73" t="s">
        <v>62</v>
      </c>
      <c r="B273" s="74">
        <v>10241138</v>
      </c>
      <c r="C273" s="74">
        <v>9.07</v>
      </c>
      <c r="D273" s="74">
        <v>10.54</v>
      </c>
      <c r="E273" s="75">
        <v>92887.121660000004</v>
      </c>
      <c r="F273" s="75">
        <v>107941.59452</v>
      </c>
      <c r="G273" s="75">
        <v>-15054.472859999994</v>
      </c>
    </row>
    <row r="274" spans="1:7" x14ac:dyDescent="0.25">
      <c r="A274" s="73" t="s">
        <v>157</v>
      </c>
      <c r="B274" s="74">
        <v>22329977</v>
      </c>
      <c r="C274" s="74">
        <v>10.7</v>
      </c>
      <c r="D274" s="74">
        <v>11.74</v>
      </c>
      <c r="E274" s="75">
        <v>238930.75389999998</v>
      </c>
      <c r="F274" s="75">
        <v>262153.92998000002</v>
      </c>
      <c r="G274" s="75">
        <v>-23223.176080000034</v>
      </c>
    </row>
    <row r="275" spans="1:7" x14ac:dyDescent="0.25">
      <c r="A275" s="73" t="s">
        <v>34</v>
      </c>
      <c r="B275" s="74">
        <v>10300483</v>
      </c>
      <c r="C275" s="74">
        <v>10.83</v>
      </c>
      <c r="D275" s="74">
        <v>14.15</v>
      </c>
      <c r="E275" s="75">
        <v>111554.23089000001</v>
      </c>
      <c r="F275" s="75">
        <v>145751.83444999999</v>
      </c>
      <c r="G275" s="75">
        <v>-34197.603559999989</v>
      </c>
    </row>
    <row r="276" spans="1:7" x14ac:dyDescent="0.25">
      <c r="A276" s="73" t="s">
        <v>45</v>
      </c>
      <c r="B276" s="74">
        <v>7450349</v>
      </c>
      <c r="C276" s="74">
        <v>9.66</v>
      </c>
      <c r="D276" s="74">
        <v>14.26</v>
      </c>
      <c r="E276" s="75">
        <v>71970.371339999998</v>
      </c>
      <c r="F276" s="75">
        <v>106241.97674</v>
      </c>
      <c r="G276" s="75">
        <v>-34271.6054</v>
      </c>
    </row>
    <row r="277" spans="1:7" x14ac:dyDescent="0.25">
      <c r="A277" s="73" t="s">
        <v>91</v>
      </c>
      <c r="B277" s="74">
        <v>10006835</v>
      </c>
      <c r="C277" s="74">
        <v>9.76</v>
      </c>
      <c r="D277" s="74">
        <v>13.19</v>
      </c>
      <c r="E277" s="75">
        <v>97666.709599999987</v>
      </c>
      <c r="F277" s="75">
        <v>131990.15364999999</v>
      </c>
      <c r="G277" s="75">
        <v>-34323.444050000006</v>
      </c>
    </row>
    <row r="278" spans="1:7" x14ac:dyDescent="0.25">
      <c r="A278" s="73" t="s">
        <v>99</v>
      </c>
      <c r="B278" s="74">
        <v>58103033</v>
      </c>
      <c r="C278" s="74">
        <v>8.89</v>
      </c>
      <c r="D278" s="74">
        <v>10.3</v>
      </c>
      <c r="E278" s="75">
        <v>516535.96337000007</v>
      </c>
      <c r="F278" s="75">
        <v>598461.23990000004</v>
      </c>
      <c r="G278" s="75">
        <v>-81925.276529999974</v>
      </c>
    </row>
    <row r="279" spans="1:7" x14ac:dyDescent="0.25">
      <c r="A279" s="73" t="s">
        <v>171</v>
      </c>
      <c r="B279" s="74">
        <v>44344136</v>
      </c>
      <c r="C279" s="74">
        <v>18.48</v>
      </c>
      <c r="D279" s="74">
        <v>21.32</v>
      </c>
      <c r="E279" s="75">
        <v>819479.63327999995</v>
      </c>
      <c r="F279" s="75">
        <v>945416.97951999994</v>
      </c>
      <c r="G279" s="75">
        <v>-125937.34623999998</v>
      </c>
    </row>
    <row r="280" spans="1:7" x14ac:dyDescent="0.25">
      <c r="A280" s="73" t="s">
        <v>80</v>
      </c>
      <c r="B280" s="74">
        <v>82431390</v>
      </c>
      <c r="C280" s="74">
        <v>8.33</v>
      </c>
      <c r="D280" s="74">
        <v>10.55</v>
      </c>
      <c r="E280" s="75">
        <v>686653.47869999998</v>
      </c>
      <c r="F280" s="75">
        <v>869651.16450000007</v>
      </c>
      <c r="G280" s="75">
        <v>-182997.68580000009</v>
      </c>
    </row>
    <row r="281" spans="1:7" x14ac:dyDescent="0.25">
      <c r="A281" s="73" t="s">
        <v>189</v>
      </c>
      <c r="B281" s="74">
        <v>47425336</v>
      </c>
      <c r="C281" s="74">
        <v>10.49</v>
      </c>
      <c r="D281" s="74">
        <v>16.420000000000002</v>
      </c>
      <c r="E281" s="75">
        <v>497491.77464000002</v>
      </c>
      <c r="F281" s="75">
        <v>778724.01712000009</v>
      </c>
      <c r="G281" s="75">
        <v>-281232.24248000007</v>
      </c>
    </row>
    <row r="282" spans="1:7" x14ac:dyDescent="0.25">
      <c r="A282" s="76" t="s">
        <v>158</v>
      </c>
      <c r="B282" s="77">
        <v>143420309</v>
      </c>
      <c r="C282" s="77">
        <v>9.8000000000000007</v>
      </c>
      <c r="D282" s="77">
        <v>14.52</v>
      </c>
      <c r="E282" s="78">
        <v>1405519.0282000003</v>
      </c>
      <c r="F282" s="78">
        <v>2082462.88668</v>
      </c>
      <c r="G282" s="78">
        <v>-676943.8584799997</v>
      </c>
    </row>
  </sheetData>
  <hyperlinks>
    <hyperlink ref="A1" location="OBJECTIVES!A1" display="OBJECTIVES"/>
    <hyperlink ref="A2" location="HOME!A1" display="HOME"/>
  </hyperlinks>
  <pageMargins left="0.7" right="0.7" top="0.75" bottom="0.75" header="0.3" footer="0.3"/>
  <pageSetup orientation="portrait" r:id="rId3"/>
  <drawing r:id="rId4"/>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zoomScaleNormal="100" workbookViewId="0">
      <selection activeCell="B1" sqref="B1"/>
    </sheetView>
  </sheetViews>
  <sheetFormatPr defaultRowHeight="15" x14ac:dyDescent="0.25"/>
  <cols>
    <col min="1" max="1" width="9.140625" style="9"/>
    <col min="2" max="2" width="11.28515625" style="9" bestFit="1" customWidth="1"/>
    <col min="3" max="16384" width="9.140625" style="9"/>
  </cols>
  <sheetData>
    <row r="1" spans="1:2" ht="15.75" x14ac:dyDescent="0.25">
      <c r="A1" s="119" t="s">
        <v>525</v>
      </c>
      <c r="B1" s="118" t="s">
        <v>526</v>
      </c>
    </row>
  </sheetData>
  <hyperlinks>
    <hyperlink ref="A1" location="HOME!A1" display="HOME"/>
    <hyperlink ref="B1" location="OBJECTIVES!A1" display="OBJECTIVES"/>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84"/>
  <sheetViews>
    <sheetView zoomScale="14" zoomScaleNormal="14" workbookViewId="0">
      <selection activeCell="U74" sqref="U74"/>
    </sheetView>
  </sheetViews>
  <sheetFormatPr defaultRowHeight="15" x14ac:dyDescent="0.25"/>
  <cols>
    <col min="1" max="1" width="33.42578125" style="86" bestFit="1" customWidth="1"/>
    <col min="2" max="2" width="44.85546875" style="86" bestFit="1" customWidth="1"/>
    <col min="3" max="3" width="47.28515625" style="86" bestFit="1" customWidth="1"/>
    <col min="4" max="4" width="29.140625" style="86" bestFit="1" customWidth="1"/>
    <col min="5" max="5" width="21.5703125" style="86" bestFit="1" customWidth="1"/>
    <col min="6" max="6" width="14.85546875" style="86" bestFit="1" customWidth="1"/>
    <col min="7" max="8" width="9.140625" style="86"/>
    <col min="9" max="9" width="35.42578125" style="86" bestFit="1" customWidth="1"/>
    <col min="10" max="10" width="17.28515625" style="86" bestFit="1" customWidth="1"/>
    <col min="11" max="11" width="40.5703125" style="86" bestFit="1" customWidth="1"/>
    <col min="12" max="12" width="18.7109375" style="86" bestFit="1" customWidth="1"/>
    <col min="13" max="13" width="36.85546875" style="86" bestFit="1" customWidth="1"/>
    <col min="14" max="15" width="9.140625" style="86"/>
    <col min="16" max="16" width="33.42578125" style="86" bestFit="1" customWidth="1"/>
    <col min="17" max="17" width="68.7109375" style="86" bestFit="1" customWidth="1"/>
    <col min="18" max="18" width="32.5703125" style="86" bestFit="1" customWidth="1"/>
    <col min="19" max="19" width="64.42578125" style="86" bestFit="1" customWidth="1"/>
    <col min="20" max="20" width="39.140625" style="86" bestFit="1" customWidth="1"/>
    <col min="21" max="21" width="50.5703125" style="86" bestFit="1" customWidth="1"/>
    <col min="22" max="23" width="9.140625" style="86"/>
    <col min="24" max="24" width="34.42578125" style="86" bestFit="1" customWidth="1"/>
    <col min="25" max="25" width="33.42578125" style="86" bestFit="1" customWidth="1"/>
    <col min="26" max="26" width="27.28515625" style="86" bestFit="1" customWidth="1"/>
    <col min="27" max="27" width="30.5703125" style="86" bestFit="1" customWidth="1"/>
    <col min="28" max="29" width="9.140625" style="86"/>
    <col min="30" max="30" width="33.42578125" style="86" bestFit="1" customWidth="1"/>
    <col min="31" max="31" width="24" style="86" bestFit="1" customWidth="1"/>
    <col min="32" max="32" width="42" style="86" bestFit="1" customWidth="1"/>
    <col min="33" max="33" width="33" style="86" bestFit="1" customWidth="1"/>
    <col min="34" max="34" width="25.85546875" style="86" bestFit="1" customWidth="1"/>
    <col min="35" max="35" width="34" style="86" bestFit="1" customWidth="1"/>
    <col min="36" max="36" width="29.7109375" style="86" bestFit="1" customWidth="1"/>
    <col min="37" max="37" width="30.140625" style="86" bestFit="1" customWidth="1"/>
    <col min="38" max="38" width="19.7109375" style="86" bestFit="1" customWidth="1"/>
    <col min="39" max="40" width="9.140625" style="86"/>
    <col min="41" max="41" width="33.42578125" style="86" bestFit="1" customWidth="1"/>
    <col min="42" max="42" width="29.140625" style="86" bestFit="1" customWidth="1"/>
    <col min="43" max="43" width="29.7109375" style="86" bestFit="1" customWidth="1"/>
    <col min="44" max="44" width="27.28515625" style="86" bestFit="1" customWidth="1"/>
    <col min="45" max="46" width="9.140625" style="86"/>
    <col min="47" max="47" width="33.42578125" style="86" bestFit="1" customWidth="1"/>
    <col min="48" max="48" width="24" style="86" bestFit="1" customWidth="1"/>
    <col min="49" max="49" width="46.28515625" style="86" bestFit="1" customWidth="1"/>
    <col min="50" max="50" width="47.28515625" style="86" bestFit="1" customWidth="1"/>
    <col min="51" max="51" width="39.140625" style="86" bestFit="1" customWidth="1"/>
    <col min="52" max="52" width="38.7109375" style="86" bestFit="1" customWidth="1"/>
    <col min="53" max="53" width="30.140625" style="86" bestFit="1" customWidth="1"/>
    <col min="54" max="16384" width="9.140625" style="86"/>
  </cols>
  <sheetData>
    <row r="1" spans="1:53" x14ac:dyDescent="0.25">
      <c r="A1" s="87" t="s">
        <v>202</v>
      </c>
      <c r="B1" s="88" t="s">
        <v>203</v>
      </c>
      <c r="C1" s="22" t="s">
        <v>204</v>
      </c>
      <c r="D1" s="14" t="s">
        <v>205</v>
      </c>
      <c r="E1" s="14" t="s">
        <v>206</v>
      </c>
      <c r="F1" s="24" t="s">
        <v>214</v>
      </c>
      <c r="I1" s="87" t="s">
        <v>202</v>
      </c>
      <c r="J1" s="87" t="s">
        <v>207</v>
      </c>
      <c r="K1" s="14" t="s">
        <v>208</v>
      </c>
      <c r="L1" s="14" t="s">
        <v>209</v>
      </c>
      <c r="M1" s="22" t="s">
        <v>211</v>
      </c>
      <c r="P1" t="s">
        <v>473</v>
      </c>
      <c r="Q1" s="17" t="s">
        <v>476</v>
      </c>
      <c r="R1" s="17" t="s">
        <v>475</v>
      </c>
      <c r="S1" s="15" t="s">
        <v>220</v>
      </c>
      <c r="T1" s="15" t="s">
        <v>471</v>
      </c>
      <c r="U1" s="83" t="s">
        <v>472</v>
      </c>
      <c r="X1" s="51" t="s">
        <v>192</v>
      </c>
      <c r="Y1" s="53">
        <v>295734134</v>
      </c>
      <c r="Z1" s="53">
        <v>3.41</v>
      </c>
      <c r="AA1" s="54" t="e">
        <f>(Table310[[#This Row],[29928987]]/1000)*Table310[[#This Row],[23.06]]</f>
        <v>#VALUE!</v>
      </c>
      <c r="AD1" t="s">
        <v>0</v>
      </c>
      <c r="AE1" t="s">
        <v>15</v>
      </c>
      <c r="AF1" t="s">
        <v>480</v>
      </c>
      <c r="AG1" t="s">
        <v>481</v>
      </c>
      <c r="AH1" t="s">
        <v>482</v>
      </c>
      <c r="AI1" s="58" t="s">
        <v>484</v>
      </c>
      <c r="AJ1" s="58" t="s">
        <v>483</v>
      </c>
      <c r="AK1" s="58" t="s">
        <v>485</v>
      </c>
      <c r="AL1" s="58" t="s">
        <v>486</v>
      </c>
      <c r="AO1" s="70" t="s">
        <v>473</v>
      </c>
      <c r="AP1" s="71" t="s">
        <v>493</v>
      </c>
      <c r="AQ1" s="71" t="s">
        <v>494</v>
      </c>
      <c r="AR1" s="72" t="s">
        <v>495</v>
      </c>
      <c r="AU1" s="9" t="s">
        <v>473</v>
      </c>
      <c r="AV1" s="9" t="s">
        <v>15</v>
      </c>
      <c r="AW1" s="9" t="s">
        <v>498</v>
      </c>
      <c r="AX1" s="9" t="s">
        <v>499</v>
      </c>
      <c r="AY1" s="60" t="s">
        <v>501</v>
      </c>
      <c r="AZ1" s="60" t="s">
        <v>500</v>
      </c>
      <c r="BA1" s="9" t="s">
        <v>502</v>
      </c>
    </row>
    <row r="2" spans="1:53" x14ac:dyDescent="0.25">
      <c r="A2" s="17" t="s">
        <v>54</v>
      </c>
      <c r="B2" s="15">
        <v>1910000000000</v>
      </c>
      <c r="C2" s="15">
        <v>1630000000000</v>
      </c>
      <c r="D2" s="15">
        <v>280000000000</v>
      </c>
      <c r="E2" s="15">
        <v>0.8534031413612565</v>
      </c>
      <c r="F2" s="25" t="str">
        <f>IF(E2&lt;=1,"BOON","BARRIER")</f>
        <v>BOON</v>
      </c>
      <c r="I2" s="17" t="s">
        <v>82</v>
      </c>
      <c r="J2" s="21">
        <v>27884</v>
      </c>
      <c r="K2" s="21">
        <v>42000</v>
      </c>
      <c r="L2" s="21">
        <v>6678000</v>
      </c>
      <c r="M2" s="15">
        <v>239.49218189642806</v>
      </c>
      <c r="P2" s="39" t="s">
        <v>19</v>
      </c>
      <c r="Q2" s="39">
        <v>47.02</v>
      </c>
      <c r="R2" s="39">
        <v>29928987</v>
      </c>
      <c r="S2" s="38">
        <v>163.07</v>
      </c>
      <c r="T2" s="38">
        <f>(Table49[[#This Row],[ Population]]/1000)*Table49[[#This Row],[ Birth rate(births/1000 population)]]</f>
        <v>1407260.9687400002</v>
      </c>
      <c r="U2" s="84">
        <f>(Table49[[#This Row],[Birth''s per year]]/1000)*Table49[[#This Row],[Infant mortality per 1000 births]]</f>
        <v>229482.04617243182</v>
      </c>
      <c r="X2" s="51" t="s">
        <v>19</v>
      </c>
      <c r="Y2" s="53" t="s">
        <v>516</v>
      </c>
      <c r="Z2" s="53" t="s">
        <v>517</v>
      </c>
      <c r="AA2" s="54" t="s">
        <v>518</v>
      </c>
      <c r="AD2" s="45" t="s">
        <v>54</v>
      </c>
      <c r="AE2" s="55">
        <v>1306313812</v>
      </c>
      <c r="AF2" s="55">
        <v>9.8000000000000007</v>
      </c>
      <c r="AG2" s="55">
        <v>90.9</v>
      </c>
      <c r="AH2" s="55">
        <v>760800000</v>
      </c>
      <c r="AI2" s="58">
        <f>(Table711[[#This Row],[Unemployment percent]]/100)*Table711[[#This Row],[Population]]</f>
        <v>128018753.57600001</v>
      </c>
      <c r="AJ2" s="58">
        <f>(Table711[[#This Row],[Literacy percent]]/100)*Table711[[#This Row],[Population]]</f>
        <v>1187439255.108</v>
      </c>
      <c r="AK2" s="58">
        <f>Table711[[#This Row],[Labor Force]]-Table711[[#This Row],[Total Unemployed]]</f>
        <v>632781246.42400002</v>
      </c>
      <c r="AL2" s="58" t="str">
        <f>IF(Table711[[#This Row],[Literacy percent]]&gt;90,"BOON","BARRIER")</f>
        <v>BOON</v>
      </c>
      <c r="AO2" s="66" t="s">
        <v>19</v>
      </c>
      <c r="AP2" s="4">
        <v>647500</v>
      </c>
      <c r="AQ2" s="4">
        <v>21000</v>
      </c>
      <c r="AR2" s="67">
        <f>Table512[[#This Row],[Highways(Km)]]/Table512[[#This Row],[Area(Sq Km)]]</f>
        <v>3.2432432432432434E-2</v>
      </c>
      <c r="AU2" s="73" t="s">
        <v>93</v>
      </c>
      <c r="AV2" s="74">
        <v>1080264388</v>
      </c>
      <c r="AW2" s="74">
        <v>22.32</v>
      </c>
      <c r="AX2" s="74">
        <v>8.2799999999999994</v>
      </c>
      <c r="AY2" s="75">
        <v>24111501.140160002</v>
      </c>
      <c r="AZ2" s="75">
        <v>8944589.1326400004</v>
      </c>
      <c r="BA2" s="75">
        <v>15166912.007520001</v>
      </c>
    </row>
    <row r="3" spans="1:53" x14ac:dyDescent="0.25">
      <c r="A3" s="17" t="s">
        <v>192</v>
      </c>
      <c r="B3" s="15">
        <v>3839000000000</v>
      </c>
      <c r="C3" s="15">
        <v>3660000000000</v>
      </c>
      <c r="D3" s="15">
        <v>179000000000</v>
      </c>
      <c r="E3" s="15">
        <v>0.95337327429017971</v>
      </c>
      <c r="F3" s="25" t="str">
        <f t="shared" ref="F3:F66" si="0">IF(E3&lt;=1,"BOON","BARRIER")</f>
        <v>BOON</v>
      </c>
      <c r="I3" s="17" t="s">
        <v>197</v>
      </c>
      <c r="J3" s="21">
        <v>108708</v>
      </c>
      <c r="K3" s="21">
        <v>66000</v>
      </c>
      <c r="L3" s="21">
        <v>10494000</v>
      </c>
      <c r="M3" s="15">
        <v>96.533833756485265</v>
      </c>
      <c r="P3" s="39" t="s">
        <v>20</v>
      </c>
      <c r="Q3" s="39">
        <v>15.08</v>
      </c>
      <c r="R3" s="39">
        <v>3563112</v>
      </c>
      <c r="S3" s="38">
        <v>21.52</v>
      </c>
      <c r="T3" s="38">
        <f>(Table49[[#This Row],[ Population]]/1000)*Table49[[#This Row],[ Birth rate(births/1000 population)]]</f>
        <v>53731.72896</v>
      </c>
      <c r="U3" s="84">
        <f>(Table49[[#This Row],[Birth''s per year]]/1000)*Table49[[#This Row],[Infant mortality per 1000 births]]</f>
        <v>1156.3068072192</v>
      </c>
      <c r="X3" s="90" t="s">
        <v>49</v>
      </c>
      <c r="Y3" s="93">
        <v>32805041</v>
      </c>
      <c r="Z3" s="93">
        <v>5.96</v>
      </c>
      <c r="AA3" s="96">
        <f>(Table310[[#This Row],[29928987]]/1000)*Table310[[#This Row],[23.06]]</f>
        <v>195518.04435999997</v>
      </c>
      <c r="AD3" s="45" t="s">
        <v>93</v>
      </c>
      <c r="AE3" s="55">
        <v>1080264388</v>
      </c>
      <c r="AF3" s="55">
        <v>9.1999999999999993</v>
      </c>
      <c r="AG3" s="55">
        <v>59.5</v>
      </c>
      <c r="AH3" s="55">
        <v>482200000</v>
      </c>
      <c r="AI3" s="58">
        <f>(Table711[[#This Row],[Unemployment percent]]/100)*Table711[[#This Row],[Population]]</f>
        <v>99384323.695999995</v>
      </c>
      <c r="AJ3" s="58">
        <f>(Table711[[#This Row],[Literacy percent]]/100)*Table711[[#This Row],[Population]]</f>
        <v>642757310.86000001</v>
      </c>
      <c r="AK3" s="58">
        <f>Table711[[#This Row],[Labor Force]]-Table711[[#This Row],[Total Unemployed]]</f>
        <v>382815676.30400002</v>
      </c>
      <c r="AL3" s="58" t="str">
        <f>IF(Table711[[#This Row],[Literacy percent]]&gt;90,"BOON","BARRIER")</f>
        <v>BARRIER</v>
      </c>
      <c r="AO3" s="66" t="s">
        <v>20</v>
      </c>
      <c r="AP3" s="4">
        <v>28748</v>
      </c>
      <c r="AQ3" s="4">
        <v>18000</v>
      </c>
      <c r="AR3" s="67">
        <f>Table512[[#This Row],[Highways(Km)]]/Table512[[#This Row],[Area(Sq Km)]]</f>
        <v>0.62613051342702097</v>
      </c>
      <c r="AU3" s="73" t="s">
        <v>54</v>
      </c>
      <c r="AV3" s="74">
        <v>1306313812</v>
      </c>
      <c r="AW3" s="74">
        <v>13.14</v>
      </c>
      <c r="AX3" s="74">
        <v>6.94</v>
      </c>
      <c r="AY3" s="75">
        <v>17164963.48968</v>
      </c>
      <c r="AZ3" s="75">
        <v>9065817.8552800007</v>
      </c>
      <c r="BA3" s="75">
        <v>8099145.6343999989</v>
      </c>
    </row>
    <row r="4" spans="1:53" x14ac:dyDescent="0.25">
      <c r="A4" s="17" t="s">
        <v>75</v>
      </c>
      <c r="B4" s="15">
        <v>528600000000</v>
      </c>
      <c r="C4" s="15">
        <v>414700000000</v>
      </c>
      <c r="D4" s="15">
        <v>113900000000</v>
      </c>
      <c r="E4" s="15">
        <v>0.78452516080211876</v>
      </c>
      <c r="F4" s="25" t="str">
        <f t="shared" si="0"/>
        <v>BOON</v>
      </c>
      <c r="I4" s="17" t="s">
        <v>140</v>
      </c>
      <c r="J4" s="21">
        <v>219958</v>
      </c>
      <c r="K4" s="21">
        <v>72000</v>
      </c>
      <c r="L4" s="21">
        <v>11448000</v>
      </c>
      <c r="M4" s="15">
        <v>52.046299748133734</v>
      </c>
      <c r="P4" s="39" t="s">
        <v>21</v>
      </c>
      <c r="Q4" s="39">
        <v>17.13</v>
      </c>
      <c r="R4" s="39">
        <v>32531853</v>
      </c>
      <c r="S4" s="38">
        <v>31</v>
      </c>
      <c r="T4" s="38">
        <f>(Table49[[#This Row],[ Population]]/1000)*Table49[[#This Row],[ Birth rate(births/1000 population)]]</f>
        <v>557270.64188999997</v>
      </c>
      <c r="U4" s="84">
        <f>(Table49[[#This Row],[Birth''s per year]]/1000)*Table49[[#This Row],[Infant mortality per 1000 births]]</f>
        <v>17275.389898589998</v>
      </c>
      <c r="X4" s="51" t="s">
        <v>80</v>
      </c>
      <c r="Y4" s="53">
        <v>82431390</v>
      </c>
      <c r="Z4" s="53">
        <v>2.1800000000000002</v>
      </c>
      <c r="AA4" s="54">
        <f>(Table310[[#This Row],[29928987]]/1000)*Table310[[#This Row],[23.06]]</f>
        <v>179700.4302</v>
      </c>
      <c r="AD4" s="45" t="s">
        <v>192</v>
      </c>
      <c r="AE4" s="55">
        <v>295734134</v>
      </c>
      <c r="AF4" s="55">
        <v>5.5</v>
      </c>
      <c r="AG4" s="55">
        <v>97</v>
      </c>
      <c r="AH4" s="55">
        <v>147400000</v>
      </c>
      <c r="AI4" s="58">
        <f>(Table711[[#This Row],[Unemployment percent]]/100)*Table711[[#This Row],[Population]]</f>
        <v>16265377.369999999</v>
      </c>
      <c r="AJ4" s="58">
        <f>(Table711[[#This Row],[Literacy percent]]/100)*Table711[[#This Row],[Population]]</f>
        <v>286862109.98000002</v>
      </c>
      <c r="AK4" s="58">
        <f>Table711[[#This Row],[Labor Force]]-Table711[[#This Row],[Total Unemployed]]</f>
        <v>131134622.63</v>
      </c>
      <c r="AL4" s="58" t="str">
        <f>IF(Table711[[#This Row],[Literacy percent]]&gt;90,"BOON","BARRIER")</f>
        <v>BOON</v>
      </c>
      <c r="AO4" s="66" t="s">
        <v>21</v>
      </c>
      <c r="AP4" s="4">
        <v>2381740</v>
      </c>
      <c r="AQ4" s="4">
        <v>104000</v>
      </c>
      <c r="AR4" s="67">
        <f>Table512[[#This Row],[Highways(Km)]]/Table512[[#This Row],[Area(Sq Km)]]</f>
        <v>4.3665555434262343E-2</v>
      </c>
      <c r="AU4" s="73" t="s">
        <v>147</v>
      </c>
      <c r="AV4" s="74">
        <v>162419946</v>
      </c>
      <c r="AW4" s="74">
        <v>30.42</v>
      </c>
      <c r="AX4" s="74">
        <v>8.4499999999999993</v>
      </c>
      <c r="AY4" s="75">
        <v>4940814.7573199999</v>
      </c>
      <c r="AZ4" s="75">
        <v>1372448.5436999998</v>
      </c>
      <c r="BA4" s="75">
        <v>3568366.2136200001</v>
      </c>
    </row>
    <row r="5" spans="1:53" x14ac:dyDescent="0.25">
      <c r="A5" s="17" t="s">
        <v>101</v>
      </c>
      <c r="B5" s="15">
        <v>1044000000000</v>
      </c>
      <c r="C5" s="15">
        <v>971000000000</v>
      </c>
      <c r="D5" s="15">
        <v>73000000000</v>
      </c>
      <c r="E5" s="15">
        <v>0.93007662835249039</v>
      </c>
      <c r="F5" s="25" t="str">
        <f t="shared" si="0"/>
        <v>BOON</v>
      </c>
      <c r="I5" s="17" t="s">
        <v>167</v>
      </c>
      <c r="J5" s="21">
        <v>4425720</v>
      </c>
      <c r="K5" s="21">
        <v>700000</v>
      </c>
      <c r="L5" s="21">
        <v>111300000</v>
      </c>
      <c r="M5" s="15">
        <v>25.148450421626311</v>
      </c>
      <c r="P5" s="39" t="s">
        <v>22</v>
      </c>
      <c r="Q5" s="39">
        <v>23.13</v>
      </c>
      <c r="R5" s="39">
        <v>57881</v>
      </c>
      <c r="S5" s="38">
        <v>9.27</v>
      </c>
      <c r="T5" s="38">
        <f>(Table49[[#This Row],[ Population]]/1000)*Table49[[#This Row],[ Birth rate(births/1000 population)]]</f>
        <v>1338.7875300000001</v>
      </c>
      <c r="U5" s="84">
        <f>(Table49[[#This Row],[Birth''s per year]]/1000)*Table49[[#This Row],[Infant mortality per 1000 births]]</f>
        <v>12.4105604031</v>
      </c>
      <c r="X5" s="51" t="s">
        <v>158</v>
      </c>
      <c r="Y5" s="53">
        <v>143420309</v>
      </c>
      <c r="Z5" s="53">
        <v>1.02</v>
      </c>
      <c r="AA5" s="54">
        <f>(Table310[[#This Row],[29928987]]/1000)*Table310[[#This Row],[23.06]]</f>
        <v>146288.71518</v>
      </c>
      <c r="AD5" s="45" t="s">
        <v>94</v>
      </c>
      <c r="AE5" s="55">
        <v>241973879</v>
      </c>
      <c r="AF5" s="55">
        <v>9.1999999999999993</v>
      </c>
      <c r="AG5" s="55">
        <v>87.9</v>
      </c>
      <c r="AH5" s="55">
        <v>111500000</v>
      </c>
      <c r="AI5" s="58">
        <f>(Table711[[#This Row],[Unemployment percent]]/100)*Table711[[#This Row],[Population]]</f>
        <v>22261596.868000001</v>
      </c>
      <c r="AJ5" s="58">
        <f>(Table711[[#This Row],[Literacy percent]]/100)*Table711[[#This Row],[Population]]</f>
        <v>212695039.641</v>
      </c>
      <c r="AK5" s="58">
        <f>Table711[[#This Row],[Labor Force]]-Table711[[#This Row],[Total Unemployed]]</f>
        <v>89238403.131999999</v>
      </c>
      <c r="AL5" s="58" t="str">
        <f>IF(Table711[[#This Row],[Literacy percent]]&gt;90,"BOON","BARRIER")</f>
        <v>BARRIER</v>
      </c>
      <c r="AO5" s="66" t="s">
        <v>22</v>
      </c>
      <c r="AP5" s="4">
        <v>199</v>
      </c>
      <c r="AQ5" s="4">
        <v>185</v>
      </c>
      <c r="AR5" s="67">
        <f>Table512[[#This Row],[Highways(Km)]]/Table512[[#This Row],[Area(Sq Km)]]</f>
        <v>0.92964824120603018</v>
      </c>
      <c r="AU5" s="73" t="s">
        <v>94</v>
      </c>
      <c r="AV5" s="74">
        <v>241973879</v>
      </c>
      <c r="AW5" s="74">
        <v>20.71</v>
      </c>
      <c r="AX5" s="74">
        <v>6.25</v>
      </c>
      <c r="AY5" s="75">
        <v>5011279.0340900002</v>
      </c>
      <c r="AZ5" s="75">
        <v>1512336.7437499999</v>
      </c>
      <c r="BA5" s="75">
        <v>3498942.2903400003</v>
      </c>
    </row>
    <row r="6" spans="1:53" x14ac:dyDescent="0.25">
      <c r="A6" s="17" t="s">
        <v>49</v>
      </c>
      <c r="B6" s="15">
        <v>548900000000</v>
      </c>
      <c r="C6" s="15">
        <v>487300000000</v>
      </c>
      <c r="D6" s="15">
        <v>61600000000</v>
      </c>
      <c r="E6" s="15">
        <v>0.88777555110220441</v>
      </c>
      <c r="F6" s="25" t="str">
        <f t="shared" si="0"/>
        <v>BOON</v>
      </c>
      <c r="I6" s="17" t="s">
        <v>108</v>
      </c>
      <c r="J6" s="21">
        <v>2335648</v>
      </c>
      <c r="K6" s="21">
        <v>293000</v>
      </c>
      <c r="L6" s="21">
        <v>46587000</v>
      </c>
      <c r="M6" s="15">
        <v>19.946070640781489</v>
      </c>
      <c r="P6" s="39" t="s">
        <v>23</v>
      </c>
      <c r="Q6" s="39">
        <v>17.260000000000002</v>
      </c>
      <c r="R6" s="39">
        <v>68722</v>
      </c>
      <c r="S6" s="39"/>
      <c r="T6" s="39">
        <f>(Table49[[#This Row],[ Population]]/1000)*Table49[[#This Row],[ Birth rate(births/1000 population)]]</f>
        <v>1186.1417200000001</v>
      </c>
      <c r="U6" s="84">
        <f>(Table49[[#This Row],[Birth''s per year]]/1000)*Table49[[#This Row],[Infant mortality per 1000 births]]</f>
        <v>0</v>
      </c>
      <c r="X6" s="51" t="s">
        <v>191</v>
      </c>
      <c r="Y6" s="53">
        <v>60441457</v>
      </c>
      <c r="Z6" s="53">
        <v>2.19</v>
      </c>
      <c r="AA6" s="54">
        <f>(Table310[[#This Row],[29928987]]/1000)*Table310[[#This Row],[23.06]]</f>
        <v>132366.79083000001</v>
      </c>
      <c r="AD6" s="45" t="s">
        <v>42</v>
      </c>
      <c r="AE6" s="55">
        <v>186112794</v>
      </c>
      <c r="AF6" s="55">
        <v>11.5</v>
      </c>
      <c r="AG6" s="55">
        <v>86.4</v>
      </c>
      <c r="AH6" s="55">
        <v>89000000</v>
      </c>
      <c r="AI6" s="58">
        <f>(Table711[[#This Row],[Unemployment percent]]/100)*Table711[[#This Row],[Population]]</f>
        <v>21402971.310000002</v>
      </c>
      <c r="AJ6" s="58">
        <f>(Table711[[#This Row],[Literacy percent]]/100)*Table711[[#This Row],[Population]]</f>
        <v>160801454.01600003</v>
      </c>
      <c r="AK6" s="58">
        <f>Table711[[#This Row],[Labor Force]]-Table711[[#This Row],[Total Unemployed]]</f>
        <v>67597028.689999998</v>
      </c>
      <c r="AL6" s="58" t="str">
        <f>IF(Table711[[#This Row],[Literacy percent]]&gt;90,"BOON","BARRIER")</f>
        <v>BARRIER</v>
      </c>
      <c r="AO6" s="66" t="s">
        <v>23</v>
      </c>
      <c r="AP6" s="4">
        <v>443</v>
      </c>
      <c r="AQ6" s="4">
        <v>250</v>
      </c>
      <c r="AR6" s="67">
        <f>Table512[[#This Row],[Highways(Km)]]/Table512[[#This Row],[Area(Sq Km)]]</f>
        <v>0.56433408577878108</v>
      </c>
      <c r="AU6" s="73" t="s">
        <v>32</v>
      </c>
      <c r="AV6" s="74">
        <v>144319628</v>
      </c>
      <c r="AW6" s="74">
        <v>30.01</v>
      </c>
      <c r="AX6" s="74">
        <v>8.4</v>
      </c>
      <c r="AY6" s="75">
        <v>4331032.0362800006</v>
      </c>
      <c r="AZ6" s="75">
        <v>1212284.8752000001</v>
      </c>
      <c r="BA6" s="75">
        <v>3118747.1610800005</v>
      </c>
    </row>
    <row r="7" spans="1:53" x14ac:dyDescent="0.25">
      <c r="A7" s="17" t="s">
        <v>191</v>
      </c>
      <c r="B7" s="15">
        <v>395900000000</v>
      </c>
      <c r="C7" s="15">
        <v>337400000000</v>
      </c>
      <c r="D7" s="15">
        <v>58500000000</v>
      </c>
      <c r="E7" s="15">
        <v>0.85223541298307648</v>
      </c>
      <c r="F7" s="25" t="str">
        <f t="shared" si="0"/>
        <v>BOON</v>
      </c>
      <c r="I7" s="17" t="s">
        <v>190</v>
      </c>
      <c r="J7" s="21">
        <v>2563212</v>
      </c>
      <c r="K7" s="21">
        <v>310000</v>
      </c>
      <c r="L7" s="21">
        <v>49290000</v>
      </c>
      <c r="M7" s="15">
        <v>19.229778886802965</v>
      </c>
      <c r="P7" s="39" t="s">
        <v>24</v>
      </c>
      <c r="Q7" s="39">
        <v>16.899999999999999</v>
      </c>
      <c r="R7" s="39">
        <v>39537943</v>
      </c>
      <c r="S7" s="38">
        <v>15.18</v>
      </c>
      <c r="T7" s="38">
        <f>(Table49[[#This Row],[ Population]]/1000)*Table49[[#This Row],[ Birth rate(births/1000 population)]]</f>
        <v>668191.23669999989</v>
      </c>
      <c r="U7" s="84">
        <f>(Table49[[#This Row],[Birth''s per year]]/1000)*Table49[[#This Row],[Infant mortality per 1000 births]]</f>
        <v>10143.142973105998</v>
      </c>
      <c r="X7" s="51" t="s">
        <v>99</v>
      </c>
      <c r="Y7" s="53">
        <v>58103033</v>
      </c>
      <c r="Z7" s="53">
        <v>2.0699999999999998</v>
      </c>
      <c r="AA7" s="54">
        <f>(Table310[[#This Row],[29928987]]/1000)*Table310[[#This Row],[23.06]]</f>
        <v>120273.27830999999</v>
      </c>
      <c r="AD7" s="45" t="s">
        <v>158</v>
      </c>
      <c r="AE7" s="55">
        <v>143420309</v>
      </c>
      <c r="AF7" s="55">
        <v>8.3000000000000007</v>
      </c>
      <c r="AG7" s="55">
        <v>99.6</v>
      </c>
      <c r="AH7" s="55">
        <v>71830000</v>
      </c>
      <c r="AI7" s="58">
        <f>(Table711[[#This Row],[Unemployment percent]]/100)*Table711[[#This Row],[Population]]</f>
        <v>11903885.647</v>
      </c>
      <c r="AJ7" s="58">
        <f>(Table711[[#This Row],[Literacy percent]]/100)*Table711[[#This Row],[Population]]</f>
        <v>142846627.764</v>
      </c>
      <c r="AK7" s="58">
        <f>Table711[[#This Row],[Labor Force]]-Table711[[#This Row],[Total Unemployed]]</f>
        <v>59926114.353</v>
      </c>
      <c r="AL7" s="58" t="str">
        <f>IF(Table711[[#This Row],[Literacy percent]]&gt;90,"BOON","BARRIER")</f>
        <v>BOON</v>
      </c>
      <c r="AO7" s="66" t="s">
        <v>24</v>
      </c>
      <c r="AP7" s="4">
        <v>2766890</v>
      </c>
      <c r="AQ7" s="4">
        <v>215471</v>
      </c>
      <c r="AR7" s="67">
        <f>Table512[[#This Row],[Highways(Km)]]/Table512[[#This Row],[Area(Sq Km)]]</f>
        <v>7.7874798058469974E-2</v>
      </c>
      <c r="AU7" s="73" t="s">
        <v>144</v>
      </c>
      <c r="AV7" s="74">
        <v>128771988</v>
      </c>
      <c r="AW7" s="74">
        <v>40.65</v>
      </c>
      <c r="AX7" s="74">
        <v>17.18</v>
      </c>
      <c r="AY7" s="75">
        <v>5234581.3121999996</v>
      </c>
      <c r="AZ7" s="75">
        <v>2212302.7538399999</v>
      </c>
      <c r="BA7" s="75">
        <v>3022278.5583599997</v>
      </c>
    </row>
    <row r="8" spans="1:53" x14ac:dyDescent="0.25">
      <c r="A8" s="17" t="s">
        <v>189</v>
      </c>
      <c r="B8" s="15">
        <v>180000000000</v>
      </c>
      <c r="C8" s="15">
        <v>132000000000</v>
      </c>
      <c r="D8" s="15">
        <v>48000000000</v>
      </c>
      <c r="E8" s="15">
        <v>0.73333333333333328</v>
      </c>
      <c r="F8" s="25" t="str">
        <f t="shared" si="0"/>
        <v>BOON</v>
      </c>
      <c r="I8" s="17" t="s">
        <v>87</v>
      </c>
      <c r="J8" s="21">
        <v>168564</v>
      </c>
      <c r="K8" s="21">
        <v>20000</v>
      </c>
      <c r="L8" s="21">
        <v>3180000</v>
      </c>
      <c r="M8" s="15">
        <v>18.865238129137893</v>
      </c>
      <c r="P8" s="39" t="s">
        <v>25</v>
      </c>
      <c r="Q8" s="39">
        <v>11.76</v>
      </c>
      <c r="R8" s="39">
        <v>2982904</v>
      </c>
      <c r="S8" s="38">
        <v>23.28</v>
      </c>
      <c r="T8" s="38">
        <f>(Table49[[#This Row],[ Population]]/1000)*Table49[[#This Row],[ Birth rate(births/1000 population)]]</f>
        <v>35078.95104</v>
      </c>
      <c r="U8" s="84">
        <f>(Table49[[#This Row],[Birth''s per year]]/1000)*Table49[[#This Row],[Infant mortality per 1000 births]]</f>
        <v>816.63798021119999</v>
      </c>
      <c r="X8" s="51" t="s">
        <v>27</v>
      </c>
      <c r="Y8" s="53">
        <v>20090437</v>
      </c>
      <c r="Z8" s="53">
        <v>3.98</v>
      </c>
      <c r="AA8" s="54">
        <f>(Table310[[#This Row],[29928987]]/1000)*Table310[[#This Row],[23.06]]</f>
        <v>79959.939260000014</v>
      </c>
      <c r="AD8" s="45" t="s">
        <v>101</v>
      </c>
      <c r="AE8" s="55">
        <v>127417244</v>
      </c>
      <c r="AF8" s="55">
        <v>4.7</v>
      </c>
      <c r="AG8" s="55">
        <v>99</v>
      </c>
      <c r="AH8" s="55">
        <v>66970000</v>
      </c>
      <c r="AI8" s="58">
        <f>(Table711[[#This Row],[Unemployment percent]]/100)*Table711[[#This Row],[Population]]</f>
        <v>5988610.4680000003</v>
      </c>
      <c r="AJ8" s="58">
        <f>(Table711[[#This Row],[Literacy percent]]/100)*Table711[[#This Row],[Population]]</f>
        <v>126143071.56</v>
      </c>
      <c r="AK8" s="58">
        <f>Table711[[#This Row],[Labor Force]]-Table711[[#This Row],[Total Unemployed]]</f>
        <v>60981389.531999998</v>
      </c>
      <c r="AL8" s="58" t="str">
        <f>IF(Table711[[#This Row],[Literacy percent]]&gt;90,"BOON","BARRIER")</f>
        <v>BOON</v>
      </c>
      <c r="AO8" s="66" t="s">
        <v>25</v>
      </c>
      <c r="AP8" s="4">
        <v>29800</v>
      </c>
      <c r="AQ8" s="4">
        <v>8431</v>
      </c>
      <c r="AR8" s="67">
        <f>Table512[[#This Row],[Highways(Km)]]/Table512[[#This Row],[Area(Sq Km)]]</f>
        <v>0.2829194630872483</v>
      </c>
      <c r="AU8" s="73" t="s">
        <v>42</v>
      </c>
      <c r="AV8" s="74">
        <v>186112794</v>
      </c>
      <c r="AW8" s="74">
        <v>16.829999999999998</v>
      </c>
      <c r="AX8" s="74">
        <v>6.15</v>
      </c>
      <c r="AY8" s="75">
        <v>3132278.3230199995</v>
      </c>
      <c r="AZ8" s="75">
        <v>1144593.6831</v>
      </c>
      <c r="BA8" s="75">
        <v>1987684.6399199995</v>
      </c>
    </row>
    <row r="9" spans="1:53" x14ac:dyDescent="0.25">
      <c r="A9" s="17" t="s">
        <v>149</v>
      </c>
      <c r="B9" s="15">
        <v>48360000000</v>
      </c>
      <c r="C9" s="15">
        <v>2469000000</v>
      </c>
      <c r="D9" s="15">
        <v>45891000000</v>
      </c>
      <c r="E9" s="15">
        <v>5.10545905707196E-2</v>
      </c>
      <c r="F9" s="25" t="str">
        <f t="shared" si="0"/>
        <v>BOON</v>
      </c>
      <c r="I9" s="17" t="s">
        <v>117</v>
      </c>
      <c r="J9" s="21">
        <v>468571</v>
      </c>
      <c r="K9" s="21">
        <v>50650</v>
      </c>
      <c r="L9" s="21">
        <v>8053350</v>
      </c>
      <c r="M9" s="15">
        <v>17.18704315888094</v>
      </c>
      <c r="P9" s="39" t="s">
        <v>26</v>
      </c>
      <c r="Q9" s="39">
        <v>11.26</v>
      </c>
      <c r="R9" s="39">
        <v>71566</v>
      </c>
      <c r="S9" s="38">
        <v>5.89</v>
      </c>
      <c r="T9" s="38">
        <f>(Table49[[#This Row],[ Population]]/1000)*Table49[[#This Row],[ Birth rate(births/1000 population)]]</f>
        <v>805.83316000000002</v>
      </c>
      <c r="U9" s="84">
        <f>(Table49[[#This Row],[Birth''s per year]]/1000)*Table49[[#This Row],[Infant mortality per 1000 births]]</f>
        <v>4.7463573123999998</v>
      </c>
      <c r="X9" s="51" t="s">
        <v>167</v>
      </c>
      <c r="Y9" s="53">
        <v>4425720</v>
      </c>
      <c r="Z9" s="53">
        <v>11.53</v>
      </c>
      <c r="AA9" s="54">
        <f>(Table310[[#This Row],[29928987]]/1000)*Table310[[#This Row],[23.06]]</f>
        <v>51028.551599999999</v>
      </c>
      <c r="AD9" s="45" t="s">
        <v>32</v>
      </c>
      <c r="AE9" s="55">
        <v>144319628</v>
      </c>
      <c r="AF9" s="55">
        <v>40</v>
      </c>
      <c r="AG9" s="55">
        <v>43.1</v>
      </c>
      <c r="AH9" s="55">
        <v>65490000</v>
      </c>
      <c r="AI9" s="58">
        <f>(Table711[[#This Row],[Unemployment percent]]/100)*Table711[[#This Row],[Population]]</f>
        <v>57727851.200000003</v>
      </c>
      <c r="AJ9" s="58">
        <f>(Table711[[#This Row],[Literacy percent]]/100)*Table711[[#This Row],[Population]]</f>
        <v>62201759.667999998</v>
      </c>
      <c r="AK9" s="58">
        <f>Table711[[#This Row],[Labor Force]]-Table711[[#This Row],[Total Unemployed]]</f>
        <v>7762148.799999997</v>
      </c>
      <c r="AL9" s="58" t="str">
        <f>IF(Table711[[#This Row],[Literacy percent]]&gt;90,"BOON","BARRIER")</f>
        <v>BARRIER</v>
      </c>
      <c r="AO9" s="66" t="s">
        <v>26</v>
      </c>
      <c r="AP9" s="4">
        <v>193</v>
      </c>
      <c r="AQ9" s="4">
        <v>800</v>
      </c>
      <c r="AR9" s="67">
        <f>Table512[[#This Row],[Highways(Km)]]/Table512[[#This Row],[Area(Sq Km)]]</f>
        <v>4.1450777202072535</v>
      </c>
      <c r="AU9" s="73" t="s">
        <v>151</v>
      </c>
      <c r="AV9" s="74">
        <v>87857473</v>
      </c>
      <c r="AW9" s="74">
        <v>25.31</v>
      </c>
      <c r="AX9" s="74">
        <v>5.47</v>
      </c>
      <c r="AY9" s="75">
        <v>2223672.64163</v>
      </c>
      <c r="AZ9" s="75">
        <v>480580.37730999995</v>
      </c>
      <c r="BA9" s="75">
        <v>1743092.2643200001</v>
      </c>
    </row>
    <row r="10" spans="1:53" x14ac:dyDescent="0.25">
      <c r="A10" s="17" t="s">
        <v>80</v>
      </c>
      <c r="B10" s="15">
        <v>560000000000</v>
      </c>
      <c r="C10" s="15">
        <v>519500000000</v>
      </c>
      <c r="D10" s="15">
        <v>40500000000</v>
      </c>
      <c r="E10" s="15">
        <v>0.92767857142857146</v>
      </c>
      <c r="F10" s="25" t="str">
        <f t="shared" si="0"/>
        <v>BOON</v>
      </c>
      <c r="I10" s="17" t="s">
        <v>72</v>
      </c>
      <c r="J10" s="21">
        <v>46962</v>
      </c>
      <c r="K10" s="21">
        <v>4500</v>
      </c>
      <c r="L10" s="21">
        <v>715500</v>
      </c>
      <c r="M10" s="15">
        <v>15.235722499041778</v>
      </c>
      <c r="P10" s="39" t="s">
        <v>27</v>
      </c>
      <c r="Q10" s="39">
        <v>12.26</v>
      </c>
      <c r="R10" s="39">
        <v>20090437</v>
      </c>
      <c r="S10" s="38">
        <v>4.6900000000000004</v>
      </c>
      <c r="T10" s="38">
        <f>(Table49[[#This Row],[ Population]]/1000)*Table49[[#This Row],[ Birth rate(births/1000 population)]]</f>
        <v>246308.75762000002</v>
      </c>
      <c r="U10" s="84">
        <f>(Table49[[#This Row],[Birth''s per year]]/1000)*Table49[[#This Row],[Infant mortality per 1000 births]]</f>
        <v>1155.1880732378002</v>
      </c>
      <c r="X10" s="51" t="s">
        <v>139</v>
      </c>
      <c r="Y10" s="53">
        <v>16407491</v>
      </c>
      <c r="Z10" s="53">
        <v>2.91</v>
      </c>
      <c r="AA10" s="54">
        <f>(Table310[[#This Row],[29928987]]/1000)*Table310[[#This Row],[23.06]]</f>
        <v>47745.798810000008</v>
      </c>
      <c r="AD10" s="45" t="s">
        <v>144</v>
      </c>
      <c r="AE10" s="55">
        <v>128771988</v>
      </c>
      <c r="AF10" s="55">
        <v>2.5</v>
      </c>
      <c r="AG10" s="55">
        <v>68</v>
      </c>
      <c r="AH10" s="55">
        <v>55670000</v>
      </c>
      <c r="AI10" s="58">
        <f>(Table711[[#This Row],[Unemployment percent]]/100)*Table711[[#This Row],[Population]]</f>
        <v>3219299.7</v>
      </c>
      <c r="AJ10" s="58">
        <f>(Table711[[#This Row],[Literacy percent]]/100)*Table711[[#This Row],[Population]]</f>
        <v>87564951.840000004</v>
      </c>
      <c r="AK10" s="58">
        <f>Table711[[#This Row],[Labor Force]]-Table711[[#This Row],[Total Unemployed]]</f>
        <v>52450700.299999997</v>
      </c>
      <c r="AL10" s="58" t="str">
        <f>IF(Table711[[#This Row],[Literacy percent]]&gt;90,"BOON","BARRIER")</f>
        <v>BARRIER</v>
      </c>
      <c r="AO10" s="66" t="s">
        <v>27</v>
      </c>
      <c r="AP10" s="4">
        <v>7686850</v>
      </c>
      <c r="AQ10" s="4">
        <v>811603</v>
      </c>
      <c r="AR10" s="67">
        <f>Table512[[#This Row],[Highways(Km)]]/Table512[[#This Row],[Area(Sq Km)]]</f>
        <v>0.10558330135230946</v>
      </c>
      <c r="AU10" s="73" t="s">
        <v>192</v>
      </c>
      <c r="AV10" s="74">
        <v>295734134</v>
      </c>
      <c r="AW10" s="74">
        <v>14.14</v>
      </c>
      <c r="AX10" s="74">
        <v>8.25</v>
      </c>
      <c r="AY10" s="75">
        <v>4181680.6547600003</v>
      </c>
      <c r="AZ10" s="75">
        <v>2439806.6055000001</v>
      </c>
      <c r="BA10" s="75">
        <v>1741874.0492600002</v>
      </c>
    </row>
    <row r="11" spans="1:53" x14ac:dyDescent="0.25">
      <c r="A11" s="17" t="s">
        <v>93</v>
      </c>
      <c r="B11" s="15">
        <v>547200000000</v>
      </c>
      <c r="C11" s="15">
        <v>510100000000</v>
      </c>
      <c r="D11" s="15">
        <v>37100000000</v>
      </c>
      <c r="E11" s="15">
        <v>0.93220029239766078</v>
      </c>
      <c r="F11" s="25" t="str">
        <f t="shared" si="0"/>
        <v>BOON</v>
      </c>
      <c r="I11" s="17" t="s">
        <v>26</v>
      </c>
      <c r="J11" s="21">
        <v>71566</v>
      </c>
      <c r="K11" s="21">
        <v>6500</v>
      </c>
      <c r="L11" s="21">
        <v>1033500</v>
      </c>
      <c r="M11" s="15">
        <v>14.441215102143476</v>
      </c>
      <c r="P11" s="39" t="s">
        <v>28</v>
      </c>
      <c r="Q11" s="39">
        <v>8.81</v>
      </c>
      <c r="R11" s="39">
        <v>8184691</v>
      </c>
      <c r="S11" s="38">
        <v>4.66</v>
      </c>
      <c r="T11" s="38">
        <f>(Table49[[#This Row],[ Population]]/1000)*Table49[[#This Row],[ Birth rate(births/1000 population)]]</f>
        <v>72107.127710000001</v>
      </c>
      <c r="U11" s="84">
        <f>(Table49[[#This Row],[Birth''s per year]]/1000)*Table49[[#This Row],[Infant mortality per 1000 births]]</f>
        <v>336.01921512860002</v>
      </c>
      <c r="X11" s="51" t="s">
        <v>170</v>
      </c>
      <c r="Y11" s="53">
        <v>8591629</v>
      </c>
      <c r="Z11" s="53">
        <v>5.37</v>
      </c>
      <c r="AA11" s="54">
        <f>(Table310[[#This Row],[29928987]]/1000)*Table310[[#This Row],[23.06]]</f>
        <v>46137.047730000006</v>
      </c>
      <c r="AD11" s="45" t="s">
        <v>147</v>
      </c>
      <c r="AE11" s="55">
        <v>162419946</v>
      </c>
      <c r="AF11" s="55">
        <v>8.3000000000000007</v>
      </c>
      <c r="AG11" s="55">
        <v>45.7</v>
      </c>
      <c r="AH11" s="55">
        <v>45430000</v>
      </c>
      <c r="AI11" s="58">
        <f>(Table711[[#This Row],[Unemployment percent]]/100)*Table711[[#This Row],[Population]]</f>
        <v>13480855.518000001</v>
      </c>
      <c r="AJ11" s="58">
        <f>(Table711[[#This Row],[Literacy percent]]/100)*Table711[[#This Row],[Population]]</f>
        <v>74225915.321999997</v>
      </c>
      <c r="AK11" s="58">
        <f>Table711[[#This Row],[Labor Force]]-Table711[[#This Row],[Total Unemployed]]</f>
        <v>31949144.482000001</v>
      </c>
      <c r="AL11" s="58" t="str">
        <f>IF(Table711[[#This Row],[Literacy percent]]&gt;90,"BOON","BARRIER")</f>
        <v>BARRIER</v>
      </c>
      <c r="AO11" s="66" t="s">
        <v>28</v>
      </c>
      <c r="AP11" s="4">
        <v>83870</v>
      </c>
      <c r="AQ11" s="4">
        <v>200000</v>
      </c>
      <c r="AR11" s="67">
        <f>Table512[[#This Row],[Highways(Km)]]/Table512[[#This Row],[Area(Sq Km)]]</f>
        <v>2.3846428997257663</v>
      </c>
      <c r="AU11" s="73" t="s">
        <v>129</v>
      </c>
      <c r="AV11" s="74">
        <v>106202903</v>
      </c>
      <c r="AW11" s="74">
        <v>21.01</v>
      </c>
      <c r="AX11" s="74">
        <v>4.7300000000000004</v>
      </c>
      <c r="AY11" s="75">
        <v>2231322.9920300003</v>
      </c>
      <c r="AZ11" s="75">
        <v>502339.73119000008</v>
      </c>
      <c r="BA11" s="75">
        <v>1728983.2608400001</v>
      </c>
    </row>
    <row r="12" spans="1:53" x14ac:dyDescent="0.25">
      <c r="A12" s="17" t="s">
        <v>107</v>
      </c>
      <c r="B12" s="15">
        <v>322500000000</v>
      </c>
      <c r="C12" s="15">
        <v>293600000000</v>
      </c>
      <c r="D12" s="15">
        <v>28900000000</v>
      </c>
      <c r="E12" s="15">
        <v>0.91038759689922477</v>
      </c>
      <c r="F12" s="25" t="str">
        <f t="shared" si="0"/>
        <v>BOON</v>
      </c>
      <c r="I12" s="17" t="s">
        <v>162</v>
      </c>
      <c r="J12" s="21">
        <v>7012</v>
      </c>
      <c r="K12" s="21">
        <v>600</v>
      </c>
      <c r="L12" s="21">
        <v>95400</v>
      </c>
      <c r="M12" s="15">
        <v>13.605248146035368</v>
      </c>
      <c r="P12" s="39" t="s">
        <v>29</v>
      </c>
      <c r="Q12" s="39">
        <v>20.399999999999999</v>
      </c>
      <c r="R12" s="39">
        <v>7911974</v>
      </c>
      <c r="S12" s="38">
        <v>81.739999999999995</v>
      </c>
      <c r="T12" s="38">
        <f>(Table49[[#This Row],[ Population]]/1000)*Table49[[#This Row],[ Birth rate(births/1000 population)]]</f>
        <v>161404.2696</v>
      </c>
      <c r="U12" s="84">
        <f>(Table49[[#This Row],[Birth''s per year]]/1000)*Table49[[#This Row],[Infant mortality per 1000 births]]</f>
        <v>13193.184997103999</v>
      </c>
      <c r="X12" s="51" t="s">
        <v>75</v>
      </c>
      <c r="Y12" s="53">
        <v>60656178</v>
      </c>
      <c r="Z12" s="53">
        <v>0.66</v>
      </c>
      <c r="AA12" s="54">
        <f>(Table310[[#This Row],[29928987]]/1000)*Table310[[#This Row],[23.06]]</f>
        <v>40033.07748</v>
      </c>
      <c r="AD12" s="45" t="s">
        <v>196</v>
      </c>
      <c r="AE12" s="55">
        <v>83535576</v>
      </c>
      <c r="AF12" s="55">
        <v>1.9</v>
      </c>
      <c r="AG12" s="55">
        <v>90.3</v>
      </c>
      <c r="AH12" s="55">
        <v>42980000</v>
      </c>
      <c r="AI12" s="58">
        <f>(Table711[[#This Row],[Unemployment percent]]/100)*Table711[[#This Row],[Population]]</f>
        <v>1587175.9439999999</v>
      </c>
      <c r="AJ12" s="58">
        <f>(Table711[[#This Row],[Literacy percent]]/100)*Table711[[#This Row],[Population]]</f>
        <v>75432625.128000006</v>
      </c>
      <c r="AK12" s="58">
        <f>Table711[[#This Row],[Labor Force]]-Table711[[#This Row],[Total Unemployed]]</f>
        <v>41392824.056000002</v>
      </c>
      <c r="AL12" s="58" t="str">
        <f>IF(Table711[[#This Row],[Literacy percent]]&gt;90,"BOON","BARRIER")</f>
        <v>BOON</v>
      </c>
      <c r="AO12" s="66" t="s">
        <v>29</v>
      </c>
      <c r="AP12" s="4">
        <v>86600</v>
      </c>
      <c r="AQ12" s="4">
        <v>28030</v>
      </c>
      <c r="AR12" s="67">
        <f>Table512[[#This Row],[Highways(Km)]]/Table512[[#This Row],[Area(Sq Km)]]</f>
        <v>0.32367205542725175</v>
      </c>
      <c r="AU12" s="73" t="s">
        <v>68</v>
      </c>
      <c r="AV12" s="74">
        <v>77505756</v>
      </c>
      <c r="AW12" s="74">
        <v>23.32</v>
      </c>
      <c r="AX12" s="74">
        <v>5.26</v>
      </c>
      <c r="AY12" s="75">
        <v>1807434.2299199998</v>
      </c>
      <c r="AZ12" s="75">
        <v>407680.27655999997</v>
      </c>
      <c r="BA12" s="75">
        <v>1399753.9533599999</v>
      </c>
    </row>
    <row r="13" spans="1:53" x14ac:dyDescent="0.25">
      <c r="A13" s="17" t="s">
        <v>147</v>
      </c>
      <c r="B13" s="15">
        <v>75270000000</v>
      </c>
      <c r="C13" s="15">
        <v>52660000000</v>
      </c>
      <c r="D13" s="15">
        <v>22610000000</v>
      </c>
      <c r="E13" s="15">
        <v>0.69961472034010896</v>
      </c>
      <c r="F13" s="25" t="str">
        <f t="shared" si="0"/>
        <v>BOON</v>
      </c>
      <c r="I13" s="17" t="s">
        <v>137</v>
      </c>
      <c r="J13" s="21">
        <v>13048</v>
      </c>
      <c r="K13" s="21">
        <v>1000</v>
      </c>
      <c r="L13" s="21">
        <v>159000</v>
      </c>
      <c r="M13" s="15">
        <v>12.185775597792766</v>
      </c>
      <c r="P13" s="39" t="s">
        <v>30</v>
      </c>
      <c r="Q13" s="39">
        <v>17.87</v>
      </c>
      <c r="R13" s="39">
        <v>301790</v>
      </c>
      <c r="S13" s="39"/>
      <c r="T13" s="39">
        <f>(Table49[[#This Row],[ Population]]/1000)*Table49[[#This Row],[ Birth rate(births/1000 population)]]</f>
        <v>5392.9873000000007</v>
      </c>
      <c r="U13" s="84">
        <f>(Table49[[#This Row],[Birth''s per year]]/1000)*Table49[[#This Row],[Infant mortality per 1000 births]]</f>
        <v>0</v>
      </c>
      <c r="X13" s="51" t="s">
        <v>172</v>
      </c>
      <c r="Y13" s="53">
        <v>40341462</v>
      </c>
      <c r="Z13" s="53">
        <v>0.99</v>
      </c>
      <c r="AA13" s="54">
        <f>(Table310[[#This Row],[29928987]]/1000)*Table310[[#This Row],[23.06]]</f>
        <v>39938.047379999996</v>
      </c>
      <c r="AD13" s="45" t="s">
        <v>80</v>
      </c>
      <c r="AE13" s="55">
        <v>82431390</v>
      </c>
      <c r="AF13" s="55">
        <v>10.6</v>
      </c>
      <c r="AG13" s="55">
        <v>99</v>
      </c>
      <c r="AH13" s="55">
        <v>42630000</v>
      </c>
      <c r="AI13" s="58">
        <f>(Table711[[#This Row],[Unemployment percent]]/100)*Table711[[#This Row],[Population]]</f>
        <v>8737727.3399999999</v>
      </c>
      <c r="AJ13" s="58">
        <f>(Table711[[#This Row],[Literacy percent]]/100)*Table711[[#This Row],[Population]]</f>
        <v>81607076.099999994</v>
      </c>
      <c r="AK13" s="58">
        <f>Table711[[#This Row],[Labor Force]]-Table711[[#This Row],[Total Unemployed]]</f>
        <v>33892272.659999996</v>
      </c>
      <c r="AL13" s="58" t="str">
        <f>IF(Table711[[#This Row],[Literacy percent]]&gt;90,"BOON","BARRIER")</f>
        <v>BOON</v>
      </c>
      <c r="AO13" s="66" t="s">
        <v>30</v>
      </c>
      <c r="AP13" s="4">
        <v>13940</v>
      </c>
      <c r="AQ13" s="4">
        <v>2693</v>
      </c>
      <c r="AR13" s="67">
        <f>Table512[[#This Row],[Highways(Km)]]/Table512[[#This Row],[Area(Sq Km)]]</f>
        <v>0.19318507890961262</v>
      </c>
      <c r="AU13" s="73" t="s">
        <v>174</v>
      </c>
      <c r="AV13" s="74">
        <v>40187486</v>
      </c>
      <c r="AW13" s="74">
        <v>35.17</v>
      </c>
      <c r="AX13" s="74">
        <v>9.16</v>
      </c>
      <c r="AY13" s="75">
        <v>1413393.88262</v>
      </c>
      <c r="AZ13" s="75">
        <v>368117.37175999995</v>
      </c>
      <c r="BA13" s="75">
        <v>1045276.51086</v>
      </c>
    </row>
    <row r="14" spans="1:53" x14ac:dyDescent="0.25">
      <c r="A14" s="17" t="s">
        <v>186</v>
      </c>
      <c r="B14" s="15">
        <v>139700000000</v>
      </c>
      <c r="C14" s="15">
        <v>117900000000</v>
      </c>
      <c r="D14" s="15">
        <v>21800000000</v>
      </c>
      <c r="E14" s="15">
        <v>0.84395132426628494</v>
      </c>
      <c r="F14" s="25" t="str">
        <f t="shared" si="0"/>
        <v>BOON</v>
      </c>
      <c r="I14" s="17" t="s">
        <v>30</v>
      </c>
      <c r="J14" s="21">
        <v>301790</v>
      </c>
      <c r="K14" s="21">
        <v>23000</v>
      </c>
      <c r="L14" s="21">
        <v>3657000</v>
      </c>
      <c r="M14" s="15">
        <v>12.117697736836874</v>
      </c>
      <c r="P14" s="39" t="s">
        <v>31</v>
      </c>
      <c r="Q14" s="39">
        <v>18.100000000000001</v>
      </c>
      <c r="R14" s="39">
        <v>688345</v>
      </c>
      <c r="S14" s="38">
        <v>17.27</v>
      </c>
      <c r="T14" s="38">
        <f>(Table49[[#This Row],[ Population]]/1000)*Table49[[#This Row],[ Birth rate(births/1000 population)]]</f>
        <v>12459.044500000002</v>
      </c>
      <c r="U14" s="84">
        <f>(Table49[[#This Row],[Birth''s per year]]/1000)*Table49[[#This Row],[Infant mortality per 1000 births]]</f>
        <v>215.16769851500001</v>
      </c>
      <c r="X14" s="51" t="s">
        <v>102</v>
      </c>
      <c r="Y14" s="53">
        <v>5759732</v>
      </c>
      <c r="Z14" s="53">
        <v>6.59</v>
      </c>
      <c r="AA14" s="54">
        <f>(Table310[[#This Row],[29928987]]/1000)*Table310[[#This Row],[23.06]]</f>
        <v>37956.633880000001</v>
      </c>
      <c r="AD14" s="45" t="s">
        <v>182</v>
      </c>
      <c r="AE14" s="55">
        <v>65444371</v>
      </c>
      <c r="AF14" s="55">
        <v>1.5</v>
      </c>
      <c r="AG14" s="55">
        <v>92.6</v>
      </c>
      <c r="AH14" s="55">
        <v>36430000</v>
      </c>
      <c r="AI14" s="58">
        <f>(Table711[[#This Row],[Unemployment percent]]/100)*Table711[[#This Row],[Population]]</f>
        <v>981665.56499999994</v>
      </c>
      <c r="AJ14" s="58">
        <f>(Table711[[#This Row],[Literacy percent]]/100)*Table711[[#This Row],[Population]]</f>
        <v>60601487.545999996</v>
      </c>
      <c r="AK14" s="58">
        <f>Table711[[#This Row],[Labor Force]]-Table711[[#This Row],[Total Unemployed]]</f>
        <v>35448334.435000002</v>
      </c>
      <c r="AL14" s="58" t="str">
        <f>IF(Table711[[#This Row],[Literacy percent]]&gt;90,"BOON","BARRIER")</f>
        <v>BOON</v>
      </c>
      <c r="AO14" s="66" t="s">
        <v>31</v>
      </c>
      <c r="AP14" s="4">
        <v>665</v>
      </c>
      <c r="AQ14" s="4">
        <v>3459</v>
      </c>
      <c r="AR14" s="67">
        <f>Table512[[#This Row],[Highways(Km)]]/Table512[[#This Row],[Area(Sq Km)]]</f>
        <v>5.2015037593984959</v>
      </c>
      <c r="AU14" s="73" t="s">
        <v>196</v>
      </c>
      <c r="AV14" s="74">
        <v>83535576</v>
      </c>
      <c r="AW14" s="74">
        <v>17.07</v>
      </c>
      <c r="AX14" s="74">
        <v>6.2</v>
      </c>
      <c r="AY14" s="75">
        <v>1425952.28232</v>
      </c>
      <c r="AZ14" s="75">
        <v>517920.57120000001</v>
      </c>
      <c r="BA14" s="75">
        <v>908031.71111999999</v>
      </c>
    </row>
    <row r="15" spans="1:53" x14ac:dyDescent="0.25">
      <c r="A15" s="17" t="s">
        <v>158</v>
      </c>
      <c r="B15" s="15">
        <v>915000000000</v>
      </c>
      <c r="C15" s="15">
        <v>894300000000</v>
      </c>
      <c r="D15" s="15">
        <v>20700000000</v>
      </c>
      <c r="E15" s="15">
        <v>0.97737704918032786</v>
      </c>
      <c r="F15" s="25" t="str">
        <f t="shared" si="0"/>
        <v>BOON</v>
      </c>
      <c r="I15" s="17" t="s">
        <v>49</v>
      </c>
      <c r="J15" s="21">
        <v>32805041</v>
      </c>
      <c r="K15" s="21">
        <v>2200000</v>
      </c>
      <c r="L15" s="21">
        <v>349800000</v>
      </c>
      <c r="M15" s="15">
        <v>10.662995360987356</v>
      </c>
      <c r="P15" s="39" t="s">
        <v>32</v>
      </c>
      <c r="Q15" s="39">
        <v>30.01</v>
      </c>
      <c r="R15" s="39">
        <v>144319628</v>
      </c>
      <c r="S15" s="38">
        <v>62.6</v>
      </c>
      <c r="T15" s="38">
        <f>(Table49[[#This Row],[ Population]]/1000)*Table49[[#This Row],[ Birth rate(births/1000 population)]]</f>
        <v>4331032.0362800006</v>
      </c>
      <c r="U15" s="84">
        <f>(Table49[[#This Row],[Birth''s per year]]/1000)*Table49[[#This Row],[Infant mortality per 1000 births]]</f>
        <v>271122.60547112802</v>
      </c>
      <c r="X15" s="51" t="s">
        <v>153</v>
      </c>
      <c r="Y15" s="53">
        <v>10566212</v>
      </c>
      <c r="Z15" s="53">
        <v>3.57</v>
      </c>
      <c r="AA15" s="54">
        <f>(Table310[[#This Row],[29928987]]/1000)*Table310[[#This Row],[23.06]]</f>
        <v>37721.376839999997</v>
      </c>
      <c r="AD15" s="45" t="s">
        <v>151</v>
      </c>
      <c r="AE15" s="55">
        <v>87857473</v>
      </c>
      <c r="AF15" s="55">
        <v>11.7</v>
      </c>
      <c r="AG15" s="55">
        <v>92.6</v>
      </c>
      <c r="AH15" s="55">
        <v>35860000</v>
      </c>
      <c r="AI15" s="58">
        <f>(Table711[[#This Row],[Unemployment percent]]/100)*Table711[[#This Row],[Population]]</f>
        <v>10279324.341</v>
      </c>
      <c r="AJ15" s="58">
        <f>(Table711[[#This Row],[Literacy percent]]/100)*Table711[[#This Row],[Population]]</f>
        <v>81356019.997999996</v>
      </c>
      <c r="AK15" s="58">
        <f>Table711[[#This Row],[Labor Force]]-Table711[[#This Row],[Total Unemployed]]</f>
        <v>25580675.659000002</v>
      </c>
      <c r="AL15" s="58" t="str">
        <f>IF(Table711[[#This Row],[Literacy percent]]&gt;90,"BOON","BARRIER")</f>
        <v>BOON</v>
      </c>
      <c r="AO15" s="66" t="s">
        <v>32</v>
      </c>
      <c r="AP15" s="4">
        <v>144000</v>
      </c>
      <c r="AQ15" s="4">
        <v>207486</v>
      </c>
      <c r="AR15" s="67">
        <f>Table512[[#This Row],[Highways(Km)]]/Table512[[#This Row],[Area(Sq Km)]]</f>
        <v>1.4408749999999999</v>
      </c>
      <c r="AU15" s="73" t="s">
        <v>104</v>
      </c>
      <c r="AV15" s="74">
        <v>33829590</v>
      </c>
      <c r="AW15" s="74">
        <v>40.130000000000003</v>
      </c>
      <c r="AX15" s="74">
        <v>14.65</v>
      </c>
      <c r="AY15" s="75">
        <v>1357581.4467</v>
      </c>
      <c r="AZ15" s="75">
        <v>495603.49349999998</v>
      </c>
      <c r="BA15" s="75">
        <v>861977.95319999999</v>
      </c>
    </row>
    <row r="16" spans="1:53" x14ac:dyDescent="0.25">
      <c r="A16" s="17" t="s">
        <v>145</v>
      </c>
      <c r="B16" s="15">
        <v>125900000000</v>
      </c>
      <c r="C16" s="15">
        <v>107400000000</v>
      </c>
      <c r="D16" s="15">
        <v>18500000000</v>
      </c>
      <c r="E16" s="15">
        <v>0.85305798252581411</v>
      </c>
      <c r="F16" s="25" t="str">
        <f t="shared" si="0"/>
        <v>BOON</v>
      </c>
      <c r="I16" s="17" t="s">
        <v>192</v>
      </c>
      <c r="J16" s="21">
        <v>295734134</v>
      </c>
      <c r="K16" s="21">
        <v>19650000</v>
      </c>
      <c r="L16" s="21">
        <v>3124350000</v>
      </c>
      <c r="M16" s="15">
        <v>10.56472568026253</v>
      </c>
      <c r="P16" s="39" t="s">
        <v>33</v>
      </c>
      <c r="Q16" s="39">
        <v>12.83</v>
      </c>
      <c r="R16" s="39">
        <v>279254</v>
      </c>
      <c r="S16" s="38">
        <v>12.5</v>
      </c>
      <c r="T16" s="38">
        <f>(Table49[[#This Row],[ Population]]/1000)*Table49[[#This Row],[ Birth rate(births/1000 population)]]</f>
        <v>3582.8288200000002</v>
      </c>
      <c r="U16" s="84">
        <f>(Table49[[#This Row],[Birth''s per year]]/1000)*Table49[[#This Row],[Infant mortality per 1000 births]]</f>
        <v>44.785360250000004</v>
      </c>
      <c r="X16" s="51" t="s">
        <v>90</v>
      </c>
      <c r="Y16" s="53">
        <v>6898686</v>
      </c>
      <c r="Z16" s="53">
        <v>5.24</v>
      </c>
      <c r="AA16" s="54">
        <f>(Table310[[#This Row],[29928987]]/1000)*Table310[[#This Row],[23.06]]</f>
        <v>36149.11464</v>
      </c>
      <c r="AD16" s="45" t="s">
        <v>129</v>
      </c>
      <c r="AE16" s="55">
        <v>106202903</v>
      </c>
      <c r="AF16" s="55">
        <v>3.2</v>
      </c>
      <c r="AG16" s="55">
        <v>92.2</v>
      </c>
      <c r="AH16" s="55">
        <v>34730000</v>
      </c>
      <c r="AI16" s="58">
        <f>(Table711[[#This Row],[Unemployment percent]]/100)*Table711[[#This Row],[Population]]</f>
        <v>3398492.8960000002</v>
      </c>
      <c r="AJ16" s="58">
        <f>(Table711[[#This Row],[Literacy percent]]/100)*Table711[[#This Row],[Population]]</f>
        <v>97919076.566</v>
      </c>
      <c r="AK16" s="58">
        <f>Table711[[#This Row],[Labor Force]]-Table711[[#This Row],[Total Unemployed]]</f>
        <v>31331507.103999998</v>
      </c>
      <c r="AL16" s="58" t="str">
        <f>IF(Table711[[#This Row],[Literacy percent]]&gt;90,"BOON","BARRIER")</f>
        <v>BOON</v>
      </c>
      <c r="AO16" s="66" t="s">
        <v>33</v>
      </c>
      <c r="AP16" s="4">
        <v>431</v>
      </c>
      <c r="AQ16" s="4">
        <v>1600</v>
      </c>
      <c r="AR16" s="67">
        <f>Table512[[#This Row],[Highways(Km)]]/Table512[[#This Row],[Area(Sq Km)]]</f>
        <v>3.7122969837587005</v>
      </c>
      <c r="AU16" s="73" t="s">
        <v>19</v>
      </c>
      <c r="AV16" s="74">
        <v>29928987</v>
      </c>
      <c r="AW16" s="74">
        <v>47.02</v>
      </c>
      <c r="AX16" s="74">
        <v>20.75</v>
      </c>
      <c r="AY16" s="75">
        <v>1407260.9687400002</v>
      </c>
      <c r="AZ16" s="75">
        <v>621026.48025000002</v>
      </c>
      <c r="BA16" s="75">
        <v>786234.48849000013</v>
      </c>
    </row>
    <row r="17" spans="1:53" x14ac:dyDescent="0.25">
      <c r="A17" s="17" t="s">
        <v>94</v>
      </c>
      <c r="B17" s="15">
        <v>110200000000</v>
      </c>
      <c r="C17" s="15">
        <v>92350000000</v>
      </c>
      <c r="D17" s="15">
        <v>17850000000</v>
      </c>
      <c r="E17" s="15">
        <v>0.83802177858439197</v>
      </c>
      <c r="F17" s="25" t="str">
        <f t="shared" si="0"/>
        <v>BOON</v>
      </c>
      <c r="I17" s="17" t="s">
        <v>22</v>
      </c>
      <c r="J17" s="21">
        <v>57881</v>
      </c>
      <c r="K17" s="21">
        <v>3800</v>
      </c>
      <c r="L17" s="21">
        <v>604200</v>
      </c>
      <c r="M17" s="15">
        <v>10.43865862718336</v>
      </c>
      <c r="P17" s="39" t="s">
        <v>34</v>
      </c>
      <c r="Q17" s="39">
        <v>10.83</v>
      </c>
      <c r="R17" s="39">
        <v>10300483</v>
      </c>
      <c r="S17" s="38">
        <v>13.37</v>
      </c>
      <c r="T17" s="38">
        <f>(Table49[[#This Row],[ Population]]/1000)*Table49[[#This Row],[ Birth rate(births/1000 population)]]</f>
        <v>111554.23089000001</v>
      </c>
      <c r="U17" s="84">
        <f>(Table49[[#This Row],[Birth''s per year]]/1000)*Table49[[#This Row],[Infant mortality per 1000 births]]</f>
        <v>1491.4800669992999</v>
      </c>
      <c r="X17" s="51" t="s">
        <v>144</v>
      </c>
      <c r="Y17" s="53">
        <v>128771988</v>
      </c>
      <c r="Z17" s="53">
        <v>0.26</v>
      </c>
      <c r="AA17" s="54">
        <f>(Table310[[#This Row],[29928987]]/1000)*Table310[[#This Row],[23.06]]</f>
        <v>33480.71688</v>
      </c>
      <c r="AD17" s="45" t="s">
        <v>191</v>
      </c>
      <c r="AE17" s="55">
        <v>60441457</v>
      </c>
      <c r="AF17" s="55">
        <v>4.8</v>
      </c>
      <c r="AG17" s="55">
        <v>99</v>
      </c>
      <c r="AH17" s="55">
        <v>29780000</v>
      </c>
      <c r="AI17" s="58">
        <f>(Table711[[#This Row],[Unemployment percent]]/100)*Table711[[#This Row],[Population]]</f>
        <v>2901189.9360000002</v>
      </c>
      <c r="AJ17" s="58">
        <f>(Table711[[#This Row],[Literacy percent]]/100)*Table711[[#This Row],[Population]]</f>
        <v>59837042.43</v>
      </c>
      <c r="AK17" s="58">
        <f>Table711[[#This Row],[Labor Force]]-Table711[[#This Row],[Total Unemployed]]</f>
        <v>26878810.063999999</v>
      </c>
      <c r="AL17" s="58" t="str">
        <f>IF(Table711[[#This Row],[Literacy percent]]&gt;90,"BOON","BARRIER")</f>
        <v>BOON</v>
      </c>
      <c r="AO17" s="66" t="s">
        <v>34</v>
      </c>
      <c r="AP17" s="4">
        <v>207600</v>
      </c>
      <c r="AQ17" s="4">
        <v>79990</v>
      </c>
      <c r="AR17" s="67">
        <f>Table512[[#This Row],[Highways(Km)]]/Table512[[#This Row],[Area(Sq Km)]]</f>
        <v>0.38530828516377652</v>
      </c>
      <c r="AU17" s="73" t="s">
        <v>95</v>
      </c>
      <c r="AV17" s="74">
        <v>68017860</v>
      </c>
      <c r="AW17" s="74">
        <v>16.829999999999998</v>
      </c>
      <c r="AX17" s="74">
        <v>5.55</v>
      </c>
      <c r="AY17" s="75">
        <v>1144740.5837999999</v>
      </c>
      <c r="AZ17" s="75">
        <v>377499.12299999996</v>
      </c>
      <c r="BA17" s="75">
        <v>767241.4608</v>
      </c>
    </row>
    <row r="18" spans="1:53" x14ac:dyDescent="0.25">
      <c r="A18" s="17" t="s">
        <v>62</v>
      </c>
      <c r="B18" s="15">
        <v>71750000000</v>
      </c>
      <c r="C18" s="15">
        <v>55330000000</v>
      </c>
      <c r="D18" s="15">
        <v>16420000000</v>
      </c>
      <c r="E18" s="15">
        <v>0.77114982578397218</v>
      </c>
      <c r="F18" s="25" t="str">
        <f t="shared" si="0"/>
        <v>BOON</v>
      </c>
      <c r="I18" s="17" t="s">
        <v>84</v>
      </c>
      <c r="J18" s="21">
        <v>56375</v>
      </c>
      <c r="K18" s="21">
        <v>3700</v>
      </c>
      <c r="L18" s="21">
        <v>588300</v>
      </c>
      <c r="M18" s="15">
        <v>10.435476718403548</v>
      </c>
      <c r="P18" s="39" t="s">
        <v>35</v>
      </c>
      <c r="Q18" s="39">
        <v>10.48</v>
      </c>
      <c r="R18" s="39">
        <v>10364388</v>
      </c>
      <c r="S18" s="38">
        <v>4.68</v>
      </c>
      <c r="T18" s="38">
        <f>(Table49[[#This Row],[ Population]]/1000)*Table49[[#This Row],[ Birth rate(births/1000 population)]]</f>
        <v>108618.78624000002</v>
      </c>
      <c r="U18" s="84">
        <f>(Table49[[#This Row],[Birth''s per year]]/1000)*Table49[[#This Row],[Infant mortality per 1000 births]]</f>
        <v>508.33591960320007</v>
      </c>
      <c r="X18" s="51" t="s">
        <v>108</v>
      </c>
      <c r="Y18" s="53">
        <v>2335648</v>
      </c>
      <c r="Z18" s="53">
        <v>14.18</v>
      </c>
      <c r="AA18" s="54">
        <f>(Table310[[#This Row],[29928987]]/1000)*Table310[[#This Row],[23.06]]</f>
        <v>33119.488640000003</v>
      </c>
      <c r="AD18" s="45" t="s">
        <v>75</v>
      </c>
      <c r="AE18" s="55">
        <v>60656178</v>
      </c>
      <c r="AF18" s="55">
        <v>10.1</v>
      </c>
      <c r="AG18" s="55">
        <v>99</v>
      </c>
      <c r="AH18" s="55">
        <v>27700000</v>
      </c>
      <c r="AI18" s="58">
        <f>(Table711[[#This Row],[Unemployment percent]]/100)*Table711[[#This Row],[Population]]</f>
        <v>6126273.9779999992</v>
      </c>
      <c r="AJ18" s="58">
        <f>(Table711[[#This Row],[Literacy percent]]/100)*Table711[[#This Row],[Population]]</f>
        <v>60049616.219999999</v>
      </c>
      <c r="AK18" s="58">
        <f>Table711[[#This Row],[Labor Force]]-Table711[[#This Row],[Total Unemployed]]</f>
        <v>21573726.022</v>
      </c>
      <c r="AL18" s="58" t="str">
        <f>IF(Table711[[#This Row],[Literacy percent]]&gt;90,"BOON","BARRIER")</f>
        <v>BOON</v>
      </c>
      <c r="AO18" s="66" t="s">
        <v>35</v>
      </c>
      <c r="AP18" s="4">
        <v>30528</v>
      </c>
      <c r="AQ18" s="4">
        <v>149028</v>
      </c>
      <c r="AR18" s="67">
        <f>Table512[[#This Row],[Highways(Km)]]/Table512[[#This Row],[Area(Sq Km)]]</f>
        <v>4.8816823899371071</v>
      </c>
      <c r="AU18" s="73" t="s">
        <v>186</v>
      </c>
      <c r="AV18" s="74">
        <v>69660559</v>
      </c>
      <c r="AW18" s="74">
        <v>16.829999999999998</v>
      </c>
      <c r="AX18" s="74">
        <v>5.96</v>
      </c>
      <c r="AY18" s="75">
        <v>1172387.2079699999</v>
      </c>
      <c r="AZ18" s="75">
        <v>415176.93163999997</v>
      </c>
      <c r="BA18" s="75">
        <v>757210.27632999991</v>
      </c>
    </row>
    <row r="19" spans="1:53" x14ac:dyDescent="0.25">
      <c r="A19" s="17" t="s">
        <v>152</v>
      </c>
      <c r="B19" s="15">
        <v>133800000000</v>
      </c>
      <c r="C19" s="15">
        <v>117400000000</v>
      </c>
      <c r="D19" s="15">
        <v>16400000000</v>
      </c>
      <c r="E19" s="15">
        <v>0.87742899850523171</v>
      </c>
      <c r="F19" s="25" t="str">
        <f t="shared" si="0"/>
        <v>BOON</v>
      </c>
      <c r="I19" s="17" t="s">
        <v>61</v>
      </c>
      <c r="J19" s="21">
        <v>780133</v>
      </c>
      <c r="K19" s="21">
        <v>49000</v>
      </c>
      <c r="L19" s="21">
        <v>7791000</v>
      </c>
      <c r="M19" s="15">
        <v>9.9867586680732643</v>
      </c>
      <c r="P19" s="39" t="s">
        <v>36</v>
      </c>
      <c r="Q19" s="39">
        <v>29.34</v>
      </c>
      <c r="R19" s="39">
        <v>279457</v>
      </c>
      <c r="S19" s="38">
        <v>25.69</v>
      </c>
      <c r="T19" s="38">
        <f>(Table49[[#This Row],[ Population]]/1000)*Table49[[#This Row],[ Birth rate(births/1000 population)]]</f>
        <v>8199.2683799999995</v>
      </c>
      <c r="U19" s="84">
        <f>(Table49[[#This Row],[Birth''s per year]]/1000)*Table49[[#This Row],[Infant mortality per 1000 births]]</f>
        <v>210.63920468219999</v>
      </c>
      <c r="X19" s="51" t="s">
        <v>178</v>
      </c>
      <c r="Y19" s="53">
        <v>7489370</v>
      </c>
      <c r="Z19" s="53">
        <v>4.05</v>
      </c>
      <c r="AA19" s="54">
        <f>(Table310[[#This Row],[29928987]]/1000)*Table310[[#This Row],[23.06]]</f>
        <v>30331.948499999999</v>
      </c>
      <c r="AD19" s="45" t="s">
        <v>46</v>
      </c>
      <c r="AE19" s="55">
        <v>42909464</v>
      </c>
      <c r="AF19" s="55">
        <v>5.2</v>
      </c>
      <c r="AG19" s="55">
        <v>85.3</v>
      </c>
      <c r="AH19" s="55">
        <v>27010000</v>
      </c>
      <c r="AI19" s="58">
        <f>(Table711[[#This Row],[Unemployment percent]]/100)*Table711[[#This Row],[Population]]</f>
        <v>2231292.128</v>
      </c>
      <c r="AJ19" s="58">
        <f>(Table711[[#This Row],[Literacy percent]]/100)*Table711[[#This Row],[Population]]</f>
        <v>36601772.791999996</v>
      </c>
      <c r="AK19" s="58">
        <f>Table711[[#This Row],[Labor Force]]-Table711[[#This Row],[Total Unemployed]]</f>
        <v>24778707.872000001</v>
      </c>
      <c r="AL19" s="58" t="str">
        <f>IF(Table711[[#This Row],[Literacy percent]]&gt;90,"BOON","BARRIER")</f>
        <v>BARRIER</v>
      </c>
      <c r="AO19" s="66" t="s">
        <v>36</v>
      </c>
      <c r="AP19" s="4">
        <v>22966</v>
      </c>
      <c r="AQ19" s="4">
        <v>2872</v>
      </c>
      <c r="AR19" s="67">
        <f>Table512[[#This Row],[Highways(Km)]]/Table512[[#This Row],[Area(Sq Km)]]</f>
        <v>0.12505442828529131</v>
      </c>
      <c r="AU19" s="73" t="s">
        <v>198</v>
      </c>
      <c r="AV19" s="74">
        <v>20727063</v>
      </c>
      <c r="AW19" s="74">
        <v>43.07</v>
      </c>
      <c r="AX19" s="74">
        <v>8.5299999999999994</v>
      </c>
      <c r="AY19" s="75">
        <v>892714.60340999998</v>
      </c>
      <c r="AZ19" s="75">
        <v>176801.84738999998</v>
      </c>
      <c r="BA19" s="75">
        <v>715912.75601999997</v>
      </c>
    </row>
    <row r="20" spans="1:53" x14ac:dyDescent="0.25">
      <c r="A20" s="17" t="s">
        <v>27</v>
      </c>
      <c r="B20" s="15">
        <v>210300000000</v>
      </c>
      <c r="C20" s="15">
        <v>195600000000</v>
      </c>
      <c r="D20" s="15">
        <v>14700000000</v>
      </c>
      <c r="E20" s="15">
        <v>0.93009985734664768</v>
      </c>
      <c r="F20" s="25" t="str">
        <f t="shared" si="0"/>
        <v>BOON</v>
      </c>
      <c r="I20" s="17" t="s">
        <v>37</v>
      </c>
      <c r="J20" s="21">
        <v>65365</v>
      </c>
      <c r="K20" s="21">
        <v>4000</v>
      </c>
      <c r="L20" s="21">
        <v>636000</v>
      </c>
      <c r="M20" s="15">
        <v>9.7299778168744737</v>
      </c>
      <c r="P20" s="39" t="s">
        <v>37</v>
      </c>
      <c r="Q20" s="39">
        <v>11.6</v>
      </c>
      <c r="R20" s="39">
        <v>65365</v>
      </c>
      <c r="S20" s="38">
        <v>8.5299999999999994</v>
      </c>
      <c r="T20" s="38">
        <f>(Table49[[#This Row],[ Population]]/1000)*Table49[[#This Row],[ Birth rate(births/1000 population)]]</f>
        <v>758.23399999999992</v>
      </c>
      <c r="U20" s="84">
        <f>(Table49[[#This Row],[Birth''s per year]]/1000)*Table49[[#This Row],[Infant mortality per 1000 births]]</f>
        <v>6.4677360199999994</v>
      </c>
      <c r="X20" s="51" t="s">
        <v>34</v>
      </c>
      <c r="Y20" s="53">
        <v>10300483</v>
      </c>
      <c r="Z20" s="53">
        <v>2.54</v>
      </c>
      <c r="AA20" s="54">
        <f>(Table310[[#This Row],[29928987]]/1000)*Table310[[#This Row],[23.06]]</f>
        <v>26163.22682</v>
      </c>
      <c r="AD20" s="45" t="s">
        <v>186</v>
      </c>
      <c r="AE20" s="55">
        <v>69660559</v>
      </c>
      <c r="AF20" s="55">
        <v>9.3000000000000007</v>
      </c>
      <c r="AG20" s="55">
        <v>86.5</v>
      </c>
      <c r="AH20" s="55">
        <v>25300000</v>
      </c>
      <c r="AI20" s="58">
        <f>(Table711[[#This Row],[Unemployment percent]]/100)*Table711[[#This Row],[Population]]</f>
        <v>6478431.9870000007</v>
      </c>
      <c r="AJ20" s="58">
        <f>(Table711[[#This Row],[Literacy percent]]/100)*Table711[[#This Row],[Population]]</f>
        <v>60256383.534999996</v>
      </c>
      <c r="AK20" s="58">
        <f>Table711[[#This Row],[Labor Force]]-Table711[[#This Row],[Total Unemployed]]</f>
        <v>18821568.013</v>
      </c>
      <c r="AL20" s="58" t="str">
        <f>IF(Table711[[#This Row],[Literacy percent]]&gt;90,"BOON","BARRIER")</f>
        <v>BARRIER</v>
      </c>
      <c r="AO20" s="66" t="s">
        <v>37</v>
      </c>
      <c r="AP20" s="4">
        <v>53</v>
      </c>
      <c r="AQ20" s="4">
        <v>450</v>
      </c>
      <c r="AR20" s="67">
        <f>Table512[[#This Row],[Highways(Km)]]/Table512[[#This Row],[Area(Sq Km)]]</f>
        <v>8.4905660377358494</v>
      </c>
      <c r="AU20" s="73" t="s">
        <v>164</v>
      </c>
      <c r="AV20" s="74">
        <v>26417599</v>
      </c>
      <c r="AW20" s="74">
        <v>29.56</v>
      </c>
      <c r="AX20" s="74">
        <v>2.62</v>
      </c>
      <c r="AY20" s="75">
        <v>780904.22643999988</v>
      </c>
      <c r="AZ20" s="75">
        <v>69214.109379999994</v>
      </c>
      <c r="BA20" s="75">
        <v>711690.11705999984</v>
      </c>
    </row>
    <row r="21" spans="1:53" x14ac:dyDescent="0.25">
      <c r="A21" s="17" t="s">
        <v>129</v>
      </c>
      <c r="B21" s="15">
        <v>203600000000</v>
      </c>
      <c r="C21" s="15">
        <v>189700000000</v>
      </c>
      <c r="D21" s="15">
        <v>13900000000</v>
      </c>
      <c r="E21" s="15">
        <v>0.93172888015717092</v>
      </c>
      <c r="F21" s="25" t="str">
        <f t="shared" si="0"/>
        <v>BOON</v>
      </c>
      <c r="I21" s="17" t="s">
        <v>164</v>
      </c>
      <c r="J21" s="21">
        <v>26417599</v>
      </c>
      <c r="K21" s="21">
        <v>1550000</v>
      </c>
      <c r="L21" s="21">
        <v>246450000</v>
      </c>
      <c r="M21" s="15">
        <v>9.3290082872406384</v>
      </c>
      <c r="P21" s="39" t="s">
        <v>38</v>
      </c>
      <c r="Q21" s="39">
        <v>34.03</v>
      </c>
      <c r="R21" s="39">
        <v>2232291</v>
      </c>
      <c r="S21" s="38">
        <v>100.44</v>
      </c>
      <c r="T21" s="38">
        <f>(Table49[[#This Row],[ Population]]/1000)*Table49[[#This Row],[ Birth rate(births/1000 population)]]</f>
        <v>75964.862730000008</v>
      </c>
      <c r="U21" s="84">
        <f>(Table49[[#This Row],[Birth''s per year]]/1000)*Table49[[#This Row],[Infant mortality per 1000 births]]</f>
        <v>7629.9108126012006</v>
      </c>
      <c r="X21" s="51" t="s">
        <v>83</v>
      </c>
      <c r="Y21" s="53">
        <v>10668354</v>
      </c>
      <c r="Z21" s="53">
        <v>2.35</v>
      </c>
      <c r="AA21" s="54">
        <f>(Table310[[#This Row],[29928987]]/1000)*Table310[[#This Row],[23.06]]</f>
        <v>25070.6319</v>
      </c>
      <c r="AD21" s="45" t="s">
        <v>99</v>
      </c>
      <c r="AE21" s="55">
        <v>58103033</v>
      </c>
      <c r="AF21" s="55">
        <v>8.6</v>
      </c>
      <c r="AG21" s="55">
        <v>98.6</v>
      </c>
      <c r="AH21" s="55">
        <v>24270000</v>
      </c>
      <c r="AI21" s="58">
        <f>(Table711[[#This Row],[Unemployment percent]]/100)*Table711[[#This Row],[Population]]</f>
        <v>4996860.8379999995</v>
      </c>
      <c r="AJ21" s="58">
        <f>(Table711[[#This Row],[Literacy percent]]/100)*Table711[[#This Row],[Population]]</f>
        <v>57289590.538000003</v>
      </c>
      <c r="AK21" s="58">
        <f>Table711[[#This Row],[Labor Force]]-Table711[[#This Row],[Total Unemployed]]</f>
        <v>19273139.162</v>
      </c>
      <c r="AL21" s="58" t="str">
        <f>IF(Table711[[#This Row],[Literacy percent]]&gt;90,"BOON","BARRIER")</f>
        <v>BOON</v>
      </c>
      <c r="AO21" s="66" t="s">
        <v>38</v>
      </c>
      <c r="AP21" s="4">
        <v>47000</v>
      </c>
      <c r="AQ21" s="4">
        <v>4007</v>
      </c>
      <c r="AR21" s="67">
        <f>Table512[[#This Row],[Highways(Km)]]/Table512[[#This Row],[Area(Sq Km)]]</f>
        <v>8.5255319148936165E-2</v>
      </c>
      <c r="AU21" s="73" t="s">
        <v>96</v>
      </c>
      <c r="AV21" s="74">
        <v>26074906</v>
      </c>
      <c r="AW21" s="74">
        <v>32.5</v>
      </c>
      <c r="AX21" s="74">
        <v>5.49</v>
      </c>
      <c r="AY21" s="75">
        <v>847434.44499999995</v>
      </c>
      <c r="AZ21" s="75">
        <v>143151.23394000001</v>
      </c>
      <c r="BA21" s="75">
        <v>704283.21105999989</v>
      </c>
    </row>
    <row r="22" spans="1:53" x14ac:dyDescent="0.25">
      <c r="A22" s="17" t="s">
        <v>171</v>
      </c>
      <c r="B22" s="15">
        <v>202600000000</v>
      </c>
      <c r="C22" s="15">
        <v>189400000000</v>
      </c>
      <c r="D22" s="15">
        <v>13200000000</v>
      </c>
      <c r="E22" s="15">
        <v>0.93484698914116482</v>
      </c>
      <c r="F22" s="25" t="str">
        <f t="shared" si="0"/>
        <v>BOON</v>
      </c>
      <c r="I22" s="17" t="s">
        <v>31</v>
      </c>
      <c r="J22" s="21">
        <v>688345</v>
      </c>
      <c r="K22" s="21">
        <v>40000</v>
      </c>
      <c r="L22" s="21">
        <v>6360000</v>
      </c>
      <c r="M22" s="15">
        <v>9.2395528405087557</v>
      </c>
      <c r="P22" s="39" t="s">
        <v>39</v>
      </c>
      <c r="Q22" s="39">
        <v>23.76</v>
      </c>
      <c r="R22" s="39">
        <v>8857870</v>
      </c>
      <c r="S22" s="38">
        <v>53.11</v>
      </c>
      <c r="T22" s="38">
        <f>(Table49[[#This Row],[ Population]]/1000)*Table49[[#This Row],[ Birth rate(births/1000 population)]]</f>
        <v>210462.99120000002</v>
      </c>
      <c r="U22" s="84">
        <f>(Table49[[#This Row],[Birth''s per year]]/1000)*Table49[[#This Row],[Infant mortality per 1000 births]]</f>
        <v>11177.689462632001</v>
      </c>
      <c r="X22" s="51" t="s">
        <v>24</v>
      </c>
      <c r="Y22" s="53">
        <v>39537943</v>
      </c>
      <c r="Z22" s="53">
        <v>0.61</v>
      </c>
      <c r="AA22" s="54">
        <f>(Table310[[#This Row],[29928987]]/1000)*Table310[[#This Row],[23.06]]</f>
        <v>24118.145229999998</v>
      </c>
      <c r="AD22" s="45" t="s">
        <v>95</v>
      </c>
      <c r="AE22" s="55">
        <v>68017860</v>
      </c>
      <c r="AF22" s="55">
        <v>11.2</v>
      </c>
      <c r="AG22" s="55">
        <v>79.400000000000006</v>
      </c>
      <c r="AH22" s="55">
        <v>23000000</v>
      </c>
      <c r="AI22" s="58">
        <f>(Table711[[#This Row],[Unemployment percent]]/100)*Table711[[#This Row],[Population]]</f>
        <v>7618000.3199999994</v>
      </c>
      <c r="AJ22" s="58">
        <f>(Table711[[#This Row],[Literacy percent]]/100)*Table711[[#This Row],[Population]]</f>
        <v>54006180.840000004</v>
      </c>
      <c r="AK22" s="58">
        <f>Table711[[#This Row],[Labor Force]]-Table711[[#This Row],[Total Unemployed]]</f>
        <v>15381999.68</v>
      </c>
      <c r="AL22" s="58" t="str">
        <f>IF(Table711[[#This Row],[Literacy percent]]&gt;90,"BOON","BARRIER")</f>
        <v>BARRIER</v>
      </c>
      <c r="AO22" s="66" t="s">
        <v>39</v>
      </c>
      <c r="AP22" s="4">
        <v>1098580</v>
      </c>
      <c r="AQ22" s="4">
        <v>60282</v>
      </c>
      <c r="AR22" s="67">
        <f>Table512[[#This Row],[Highways(Km)]]/Table512[[#This Row],[Area(Sq Km)]]</f>
        <v>5.4872653789437273E-2</v>
      </c>
      <c r="AU22" s="73" t="s">
        <v>55</v>
      </c>
      <c r="AV22" s="74">
        <v>42954279</v>
      </c>
      <c r="AW22" s="74">
        <v>20.82</v>
      </c>
      <c r="AX22" s="74">
        <v>5.59</v>
      </c>
      <c r="AY22" s="75">
        <v>894308.08878000011</v>
      </c>
      <c r="AZ22" s="75">
        <v>240114.41961000001</v>
      </c>
      <c r="BA22" s="75">
        <v>654193.66917000012</v>
      </c>
    </row>
    <row r="23" spans="1:53" x14ac:dyDescent="0.25">
      <c r="A23" s="17" t="s">
        <v>182</v>
      </c>
      <c r="B23" s="15">
        <v>118900000000</v>
      </c>
      <c r="C23" s="15">
        <v>106100000000</v>
      </c>
      <c r="D23" s="15">
        <v>12800000000</v>
      </c>
      <c r="E23" s="15">
        <v>0.89234650967199325</v>
      </c>
      <c r="F23" s="25" t="str">
        <f t="shared" si="0"/>
        <v>BOON</v>
      </c>
      <c r="I23" s="17" t="s">
        <v>35</v>
      </c>
      <c r="J23" s="21">
        <v>10364388</v>
      </c>
      <c r="K23" s="21">
        <v>595100</v>
      </c>
      <c r="L23" s="21">
        <v>94620900</v>
      </c>
      <c r="M23" s="15">
        <v>9.1294247185651489</v>
      </c>
      <c r="P23" s="39" t="s">
        <v>40</v>
      </c>
      <c r="Q23" s="39">
        <v>12.49</v>
      </c>
      <c r="R23" s="39">
        <v>4025476</v>
      </c>
      <c r="S23" s="39"/>
      <c r="T23" s="39">
        <f>(Table49[[#This Row],[ Population]]/1000)*Table49[[#This Row],[ Birth rate(births/1000 population)]]</f>
        <v>50278.195240000001</v>
      </c>
      <c r="U23" s="84">
        <f>(Table49[[#This Row],[Birth''s per year]]/1000)*Table49[[#This Row],[Infant mortality per 1000 births]]</f>
        <v>0</v>
      </c>
      <c r="X23" s="51" t="s">
        <v>97</v>
      </c>
      <c r="Y23" s="53">
        <v>4015676</v>
      </c>
      <c r="Z23" s="53">
        <v>4.99</v>
      </c>
      <c r="AA23" s="54">
        <f>(Table310[[#This Row],[29928987]]/1000)*Table310[[#This Row],[23.06]]</f>
        <v>20038.223239999999</v>
      </c>
      <c r="AD23" s="45" t="s">
        <v>189</v>
      </c>
      <c r="AE23" s="55">
        <v>47425336</v>
      </c>
      <c r="AF23" s="55">
        <v>3.5</v>
      </c>
      <c r="AG23" s="55">
        <v>99.7</v>
      </c>
      <c r="AH23" s="55">
        <v>21110000</v>
      </c>
      <c r="AI23" s="58">
        <f>(Table711[[#This Row],[Unemployment percent]]/100)*Table711[[#This Row],[Population]]</f>
        <v>1659886.7600000002</v>
      </c>
      <c r="AJ23" s="58">
        <f>(Table711[[#This Row],[Literacy percent]]/100)*Table711[[#This Row],[Population]]</f>
        <v>47283059.991999999</v>
      </c>
      <c r="AK23" s="58">
        <f>Table711[[#This Row],[Labor Force]]-Table711[[#This Row],[Total Unemployed]]</f>
        <v>19450113.239999998</v>
      </c>
      <c r="AL23" s="58" t="str">
        <f>IF(Table711[[#This Row],[Literacy percent]]&gt;90,"BOON","BARRIER")</f>
        <v>BOON</v>
      </c>
      <c r="AO23" s="66" t="s">
        <v>40</v>
      </c>
      <c r="AP23" s="4">
        <v>51129</v>
      </c>
      <c r="AQ23" s="4">
        <v>21846</v>
      </c>
      <c r="AR23" s="67">
        <f>Table512[[#This Row],[Highways(Km)]]/Table512[[#This Row],[Area(Sq Km)]]</f>
        <v>0.42727219386258286</v>
      </c>
      <c r="AU23" s="73" t="s">
        <v>138</v>
      </c>
      <c r="AV23" s="74">
        <v>27676547</v>
      </c>
      <c r="AW23" s="74">
        <v>31.45</v>
      </c>
      <c r="AX23" s="74">
        <v>9.4700000000000006</v>
      </c>
      <c r="AY23" s="75">
        <v>870427.40314999991</v>
      </c>
      <c r="AZ23" s="75">
        <v>262096.90009000001</v>
      </c>
      <c r="BA23" s="75">
        <v>608330.5030599999</v>
      </c>
    </row>
    <row r="24" spans="1:53" x14ac:dyDescent="0.25">
      <c r="A24" s="17" t="s">
        <v>180</v>
      </c>
      <c r="B24" s="15">
        <v>158500000000</v>
      </c>
      <c r="C24" s="15">
        <v>147400000000</v>
      </c>
      <c r="D24" s="15">
        <v>11100000000</v>
      </c>
      <c r="E24" s="15">
        <v>0.92996845425867503</v>
      </c>
      <c r="F24" s="25" t="str">
        <f t="shared" si="0"/>
        <v>BOON</v>
      </c>
      <c r="I24" s="17" t="s">
        <v>92</v>
      </c>
      <c r="J24" s="21">
        <v>296737</v>
      </c>
      <c r="K24" s="21">
        <v>16300</v>
      </c>
      <c r="L24" s="21">
        <v>2591700</v>
      </c>
      <c r="M24" s="15">
        <v>8.7339967715519133</v>
      </c>
      <c r="P24" s="39" t="s">
        <v>41</v>
      </c>
      <c r="Q24" s="39">
        <v>23.33</v>
      </c>
      <c r="R24" s="39">
        <v>1640115</v>
      </c>
      <c r="S24" s="38">
        <v>54.58</v>
      </c>
      <c r="T24" s="38">
        <f>(Table49[[#This Row],[ Population]]/1000)*Table49[[#This Row],[ Birth rate(births/1000 population)]]</f>
        <v>38263.882949999999</v>
      </c>
      <c r="U24" s="84">
        <f>(Table49[[#This Row],[Birth''s per year]]/1000)*Table49[[#This Row],[Infant mortality per 1000 births]]</f>
        <v>2088.4427314109998</v>
      </c>
      <c r="X24" s="51" t="s">
        <v>28</v>
      </c>
      <c r="Y24" s="53">
        <v>8184691</v>
      </c>
      <c r="Z24" s="53">
        <v>2</v>
      </c>
      <c r="AA24" s="54">
        <f>(Table310[[#This Row],[29928987]]/1000)*Table310[[#This Row],[23.06]]</f>
        <v>16369.382</v>
      </c>
      <c r="AD24" s="45" t="s">
        <v>68</v>
      </c>
      <c r="AE24" s="55">
        <v>77505756</v>
      </c>
      <c r="AF24" s="55">
        <v>10.9</v>
      </c>
      <c r="AG24" s="55">
        <v>57.7</v>
      </c>
      <c r="AH24" s="55">
        <v>20710000</v>
      </c>
      <c r="AI24" s="58">
        <f>(Table711[[#This Row],[Unemployment percent]]/100)*Table711[[#This Row],[Population]]</f>
        <v>8448127.4039999992</v>
      </c>
      <c r="AJ24" s="58">
        <f>(Table711[[#This Row],[Literacy percent]]/100)*Table711[[#This Row],[Population]]</f>
        <v>44720821.212000005</v>
      </c>
      <c r="AK24" s="58">
        <f>Table711[[#This Row],[Labor Force]]-Table711[[#This Row],[Total Unemployed]]</f>
        <v>12261872.596000001</v>
      </c>
      <c r="AL24" s="58" t="str">
        <f>IF(Table711[[#This Row],[Literacy percent]]&gt;90,"BOON","BARRIER")</f>
        <v>BARRIER</v>
      </c>
      <c r="AO24" s="66" t="s">
        <v>41</v>
      </c>
      <c r="AP24" s="4">
        <v>600370</v>
      </c>
      <c r="AQ24" s="4">
        <v>10217</v>
      </c>
      <c r="AR24" s="67">
        <f>Table512[[#This Row],[Highways(Km)]]/Table512[[#This Row],[Area(Sq Km)]]</f>
        <v>1.7017838999283774E-2</v>
      </c>
      <c r="AU24" s="73" t="s">
        <v>182</v>
      </c>
      <c r="AV24" s="74">
        <v>65444371</v>
      </c>
      <c r="AW24" s="74">
        <v>15.7</v>
      </c>
      <c r="AX24" s="74">
        <v>7.02</v>
      </c>
      <c r="AY24" s="75">
        <v>1027476.6246999999</v>
      </c>
      <c r="AZ24" s="75">
        <v>459419.48441999999</v>
      </c>
      <c r="BA24" s="75">
        <v>568057.14027999993</v>
      </c>
    </row>
    <row r="25" spans="1:53" x14ac:dyDescent="0.25">
      <c r="A25" s="17" t="s">
        <v>172</v>
      </c>
      <c r="B25" s="15">
        <v>229000000000</v>
      </c>
      <c r="C25" s="15">
        <v>218400000000</v>
      </c>
      <c r="D25" s="15">
        <v>10600000000</v>
      </c>
      <c r="E25" s="15">
        <v>0.95371179039301313</v>
      </c>
      <c r="F25" s="25" t="str">
        <f t="shared" si="0"/>
        <v>BOON</v>
      </c>
      <c r="I25" s="17" t="s">
        <v>139</v>
      </c>
      <c r="J25" s="21">
        <v>16407491</v>
      </c>
      <c r="K25" s="21">
        <v>895300</v>
      </c>
      <c r="L25" s="21">
        <v>142352700</v>
      </c>
      <c r="M25" s="15">
        <v>8.6760797248037491</v>
      </c>
      <c r="P25" s="39" t="s">
        <v>42</v>
      </c>
      <c r="Q25" s="39">
        <v>16.829999999999998</v>
      </c>
      <c r="R25" s="39">
        <v>186112794</v>
      </c>
      <c r="S25" s="38">
        <v>29.61</v>
      </c>
      <c r="T25" s="38">
        <f>(Table49[[#This Row],[ Population]]/1000)*Table49[[#This Row],[ Birth rate(births/1000 population)]]</f>
        <v>3132278.3230199995</v>
      </c>
      <c r="U25" s="84">
        <f>(Table49[[#This Row],[Birth''s per year]]/1000)*Table49[[#This Row],[Infant mortality per 1000 births]]</f>
        <v>92746.761144622185</v>
      </c>
      <c r="X25" s="51" t="s">
        <v>142</v>
      </c>
      <c r="Y25" s="53">
        <v>4035461</v>
      </c>
      <c r="Z25" s="53">
        <v>4.05</v>
      </c>
      <c r="AA25" s="54">
        <f>(Table310[[#This Row],[29928987]]/1000)*Table310[[#This Row],[23.06]]</f>
        <v>16343.617049999999</v>
      </c>
      <c r="AD25" s="45" t="s">
        <v>55</v>
      </c>
      <c r="AE25" s="55">
        <v>42954279</v>
      </c>
      <c r="AF25" s="55">
        <v>13.6</v>
      </c>
      <c r="AG25" s="55">
        <v>92.5</v>
      </c>
      <c r="AH25" s="55">
        <v>20700000</v>
      </c>
      <c r="AI25" s="58">
        <f>(Table711[[#This Row],[Unemployment percent]]/100)*Table711[[#This Row],[Population]]</f>
        <v>5841781.9440000001</v>
      </c>
      <c r="AJ25" s="58">
        <f>(Table711[[#This Row],[Literacy percent]]/100)*Table711[[#This Row],[Population]]</f>
        <v>39732708.075000003</v>
      </c>
      <c r="AK25" s="58">
        <f>Table711[[#This Row],[Labor Force]]-Table711[[#This Row],[Total Unemployed]]</f>
        <v>14858218.056</v>
      </c>
      <c r="AL25" s="58" t="str">
        <f>IF(Table711[[#This Row],[Literacy percent]]&gt;90,"BOON","BARRIER")</f>
        <v>BOON</v>
      </c>
      <c r="AO25" s="66" t="s">
        <v>42</v>
      </c>
      <c r="AP25" s="4">
        <v>8511965</v>
      </c>
      <c r="AQ25" s="4">
        <v>1724929</v>
      </c>
      <c r="AR25" s="67">
        <f>Table512[[#This Row],[Highways(Km)]]/Table512[[#This Row],[Area(Sq Km)]]</f>
        <v>0.20264756727735606</v>
      </c>
      <c r="AU25" s="73" t="s">
        <v>120</v>
      </c>
      <c r="AV25" s="74">
        <v>18040341</v>
      </c>
      <c r="AW25" s="74">
        <v>41.66</v>
      </c>
      <c r="AX25" s="74">
        <v>11.35</v>
      </c>
      <c r="AY25" s="75">
        <v>751560.6060599999</v>
      </c>
      <c r="AZ25" s="75">
        <v>204757.87035000001</v>
      </c>
      <c r="BA25" s="75">
        <v>546802.73570999992</v>
      </c>
    </row>
    <row r="26" spans="1:53" x14ac:dyDescent="0.25">
      <c r="A26" s="17" t="s">
        <v>45</v>
      </c>
      <c r="B26" s="15">
        <v>43070000000</v>
      </c>
      <c r="C26" s="15">
        <v>32710000000</v>
      </c>
      <c r="D26" s="15">
        <v>10360000000</v>
      </c>
      <c r="E26" s="15">
        <v>0.75946134200139304</v>
      </c>
      <c r="F26" s="25" t="str">
        <f t="shared" si="0"/>
        <v>BOON</v>
      </c>
      <c r="I26" s="17" t="s">
        <v>51</v>
      </c>
      <c r="J26" s="21">
        <v>44270</v>
      </c>
      <c r="K26" s="21">
        <v>2400</v>
      </c>
      <c r="L26" s="21">
        <v>381600</v>
      </c>
      <c r="M26" s="15">
        <v>8.6198328439123557</v>
      </c>
      <c r="P26" s="39" t="s">
        <v>43</v>
      </c>
      <c r="Q26" s="39">
        <v>14.96</v>
      </c>
      <c r="R26" s="39">
        <v>22643</v>
      </c>
      <c r="S26" s="39"/>
      <c r="T26" s="39">
        <f>(Table49[[#This Row],[ Population]]/1000)*Table49[[#This Row],[ Birth rate(births/1000 population)]]</f>
        <v>338.73928000000001</v>
      </c>
      <c r="U26" s="84">
        <f>(Table49[[#This Row],[Birth''s per year]]/1000)*Table49[[#This Row],[Infant mortality per 1000 births]]</f>
        <v>0</v>
      </c>
      <c r="X26" s="51" t="s">
        <v>177</v>
      </c>
      <c r="Y26" s="53">
        <v>9001774</v>
      </c>
      <c r="Z26" s="53">
        <v>1.67</v>
      </c>
      <c r="AA26" s="54">
        <f>(Table310[[#This Row],[29928987]]/1000)*Table310[[#This Row],[23.06]]</f>
        <v>15032.962579999998</v>
      </c>
      <c r="AD26" s="45" t="s">
        <v>172</v>
      </c>
      <c r="AE26" s="55">
        <v>40341462</v>
      </c>
      <c r="AF26" s="55">
        <v>10.4</v>
      </c>
      <c r="AG26" s="55">
        <v>97.9</v>
      </c>
      <c r="AH26" s="55">
        <v>19330000</v>
      </c>
      <c r="AI26" s="58">
        <f>(Table711[[#This Row],[Unemployment percent]]/100)*Table711[[#This Row],[Population]]</f>
        <v>4195512.0480000004</v>
      </c>
      <c r="AJ26" s="58">
        <f>(Table711[[#This Row],[Literacy percent]]/100)*Table711[[#This Row],[Population]]</f>
        <v>39494291.298</v>
      </c>
      <c r="AK26" s="58">
        <f>Table711[[#This Row],[Labor Force]]-Table711[[#This Row],[Total Unemployed]]</f>
        <v>15134487.952</v>
      </c>
      <c r="AL26" s="58" t="str">
        <f>IF(Table711[[#This Row],[Literacy percent]]&gt;90,"BOON","BARRIER")</f>
        <v>BOON</v>
      </c>
      <c r="AO26" s="66" t="s">
        <v>43</v>
      </c>
      <c r="AP26" s="4">
        <v>153</v>
      </c>
      <c r="AQ26" s="4">
        <v>177</v>
      </c>
      <c r="AR26" s="67">
        <f>Table512[[#This Row],[Highways(Km)]]/Table512[[#This Row],[Area(Sq Km)]]</f>
        <v>1.1568627450980393</v>
      </c>
      <c r="AU26" s="73" t="s">
        <v>134</v>
      </c>
      <c r="AV26" s="74">
        <v>32725847</v>
      </c>
      <c r="AW26" s="74">
        <v>22.29</v>
      </c>
      <c r="AX26" s="74">
        <v>5.64</v>
      </c>
      <c r="AY26" s="75">
        <v>729459.12962999998</v>
      </c>
      <c r="AZ26" s="75">
        <v>184573.77708</v>
      </c>
      <c r="BA26" s="75">
        <v>544885.35254999995</v>
      </c>
    </row>
    <row r="27" spans="1:53" x14ac:dyDescent="0.25">
      <c r="A27" s="17" t="s">
        <v>164</v>
      </c>
      <c r="B27" s="15">
        <v>138200000000</v>
      </c>
      <c r="C27" s="15">
        <v>128500000000</v>
      </c>
      <c r="D27" s="15">
        <v>9700000000</v>
      </c>
      <c r="E27" s="15">
        <v>0.92981186685962369</v>
      </c>
      <c r="F27" s="25" t="str">
        <f t="shared" si="0"/>
        <v>BOON</v>
      </c>
      <c r="I27" s="17" t="s">
        <v>23</v>
      </c>
      <c r="J27" s="21">
        <v>68722</v>
      </c>
      <c r="K27" s="21">
        <v>3600</v>
      </c>
      <c r="L27" s="21">
        <v>572400</v>
      </c>
      <c r="M27" s="15">
        <v>8.3292104420709521</v>
      </c>
      <c r="P27" s="39" t="s">
        <v>44</v>
      </c>
      <c r="Q27" s="39">
        <v>19.010000000000002</v>
      </c>
      <c r="R27" s="39">
        <v>372361</v>
      </c>
      <c r="S27" s="38">
        <v>12.61</v>
      </c>
      <c r="T27" s="38">
        <f>(Table49[[#This Row],[ Population]]/1000)*Table49[[#This Row],[ Birth rate(births/1000 population)]]</f>
        <v>7078.5826100000004</v>
      </c>
      <c r="U27" s="84">
        <f>(Table49[[#This Row],[Birth''s per year]]/1000)*Table49[[#This Row],[Infant mortality per 1000 births]]</f>
        <v>89.260926712100002</v>
      </c>
      <c r="X27" s="51" t="s">
        <v>155</v>
      </c>
      <c r="Y27" s="53">
        <v>863051</v>
      </c>
      <c r="Z27" s="53">
        <v>16.29</v>
      </c>
      <c r="AA27" s="54">
        <f>(Table310[[#This Row],[29928987]]/1000)*Table310[[#This Row],[23.06]]</f>
        <v>14059.10079</v>
      </c>
      <c r="AD27" s="45" t="s">
        <v>49</v>
      </c>
      <c r="AE27" s="55">
        <v>32805041</v>
      </c>
      <c r="AF27" s="55">
        <v>7</v>
      </c>
      <c r="AG27" s="55">
        <v>97</v>
      </c>
      <c r="AH27" s="55">
        <v>17370000</v>
      </c>
      <c r="AI27" s="58">
        <f>(Table711[[#This Row],[Unemployment percent]]/100)*Table711[[#This Row],[Population]]</f>
        <v>2296352.87</v>
      </c>
      <c r="AJ27" s="58">
        <f>(Table711[[#This Row],[Literacy percent]]/100)*Table711[[#This Row],[Population]]</f>
        <v>31820889.77</v>
      </c>
      <c r="AK27" s="58">
        <f>Table711[[#This Row],[Labor Force]]-Table711[[#This Row],[Total Unemployed]]</f>
        <v>15073647.129999999</v>
      </c>
      <c r="AL27" s="58" t="str">
        <f>IF(Table711[[#This Row],[Literacy percent]]&gt;90,"BOON","BARRIER")</f>
        <v>BOON</v>
      </c>
      <c r="AO27" s="66" t="s">
        <v>44</v>
      </c>
      <c r="AP27" s="4">
        <v>5770</v>
      </c>
      <c r="AQ27" s="4">
        <v>2525</v>
      </c>
      <c r="AR27" s="67">
        <f>Table512[[#This Row],[Highways(Km)]]/Table512[[#This Row],[Area(Sq Km)]]</f>
        <v>0.43760831889081458</v>
      </c>
      <c r="AU27" s="73" t="s">
        <v>194</v>
      </c>
      <c r="AV27" s="74">
        <v>26851195</v>
      </c>
      <c r="AW27" s="74">
        <v>26.22</v>
      </c>
      <c r="AX27" s="74">
        <v>7.95</v>
      </c>
      <c r="AY27" s="75">
        <v>704038.33289999992</v>
      </c>
      <c r="AZ27" s="75">
        <v>213467.00025000001</v>
      </c>
      <c r="BA27" s="75">
        <v>490571.33264999988</v>
      </c>
    </row>
    <row r="28" spans="1:53" x14ac:dyDescent="0.25">
      <c r="A28" s="17" t="s">
        <v>95</v>
      </c>
      <c r="B28" s="15">
        <v>129000000000</v>
      </c>
      <c r="C28" s="15">
        <v>119900000000</v>
      </c>
      <c r="D28" s="15">
        <v>9100000000</v>
      </c>
      <c r="E28" s="15">
        <v>0.92945736434108528</v>
      </c>
      <c r="F28" s="25" t="str">
        <f t="shared" si="0"/>
        <v>BOON</v>
      </c>
      <c r="I28" s="17" t="s">
        <v>125</v>
      </c>
      <c r="J28" s="21">
        <v>398534</v>
      </c>
      <c r="K28" s="21">
        <v>20000</v>
      </c>
      <c r="L28" s="21">
        <v>3180000</v>
      </c>
      <c r="M28" s="15">
        <v>7.9792439289997841</v>
      </c>
      <c r="P28" s="39" t="s">
        <v>45</v>
      </c>
      <c r="Q28" s="39">
        <v>9.66</v>
      </c>
      <c r="R28" s="39">
        <v>7450349</v>
      </c>
      <c r="S28" s="38">
        <v>20.55</v>
      </c>
      <c r="T28" s="38">
        <f>(Table49[[#This Row],[ Population]]/1000)*Table49[[#This Row],[ Birth rate(births/1000 population)]]</f>
        <v>71970.371339999998</v>
      </c>
      <c r="U28" s="84">
        <f>(Table49[[#This Row],[Birth''s per year]]/1000)*Table49[[#This Row],[Infant mortality per 1000 births]]</f>
        <v>1478.9911310370001</v>
      </c>
      <c r="X28" s="51" t="s">
        <v>63</v>
      </c>
      <c r="Y28" s="53">
        <v>5432335</v>
      </c>
      <c r="Z28" s="53">
        <v>2.48</v>
      </c>
      <c r="AA28" s="54">
        <f>(Table310[[#This Row],[29928987]]/1000)*Table310[[#This Row],[23.06]]</f>
        <v>13472.1908</v>
      </c>
      <c r="AD28" s="45" t="s">
        <v>152</v>
      </c>
      <c r="AE28" s="55">
        <v>38635144</v>
      </c>
      <c r="AF28" s="55">
        <v>19.5</v>
      </c>
      <c r="AG28" s="55">
        <v>99.8</v>
      </c>
      <c r="AH28" s="55">
        <v>17020000</v>
      </c>
      <c r="AI28" s="58">
        <f>(Table711[[#This Row],[Unemployment percent]]/100)*Table711[[#This Row],[Population]]</f>
        <v>7533853.0800000001</v>
      </c>
      <c r="AJ28" s="58">
        <f>(Table711[[#This Row],[Literacy percent]]/100)*Table711[[#This Row],[Population]]</f>
        <v>38557873.711999997</v>
      </c>
      <c r="AK28" s="58">
        <f>Table711[[#This Row],[Labor Force]]-Table711[[#This Row],[Total Unemployed]]</f>
        <v>9486146.9199999999</v>
      </c>
      <c r="AL28" s="58" t="str">
        <f>IF(Table711[[#This Row],[Literacy percent]]&gt;90,"BOON","BARRIER")</f>
        <v>BOON</v>
      </c>
      <c r="AO28" s="66" t="s">
        <v>45</v>
      </c>
      <c r="AP28" s="4">
        <v>110910</v>
      </c>
      <c r="AQ28" s="4">
        <v>37077</v>
      </c>
      <c r="AR28" s="67">
        <f>Table512[[#This Row],[Highways(Km)]]/Table512[[#This Row],[Area(Sq Km)]]</f>
        <v>0.33429807952393831</v>
      </c>
      <c r="AU28" s="73" t="s">
        <v>179</v>
      </c>
      <c r="AV28" s="74">
        <v>18448752</v>
      </c>
      <c r="AW28" s="74">
        <v>28.29</v>
      </c>
      <c r="AX28" s="74">
        <v>4.88</v>
      </c>
      <c r="AY28" s="75">
        <v>521915.19407999999</v>
      </c>
      <c r="AZ28" s="75">
        <v>90029.909759999995</v>
      </c>
      <c r="BA28" s="75">
        <v>431885.28431999998</v>
      </c>
    </row>
    <row r="29" spans="1:53" x14ac:dyDescent="0.25">
      <c r="A29" s="17" t="s">
        <v>178</v>
      </c>
      <c r="B29" s="15">
        <v>63470000000</v>
      </c>
      <c r="C29" s="15">
        <v>54530000000</v>
      </c>
      <c r="D29" s="15">
        <v>8940000000</v>
      </c>
      <c r="E29" s="15">
        <v>0.85914605325350557</v>
      </c>
      <c r="F29" s="25" t="str">
        <f t="shared" si="0"/>
        <v>BOON</v>
      </c>
      <c r="I29" s="17" t="s">
        <v>154</v>
      </c>
      <c r="J29" s="21">
        <v>3916632</v>
      </c>
      <c r="K29" s="21">
        <v>190000</v>
      </c>
      <c r="L29" s="21">
        <v>30210000</v>
      </c>
      <c r="M29" s="15">
        <v>7.7132597599161725</v>
      </c>
      <c r="P29" s="39" t="s">
        <v>46</v>
      </c>
      <c r="Q29" s="39">
        <v>18.11</v>
      </c>
      <c r="R29" s="39">
        <v>42909464</v>
      </c>
      <c r="S29" s="38">
        <v>67.239999999999995</v>
      </c>
      <c r="T29" s="38">
        <f>(Table49[[#This Row],[ Population]]/1000)*Table49[[#This Row],[ Birth rate(births/1000 population)]]</f>
        <v>777090.39304</v>
      </c>
      <c r="U29" s="84">
        <f>(Table49[[#This Row],[Birth''s per year]]/1000)*Table49[[#This Row],[Infant mortality per 1000 births]]</f>
        <v>52251.558028009596</v>
      </c>
      <c r="X29" s="51" t="s">
        <v>35</v>
      </c>
      <c r="Y29" s="53">
        <v>10364388</v>
      </c>
      <c r="Z29" s="53">
        <v>1.23</v>
      </c>
      <c r="AA29" s="54">
        <f>(Table310[[#This Row],[29928987]]/1000)*Table310[[#This Row],[23.06]]</f>
        <v>12748.197240000001</v>
      </c>
      <c r="AD29" s="45" t="s">
        <v>171</v>
      </c>
      <c r="AE29" s="55">
        <v>44344136</v>
      </c>
      <c r="AF29" s="55">
        <v>26.2</v>
      </c>
      <c r="AG29" s="55">
        <v>86.4</v>
      </c>
      <c r="AH29" s="55">
        <v>16630000</v>
      </c>
      <c r="AI29" s="58">
        <f>(Table711[[#This Row],[Unemployment percent]]/100)*Table711[[#This Row],[Population]]</f>
        <v>11618163.632000001</v>
      </c>
      <c r="AJ29" s="58">
        <f>(Table711[[#This Row],[Literacy percent]]/100)*Table711[[#This Row],[Population]]</f>
        <v>38313333.504000008</v>
      </c>
      <c r="AK29" s="58">
        <f>Table711[[#This Row],[Labor Force]]-Table711[[#This Row],[Total Unemployed]]</f>
        <v>5011836.3679999989</v>
      </c>
      <c r="AL29" s="58" t="str">
        <f>IF(Table711[[#This Row],[Literacy percent]]&gt;90,"BOON","BARRIER")</f>
        <v>BARRIER</v>
      </c>
      <c r="AO29" s="66" t="s">
        <v>46</v>
      </c>
      <c r="AP29" s="4">
        <v>678500</v>
      </c>
      <c r="AQ29" s="4">
        <v>28200</v>
      </c>
      <c r="AR29" s="67">
        <f>Table512[[#This Row],[Highways(Km)]]/Table512[[#This Row],[Area(Sq Km)]]</f>
        <v>4.1562269712601324E-2</v>
      </c>
      <c r="AU29" s="73" t="s">
        <v>122</v>
      </c>
      <c r="AV29" s="74">
        <v>23953136</v>
      </c>
      <c r="AW29" s="74">
        <v>23.07</v>
      </c>
      <c r="AX29" s="74">
        <v>5.0599999999999996</v>
      </c>
      <c r="AY29" s="75">
        <v>552598.84751999995</v>
      </c>
      <c r="AZ29" s="75">
        <v>121202.86815999998</v>
      </c>
      <c r="BA29" s="75">
        <v>431395.97936</v>
      </c>
    </row>
    <row r="30" spans="1:53" x14ac:dyDescent="0.25">
      <c r="A30" s="17" t="s">
        <v>190</v>
      </c>
      <c r="B30" s="15">
        <v>45120000000</v>
      </c>
      <c r="C30" s="15">
        <v>36510000000</v>
      </c>
      <c r="D30" s="15">
        <v>8610000000</v>
      </c>
      <c r="E30" s="15">
        <v>0.80917553191489366</v>
      </c>
      <c r="F30" s="25" t="str">
        <f t="shared" si="0"/>
        <v>BOON</v>
      </c>
      <c r="I30" s="17" t="s">
        <v>97</v>
      </c>
      <c r="J30" s="21">
        <v>4015676</v>
      </c>
      <c r="K30" s="21">
        <v>174400</v>
      </c>
      <c r="L30" s="21">
        <v>27729600</v>
      </c>
      <c r="M30" s="15">
        <v>6.9053379804545987</v>
      </c>
      <c r="P30" s="39" t="s">
        <v>47</v>
      </c>
      <c r="Q30" s="39">
        <v>27.08</v>
      </c>
      <c r="R30" s="39">
        <v>13607069</v>
      </c>
      <c r="S30" s="38">
        <v>71.48</v>
      </c>
      <c r="T30" s="38">
        <f>(Table49[[#This Row],[ Population]]/1000)*Table49[[#This Row],[ Birth rate(births/1000 population)]]</f>
        <v>368479.42851999996</v>
      </c>
      <c r="U30" s="84">
        <f>(Table49[[#This Row],[Birth''s per year]]/1000)*Table49[[#This Row],[Infant mortality per 1000 births]]</f>
        <v>26338.909550609598</v>
      </c>
      <c r="X30" s="51" t="s">
        <v>62</v>
      </c>
      <c r="Y30" s="53">
        <v>10241138</v>
      </c>
      <c r="Z30" s="53">
        <v>0.97</v>
      </c>
      <c r="AA30" s="54">
        <f>(Table310[[#This Row],[29928987]]/1000)*Table310[[#This Row],[23.06]]</f>
        <v>9933.9038600000003</v>
      </c>
      <c r="AD30" s="45" t="s">
        <v>24</v>
      </c>
      <c r="AE30" s="55">
        <v>39537943</v>
      </c>
      <c r="AF30" s="55">
        <v>14.8</v>
      </c>
      <c r="AG30" s="55">
        <v>97.1</v>
      </c>
      <c r="AH30" s="55">
        <v>15040000</v>
      </c>
      <c r="AI30" s="58">
        <f>(Table711[[#This Row],[Unemployment percent]]/100)*Table711[[#This Row],[Population]]</f>
        <v>5851615.5640000012</v>
      </c>
      <c r="AJ30" s="58">
        <f>(Table711[[#This Row],[Literacy percent]]/100)*Table711[[#This Row],[Population]]</f>
        <v>38391342.652999997</v>
      </c>
      <c r="AK30" s="58">
        <f>Table711[[#This Row],[Labor Force]]-Table711[[#This Row],[Total Unemployed]]</f>
        <v>9188384.4359999988</v>
      </c>
      <c r="AL30" s="58" t="str">
        <f>IF(Table711[[#This Row],[Literacy percent]]&gt;90,"BOON","BARRIER")</f>
        <v>BOON</v>
      </c>
      <c r="AO30" s="66" t="s">
        <v>47</v>
      </c>
      <c r="AP30" s="4">
        <v>181040</v>
      </c>
      <c r="AQ30" s="4">
        <v>12323</v>
      </c>
      <c r="AR30" s="67">
        <f>Table512[[#This Row],[Highways(Km)]]/Table512[[#This Row],[Area(Sq Km)]]</f>
        <v>6.8067830313742819E-2</v>
      </c>
      <c r="AU30" s="73" t="s">
        <v>150</v>
      </c>
      <c r="AV30" s="74">
        <v>27925628</v>
      </c>
      <c r="AW30" s="74">
        <v>20.87</v>
      </c>
      <c r="AX30" s="74">
        <v>6.26</v>
      </c>
      <c r="AY30" s="75">
        <v>582807.85636000009</v>
      </c>
      <c r="AZ30" s="75">
        <v>174814.43127999999</v>
      </c>
      <c r="BA30" s="75">
        <v>407993.42508000007</v>
      </c>
    </row>
    <row r="31" spans="1:53" x14ac:dyDescent="0.25">
      <c r="A31" s="17" t="s">
        <v>116</v>
      </c>
      <c r="B31" s="15">
        <v>17930000000</v>
      </c>
      <c r="C31" s="15">
        <v>10170000000</v>
      </c>
      <c r="D31" s="15">
        <v>7760000000</v>
      </c>
      <c r="E31" s="15">
        <v>0.56720580033463464</v>
      </c>
      <c r="F31" s="25" t="str">
        <f t="shared" si="0"/>
        <v>BOON</v>
      </c>
      <c r="I31" s="17" t="s">
        <v>180</v>
      </c>
      <c r="J31" s="21">
        <v>22894384</v>
      </c>
      <c r="K31" s="21">
        <v>988000</v>
      </c>
      <c r="L31" s="21">
        <v>157092000</v>
      </c>
      <c r="M31" s="15">
        <v>6.8615954026105266</v>
      </c>
      <c r="P31" s="39" t="s">
        <v>48</v>
      </c>
      <c r="Q31" s="39">
        <v>34.67</v>
      </c>
      <c r="R31" s="39">
        <v>16380005</v>
      </c>
      <c r="S31" s="38">
        <v>68.260000000000005</v>
      </c>
      <c r="T31" s="38">
        <f>(Table49[[#This Row],[ Population]]/1000)*Table49[[#This Row],[ Birth rate(births/1000 population)]]</f>
        <v>567894.77335000003</v>
      </c>
      <c r="U31" s="84">
        <f>(Table49[[#This Row],[Birth''s per year]]/1000)*Table49[[#This Row],[Infant mortality per 1000 births]]</f>
        <v>38764.497228871005</v>
      </c>
      <c r="X31" s="51" t="s">
        <v>91</v>
      </c>
      <c r="Y31" s="53">
        <v>10006835</v>
      </c>
      <c r="Z31" s="53">
        <v>0.86</v>
      </c>
      <c r="AA31" s="54">
        <f>(Table310[[#This Row],[29928987]]/1000)*Table310[[#This Row],[23.06]]</f>
        <v>8605.8780999999999</v>
      </c>
      <c r="AD31" s="45" t="s">
        <v>194</v>
      </c>
      <c r="AE31" s="55">
        <v>26851195</v>
      </c>
      <c r="AF31" s="55">
        <v>0.6</v>
      </c>
      <c r="AG31" s="55">
        <v>99.3</v>
      </c>
      <c r="AH31" s="55">
        <v>14640000</v>
      </c>
      <c r="AI31" s="58">
        <f>(Table711[[#This Row],[Unemployment percent]]/100)*Table711[[#This Row],[Population]]</f>
        <v>161107.17000000001</v>
      </c>
      <c r="AJ31" s="58">
        <f>(Table711[[#This Row],[Literacy percent]]/100)*Table711[[#This Row],[Population]]</f>
        <v>26663236.635000002</v>
      </c>
      <c r="AK31" s="58">
        <f>Table711[[#This Row],[Labor Force]]-Table711[[#This Row],[Total Unemployed]]</f>
        <v>14478892.83</v>
      </c>
      <c r="AL31" s="58" t="str">
        <f>IF(Table711[[#This Row],[Literacy percent]]&gt;90,"BOON","BARRIER")</f>
        <v>BOON</v>
      </c>
      <c r="AO31" s="66" t="s">
        <v>48</v>
      </c>
      <c r="AP31" s="4">
        <v>475440</v>
      </c>
      <c r="AQ31" s="4">
        <v>34300</v>
      </c>
      <c r="AR31" s="67">
        <f>Table512[[#This Row],[Highways(Km)]]/Table512[[#This Row],[Area(Sq Km)]]</f>
        <v>7.2143698468786807E-2</v>
      </c>
      <c r="AU31" s="73" t="s">
        <v>21</v>
      </c>
      <c r="AV31" s="74">
        <v>32531853</v>
      </c>
      <c r="AW31" s="74">
        <v>17.13</v>
      </c>
      <c r="AX31" s="74">
        <v>4.5999999999999996</v>
      </c>
      <c r="AY31" s="75">
        <v>557270.64188999997</v>
      </c>
      <c r="AZ31" s="75">
        <v>149646.5238</v>
      </c>
      <c r="BA31" s="75">
        <v>407624.11809</v>
      </c>
    </row>
    <row r="32" spans="1:53" x14ac:dyDescent="0.25">
      <c r="A32" s="17" t="s">
        <v>122</v>
      </c>
      <c r="B32" s="15">
        <v>75330000000</v>
      </c>
      <c r="C32" s="15">
        <v>68400000000</v>
      </c>
      <c r="D32" s="15">
        <v>6930000000</v>
      </c>
      <c r="E32" s="15">
        <v>0.90800477897252085</v>
      </c>
      <c r="F32" s="25" t="str">
        <f t="shared" si="0"/>
        <v>BOON</v>
      </c>
      <c r="I32" s="17" t="s">
        <v>133</v>
      </c>
      <c r="J32" s="21">
        <v>9341</v>
      </c>
      <c r="K32" s="21">
        <v>400</v>
      </c>
      <c r="L32" s="21">
        <v>63600</v>
      </c>
      <c r="M32" s="15">
        <v>6.8086928594368912</v>
      </c>
      <c r="P32" s="39" t="s">
        <v>49</v>
      </c>
      <c r="Q32" s="39">
        <v>10.84</v>
      </c>
      <c r="R32" s="39">
        <v>32805041</v>
      </c>
      <c r="S32" s="38">
        <v>4.75</v>
      </c>
      <c r="T32" s="38">
        <f>(Table49[[#This Row],[ Population]]/1000)*Table49[[#This Row],[ Birth rate(births/1000 population)]]</f>
        <v>355606.64443999995</v>
      </c>
      <c r="U32" s="84">
        <f>(Table49[[#This Row],[Birth''s per year]]/1000)*Table49[[#This Row],[Infant mortality per 1000 births]]</f>
        <v>1689.1315610899999</v>
      </c>
      <c r="X32" s="51" t="s">
        <v>145</v>
      </c>
      <c r="Y32" s="53">
        <v>4593041</v>
      </c>
      <c r="Z32" s="53">
        <v>1.74</v>
      </c>
      <c r="AA32" s="54">
        <f>(Table310[[#This Row],[29928987]]/1000)*Table310[[#This Row],[23.06]]</f>
        <v>7991.8913400000001</v>
      </c>
      <c r="AD32" s="45" t="s">
        <v>195</v>
      </c>
      <c r="AE32" s="55">
        <v>25375281</v>
      </c>
      <c r="AF32" s="55">
        <v>17.100000000000001</v>
      </c>
      <c r="AG32" s="55">
        <v>93.4</v>
      </c>
      <c r="AH32" s="55">
        <v>12250000</v>
      </c>
      <c r="AI32" s="58">
        <f>(Table711[[#This Row],[Unemployment percent]]/100)*Table711[[#This Row],[Population]]</f>
        <v>4339173.051</v>
      </c>
      <c r="AJ32" s="58">
        <f>(Table711[[#This Row],[Literacy percent]]/100)*Table711[[#This Row],[Population]]</f>
        <v>23700512.454</v>
      </c>
      <c r="AK32" s="58">
        <f>Table711[[#This Row],[Labor Force]]-Table711[[#This Row],[Total Unemployed]]</f>
        <v>7910826.949</v>
      </c>
      <c r="AL32" s="58" t="str">
        <f>IF(Table711[[#This Row],[Literacy percent]]&gt;90,"BOON","BARRIER")</f>
        <v>BOON</v>
      </c>
      <c r="AO32" s="66" t="s">
        <v>49</v>
      </c>
      <c r="AP32" s="4">
        <v>9984670</v>
      </c>
      <c r="AQ32" s="4">
        <v>1408800</v>
      </c>
      <c r="AR32" s="67">
        <f>Table512[[#This Row],[Highways(Km)]]/Table512[[#This Row],[Area(Sq Km)]]</f>
        <v>0.14109630062886405</v>
      </c>
      <c r="AU32" s="73" t="s">
        <v>88</v>
      </c>
      <c r="AV32" s="74">
        <v>14655189</v>
      </c>
      <c r="AW32" s="74">
        <v>34.11</v>
      </c>
      <c r="AX32" s="74">
        <v>6.81</v>
      </c>
      <c r="AY32" s="75">
        <v>499888.49679</v>
      </c>
      <c r="AZ32" s="75">
        <v>99801.837090000001</v>
      </c>
      <c r="BA32" s="75">
        <v>400086.65970000002</v>
      </c>
    </row>
    <row r="33" spans="1:53" x14ac:dyDescent="0.25">
      <c r="A33" s="17" t="s">
        <v>151</v>
      </c>
      <c r="B33" s="15">
        <v>52860000000</v>
      </c>
      <c r="C33" s="15">
        <v>46050000000</v>
      </c>
      <c r="D33" s="15">
        <v>6810000000</v>
      </c>
      <c r="E33" s="15">
        <v>0.87116912599318952</v>
      </c>
      <c r="F33" s="25" t="str">
        <f t="shared" si="0"/>
        <v>BOON</v>
      </c>
      <c r="I33" s="17" t="s">
        <v>107</v>
      </c>
      <c r="J33" s="21">
        <v>48422644</v>
      </c>
      <c r="K33" s="21">
        <v>2070000</v>
      </c>
      <c r="L33" s="21">
        <v>329130000</v>
      </c>
      <c r="M33" s="15">
        <v>6.797026614242708</v>
      </c>
      <c r="P33" s="39" t="s">
        <v>50</v>
      </c>
      <c r="Q33" s="39">
        <v>25.33</v>
      </c>
      <c r="R33" s="39">
        <v>418224</v>
      </c>
      <c r="S33" s="38">
        <v>47.77</v>
      </c>
      <c r="T33" s="38">
        <f>(Table49[[#This Row],[ Population]]/1000)*Table49[[#This Row],[ Birth rate(births/1000 population)]]</f>
        <v>10593.61392</v>
      </c>
      <c r="U33" s="84">
        <f>(Table49[[#This Row],[Birth''s per year]]/1000)*Table49[[#This Row],[Infant mortality per 1000 births]]</f>
        <v>506.0569369584</v>
      </c>
      <c r="X33" s="51" t="s">
        <v>59</v>
      </c>
      <c r="Y33" s="53">
        <v>4495904</v>
      </c>
      <c r="Z33" s="53">
        <v>1.58</v>
      </c>
      <c r="AA33" s="54">
        <f>(Table310[[#This Row],[29928987]]/1000)*Table310[[#This Row],[23.06]]</f>
        <v>7103.5283200000013</v>
      </c>
      <c r="AD33" s="45" t="s">
        <v>19</v>
      </c>
      <c r="AE33" s="55">
        <v>29928987</v>
      </c>
      <c r="AF33" s="55">
        <v>3.6</v>
      </c>
      <c r="AG33" s="55">
        <v>36</v>
      </c>
      <c r="AH33" s="55">
        <v>11800000</v>
      </c>
      <c r="AI33" s="58">
        <f>(Table711[[#This Row],[Unemployment percent]]/100)*Table711[[#This Row],[Population]]</f>
        <v>1077443.5320000001</v>
      </c>
      <c r="AJ33" s="58">
        <f>(Table711[[#This Row],[Literacy percent]]/100)*Table711[[#This Row],[Population]]</f>
        <v>10774435.32</v>
      </c>
      <c r="AK33" s="58">
        <f>Table711[[#This Row],[Labor Force]]-Table711[[#This Row],[Total Unemployed]]</f>
        <v>10722556.468</v>
      </c>
      <c r="AL33" s="58" t="str">
        <f>IF(Table711[[#This Row],[Literacy percent]]&gt;90,"BOON","BARRIER")</f>
        <v>BARRIER</v>
      </c>
      <c r="AO33" s="66" t="s">
        <v>50</v>
      </c>
      <c r="AP33" s="4">
        <v>4033</v>
      </c>
      <c r="AQ33" s="4">
        <v>1100</v>
      </c>
      <c r="AR33" s="67">
        <f>Table512[[#This Row],[Highways(Km)]]/Table512[[#This Row],[Area(Sq Km)]]</f>
        <v>0.27274981403421772</v>
      </c>
      <c r="AU33" s="73" t="s">
        <v>24</v>
      </c>
      <c r="AV33" s="74">
        <v>39537943</v>
      </c>
      <c r="AW33" s="74">
        <v>16.899999999999999</v>
      </c>
      <c r="AX33" s="74">
        <v>7.56</v>
      </c>
      <c r="AY33" s="75">
        <v>668191.23669999989</v>
      </c>
      <c r="AZ33" s="75">
        <v>298906.84907999996</v>
      </c>
      <c r="BA33" s="75">
        <v>369284.38761999994</v>
      </c>
    </row>
    <row r="34" spans="1:53" x14ac:dyDescent="0.25">
      <c r="A34" s="17" t="s">
        <v>53</v>
      </c>
      <c r="B34" s="15">
        <v>48600000000</v>
      </c>
      <c r="C34" s="15">
        <v>41800000000</v>
      </c>
      <c r="D34" s="15">
        <v>6800000000</v>
      </c>
      <c r="E34" s="15">
        <v>0.86008230452674894</v>
      </c>
      <c r="F34" s="25" t="str">
        <f t="shared" si="0"/>
        <v>BOON</v>
      </c>
      <c r="I34" s="17" t="s">
        <v>101</v>
      </c>
      <c r="J34" s="21">
        <v>127417244</v>
      </c>
      <c r="K34" s="21">
        <v>5290000</v>
      </c>
      <c r="L34" s="21">
        <v>841110000</v>
      </c>
      <c r="M34" s="15">
        <v>6.6012258121043645</v>
      </c>
      <c r="P34" s="39" t="s">
        <v>51</v>
      </c>
      <c r="Q34" s="39">
        <v>12.92</v>
      </c>
      <c r="R34" s="39">
        <v>44270</v>
      </c>
      <c r="S34" s="38">
        <v>8.19</v>
      </c>
      <c r="T34" s="38">
        <f>(Table49[[#This Row],[ Population]]/1000)*Table49[[#This Row],[ Birth rate(births/1000 population)]]</f>
        <v>571.96840000000009</v>
      </c>
      <c r="U34" s="84">
        <f>(Table49[[#This Row],[Birth''s per year]]/1000)*Table49[[#This Row],[Infant mortality per 1000 births]]</f>
        <v>4.6844211959999997</v>
      </c>
      <c r="X34" s="51" t="s">
        <v>74</v>
      </c>
      <c r="Y34" s="53">
        <v>5223442</v>
      </c>
      <c r="Z34" s="53">
        <v>0.95</v>
      </c>
      <c r="AA34" s="54">
        <f>(Table310[[#This Row],[29928987]]/1000)*Table310[[#This Row],[23.06]]</f>
        <v>4962.2698999999993</v>
      </c>
      <c r="AD34" s="45" t="s">
        <v>104</v>
      </c>
      <c r="AE34" s="55">
        <v>33829590</v>
      </c>
      <c r="AF34" s="55">
        <v>40</v>
      </c>
      <c r="AG34" s="55">
        <v>85.1</v>
      </c>
      <c r="AH34" s="55">
        <v>11400000</v>
      </c>
      <c r="AI34" s="58">
        <f>(Table711[[#This Row],[Unemployment percent]]/100)*Table711[[#This Row],[Population]]</f>
        <v>13531836</v>
      </c>
      <c r="AJ34" s="58">
        <f>(Table711[[#This Row],[Literacy percent]]/100)*Table711[[#This Row],[Population]]</f>
        <v>28788981.09</v>
      </c>
      <c r="AK34" s="58">
        <f>Table711[[#This Row],[Labor Force]]-Table711[[#This Row],[Total Unemployed]]</f>
        <v>-2131836</v>
      </c>
      <c r="AL34" s="58" t="str">
        <f>IF(Table711[[#This Row],[Literacy percent]]&gt;90,"BOON","BARRIER")</f>
        <v>BARRIER</v>
      </c>
      <c r="AO34" s="66" t="s">
        <v>51</v>
      </c>
      <c r="AP34" s="4">
        <v>262</v>
      </c>
      <c r="AQ34" s="4">
        <v>785</v>
      </c>
      <c r="AR34" s="67">
        <f>Table512[[#This Row],[Highways(Km)]]/Table512[[#This Row],[Area(Sq Km)]]</f>
        <v>2.9961832061068701</v>
      </c>
      <c r="AU34" s="73" t="s">
        <v>58</v>
      </c>
      <c r="AV34" s="74">
        <v>17298040</v>
      </c>
      <c r="AW34" s="74">
        <v>35.51</v>
      </c>
      <c r="AX34" s="74">
        <v>14.94</v>
      </c>
      <c r="AY34" s="75">
        <v>614253.40040000004</v>
      </c>
      <c r="AZ34" s="75">
        <v>258432.7176</v>
      </c>
      <c r="BA34" s="75">
        <v>355820.68280000007</v>
      </c>
    </row>
    <row r="35" spans="1:53" x14ac:dyDescent="0.25">
      <c r="A35" s="17" t="s">
        <v>67</v>
      </c>
      <c r="B35" s="15">
        <v>81270000000</v>
      </c>
      <c r="C35" s="15">
        <v>75580000000</v>
      </c>
      <c r="D35" s="15">
        <v>5690000000</v>
      </c>
      <c r="E35" s="15">
        <v>0.92998646487018577</v>
      </c>
      <c r="F35" s="25" t="str">
        <f t="shared" si="0"/>
        <v>BOON</v>
      </c>
      <c r="I35" s="17" t="s">
        <v>98</v>
      </c>
      <c r="J35" s="21">
        <v>6276883</v>
      </c>
      <c r="K35" s="21">
        <v>260000</v>
      </c>
      <c r="L35" s="21">
        <v>41340000</v>
      </c>
      <c r="M35" s="15">
        <v>6.586071462539608</v>
      </c>
      <c r="P35" s="39" t="s">
        <v>52</v>
      </c>
      <c r="Q35" s="39">
        <v>35.17</v>
      </c>
      <c r="R35" s="39">
        <v>3799897</v>
      </c>
      <c r="S35" s="39"/>
      <c r="T35" s="39">
        <f>(Table49[[#This Row],[ Population]]/1000)*Table49[[#This Row],[ Birth rate(births/1000 population)]]</f>
        <v>133642.37749000001</v>
      </c>
      <c r="U35" s="84">
        <f>(Table49[[#This Row],[Birth''s per year]]/1000)*Table49[[#This Row],[Infant mortality per 1000 births]]</f>
        <v>0</v>
      </c>
      <c r="X35" s="51" t="s">
        <v>98</v>
      </c>
      <c r="Y35" s="53">
        <v>6276883</v>
      </c>
      <c r="Z35" s="53">
        <v>0.68</v>
      </c>
      <c r="AA35" s="54">
        <f>(Table310[[#This Row],[29928987]]/1000)*Table310[[#This Row],[23.06]]</f>
        <v>4268.2804400000005</v>
      </c>
      <c r="AD35" s="45" t="s">
        <v>134</v>
      </c>
      <c r="AE35" s="55">
        <v>32725847</v>
      </c>
      <c r="AF35" s="55">
        <v>12.1</v>
      </c>
      <c r="AG35" s="55">
        <v>51.7</v>
      </c>
      <c r="AH35" s="55">
        <v>11020000</v>
      </c>
      <c r="AI35" s="58">
        <f>(Table711[[#This Row],[Unemployment percent]]/100)*Table711[[#This Row],[Population]]</f>
        <v>3959827.4869999997</v>
      </c>
      <c r="AJ35" s="58">
        <f>(Table711[[#This Row],[Literacy percent]]/100)*Table711[[#This Row],[Population]]</f>
        <v>16919262.899</v>
      </c>
      <c r="AK35" s="58">
        <f>Table711[[#This Row],[Labor Force]]-Table711[[#This Row],[Total Unemployed]]</f>
        <v>7060172.5130000003</v>
      </c>
      <c r="AL35" s="58" t="str">
        <f>IF(Table711[[#This Row],[Literacy percent]]&gt;90,"BOON","BARRIER")</f>
        <v>BARRIER</v>
      </c>
      <c r="AO35" s="66" t="s">
        <v>52</v>
      </c>
      <c r="AP35" s="4">
        <v>622984</v>
      </c>
      <c r="AQ35" s="4">
        <v>23810</v>
      </c>
      <c r="AR35" s="67">
        <f>Table512[[#This Row],[Highways(Km)]]/Table512[[#This Row],[Area(Sq Km)]]</f>
        <v>3.8219280109922565E-2</v>
      </c>
      <c r="AU35" s="73" t="s">
        <v>195</v>
      </c>
      <c r="AV35" s="74">
        <v>25375281</v>
      </c>
      <c r="AW35" s="74">
        <v>18.91</v>
      </c>
      <c r="AX35" s="74">
        <v>4.9000000000000004</v>
      </c>
      <c r="AY35" s="75">
        <v>479846.56370999996</v>
      </c>
      <c r="AZ35" s="75">
        <v>124338.8769</v>
      </c>
      <c r="BA35" s="75">
        <v>355507.68680999998</v>
      </c>
    </row>
    <row r="36" spans="1:53" x14ac:dyDescent="0.25">
      <c r="A36" s="17" t="s">
        <v>68</v>
      </c>
      <c r="B36" s="15">
        <v>81270000000</v>
      </c>
      <c r="C36" s="15">
        <v>75580000000</v>
      </c>
      <c r="D36" s="15">
        <v>5690000000</v>
      </c>
      <c r="E36" s="15">
        <v>0.92998646487018577</v>
      </c>
      <c r="F36" s="25" t="str">
        <f t="shared" si="0"/>
        <v>BOON</v>
      </c>
      <c r="I36" s="17" t="s">
        <v>74</v>
      </c>
      <c r="J36" s="21">
        <v>5223442</v>
      </c>
      <c r="K36" s="21">
        <v>211400</v>
      </c>
      <c r="L36" s="21">
        <v>33612600</v>
      </c>
      <c r="M36" s="15">
        <v>6.4349522785933111</v>
      </c>
      <c r="P36" s="39" t="s">
        <v>53</v>
      </c>
      <c r="Q36" s="39">
        <v>15.44</v>
      </c>
      <c r="R36" s="39">
        <v>15980912</v>
      </c>
      <c r="S36" s="38">
        <v>8.8000000000000007</v>
      </c>
      <c r="T36" s="38">
        <f>(Table49[[#This Row],[ Population]]/1000)*Table49[[#This Row],[ Birth rate(births/1000 population)]]</f>
        <v>246745.28128</v>
      </c>
      <c r="U36" s="84">
        <f>(Table49[[#This Row],[Birth''s per year]]/1000)*Table49[[#This Row],[Infant mortality per 1000 births]]</f>
        <v>2171.3584752640004</v>
      </c>
      <c r="X36" s="51" t="s">
        <v>117</v>
      </c>
      <c r="Y36" s="53">
        <v>468571</v>
      </c>
      <c r="Z36" s="53">
        <v>8.9700000000000006</v>
      </c>
      <c r="AA36" s="54">
        <f>(Table310[[#This Row],[29928987]]/1000)*Table310[[#This Row],[23.06]]</f>
        <v>4203.0818700000009</v>
      </c>
      <c r="AD36" s="45" t="s">
        <v>174</v>
      </c>
      <c r="AE36" s="55">
        <v>40187486</v>
      </c>
      <c r="AF36" s="55">
        <v>18.7</v>
      </c>
      <c r="AG36" s="55">
        <v>61.1</v>
      </c>
      <c r="AH36" s="55">
        <v>11000000</v>
      </c>
      <c r="AI36" s="58">
        <f>(Table711[[#This Row],[Unemployment percent]]/100)*Table711[[#This Row],[Population]]</f>
        <v>7515059.8820000002</v>
      </c>
      <c r="AJ36" s="58">
        <f>(Table711[[#This Row],[Literacy percent]]/100)*Table711[[#This Row],[Population]]</f>
        <v>24554553.945999999</v>
      </c>
      <c r="AK36" s="58">
        <f>Table711[[#This Row],[Labor Force]]-Table711[[#This Row],[Total Unemployed]]</f>
        <v>3484940.1179999998</v>
      </c>
      <c r="AL36" s="58" t="str">
        <f>IF(Table711[[#This Row],[Literacy percent]]&gt;90,"BOON","BARRIER")</f>
        <v>BARRIER</v>
      </c>
      <c r="AO36" s="66" t="s">
        <v>53</v>
      </c>
      <c r="AP36" s="4">
        <v>756950</v>
      </c>
      <c r="AQ36" s="4">
        <v>79605</v>
      </c>
      <c r="AR36" s="67">
        <f>Table512[[#This Row],[Highways(Km)]]/Table512[[#This Row],[Area(Sq Km)]]</f>
        <v>0.10516546667547394</v>
      </c>
      <c r="AU36" s="73" t="s">
        <v>124</v>
      </c>
      <c r="AV36" s="74">
        <v>12291529</v>
      </c>
      <c r="AW36" s="74">
        <v>46.77</v>
      </c>
      <c r="AX36" s="74">
        <v>19.05</v>
      </c>
      <c r="AY36" s="75">
        <v>574874.81133000006</v>
      </c>
      <c r="AZ36" s="75">
        <v>234153.62745000003</v>
      </c>
      <c r="BA36" s="75">
        <v>340721.18388000003</v>
      </c>
    </row>
    <row r="37" spans="1:53" x14ac:dyDescent="0.25">
      <c r="A37" s="17" t="s">
        <v>63</v>
      </c>
      <c r="B37" s="15">
        <v>36380000000</v>
      </c>
      <c r="C37" s="15">
        <v>31630000000</v>
      </c>
      <c r="D37" s="15">
        <v>4750000000</v>
      </c>
      <c r="E37" s="15">
        <v>0.86943375481033536</v>
      </c>
      <c r="F37" s="25" t="str">
        <f t="shared" si="0"/>
        <v>BOON</v>
      </c>
      <c r="I37" s="17" t="s">
        <v>141</v>
      </c>
      <c r="J37" s="21">
        <v>216494</v>
      </c>
      <c r="K37" s="21">
        <v>8750</v>
      </c>
      <c r="L37" s="21">
        <v>1391250</v>
      </c>
      <c r="M37" s="15">
        <v>6.4262750930741728</v>
      </c>
      <c r="P37" s="39" t="s">
        <v>54</v>
      </c>
      <c r="Q37" s="39">
        <v>13.14</v>
      </c>
      <c r="R37" s="39">
        <v>1306313812</v>
      </c>
      <c r="S37" s="38">
        <v>24.18</v>
      </c>
      <c r="T37" s="38">
        <f>(Table49[[#This Row],[ Population]]/1000)*Table49[[#This Row],[ Birth rate(births/1000 population)]]</f>
        <v>17164963.48968</v>
      </c>
      <c r="U37" s="84">
        <f>(Table49[[#This Row],[Birth''s per year]]/1000)*Table49[[#This Row],[Infant mortality per 1000 births]]</f>
        <v>415048.81718046236</v>
      </c>
      <c r="X37" s="51" t="s">
        <v>190</v>
      </c>
      <c r="Y37" s="53">
        <v>2563212</v>
      </c>
      <c r="Z37" s="53">
        <v>1.03</v>
      </c>
      <c r="AA37" s="54">
        <f>(Table310[[#This Row],[29928987]]/1000)*Table310[[#This Row],[23.06]]</f>
        <v>2640.1083600000002</v>
      </c>
      <c r="AD37" s="45" t="s">
        <v>150</v>
      </c>
      <c r="AE37" s="55">
        <v>27925628</v>
      </c>
      <c r="AF37" s="55">
        <v>9.6</v>
      </c>
      <c r="AG37" s="55">
        <v>90.9</v>
      </c>
      <c r="AH37" s="55">
        <v>11000000</v>
      </c>
      <c r="AI37" s="58">
        <f>(Table711[[#This Row],[Unemployment percent]]/100)*Table711[[#This Row],[Population]]</f>
        <v>2680860.2880000002</v>
      </c>
      <c r="AJ37" s="58">
        <f>(Table711[[#This Row],[Literacy percent]]/100)*Table711[[#This Row],[Population]]</f>
        <v>25384395.852000002</v>
      </c>
      <c r="AK37" s="58">
        <f>Table711[[#This Row],[Labor Force]]-Table711[[#This Row],[Total Unemployed]]</f>
        <v>8319139.7119999994</v>
      </c>
      <c r="AL37" s="58" t="str">
        <f>IF(Table711[[#This Row],[Literacy percent]]&gt;90,"BOON","BARRIER")</f>
        <v>BOON</v>
      </c>
      <c r="AO37" s="66" t="s">
        <v>54</v>
      </c>
      <c r="AP37" s="4">
        <v>9596960</v>
      </c>
      <c r="AQ37" s="4">
        <v>1765222</v>
      </c>
      <c r="AR37" s="67">
        <f>Table512[[#This Row],[Highways(Km)]]/Table512[[#This Row],[Area(Sq Km)]]</f>
        <v>0.18393553792034145</v>
      </c>
      <c r="AU37" s="73" t="s">
        <v>48</v>
      </c>
      <c r="AV37" s="74">
        <v>16380005</v>
      </c>
      <c r="AW37" s="74">
        <v>34.67</v>
      </c>
      <c r="AX37" s="74">
        <v>15.4</v>
      </c>
      <c r="AY37" s="75">
        <v>567894.77335000003</v>
      </c>
      <c r="AZ37" s="75">
        <v>252252.07699999999</v>
      </c>
      <c r="BA37" s="75">
        <v>315642.69635000004</v>
      </c>
    </row>
    <row r="38" spans="1:53" x14ac:dyDescent="0.25">
      <c r="A38" s="17" t="s">
        <v>177</v>
      </c>
      <c r="B38" s="15">
        <v>142800000000</v>
      </c>
      <c r="C38" s="15">
        <v>138100000000</v>
      </c>
      <c r="D38" s="15">
        <v>4700000000</v>
      </c>
      <c r="E38" s="15">
        <v>0.96708683473389356</v>
      </c>
      <c r="F38" s="25" t="str">
        <f t="shared" si="0"/>
        <v>BOON</v>
      </c>
      <c r="I38" s="17" t="s">
        <v>63</v>
      </c>
      <c r="J38" s="21">
        <v>5432335</v>
      </c>
      <c r="K38" s="21">
        <v>218000</v>
      </c>
      <c r="L38" s="21">
        <v>34662000</v>
      </c>
      <c r="M38" s="15">
        <v>6.3806816037670728</v>
      </c>
      <c r="P38" s="39" t="s">
        <v>55</v>
      </c>
      <c r="Q38" s="39">
        <v>20.82</v>
      </c>
      <c r="R38" s="39">
        <v>42954279</v>
      </c>
      <c r="S38" s="38">
        <v>20.97</v>
      </c>
      <c r="T38" s="38">
        <f>(Table49[[#This Row],[ Population]]/1000)*Table49[[#This Row],[ Birth rate(births/1000 population)]]</f>
        <v>894308.08878000011</v>
      </c>
      <c r="U38" s="84">
        <f>(Table49[[#This Row],[Birth''s per year]]/1000)*Table49[[#This Row],[Infant mortality per 1000 births]]</f>
        <v>18753.640621716604</v>
      </c>
      <c r="X38" s="51" t="s">
        <v>169</v>
      </c>
      <c r="Y38" s="53">
        <v>2011070</v>
      </c>
      <c r="Z38" s="53">
        <v>1.1200000000000001</v>
      </c>
      <c r="AA38" s="54">
        <f>(Table310[[#This Row],[29928987]]/1000)*Table310[[#This Row],[23.06]]</f>
        <v>2252.3984</v>
      </c>
      <c r="AD38" s="45" t="s">
        <v>122</v>
      </c>
      <c r="AE38" s="55">
        <v>23953136</v>
      </c>
      <c r="AF38" s="55">
        <v>3</v>
      </c>
      <c r="AG38" s="55">
        <v>88.7</v>
      </c>
      <c r="AH38" s="55">
        <v>10490000</v>
      </c>
      <c r="AI38" s="58">
        <f>(Table711[[#This Row],[Unemployment percent]]/100)*Table711[[#This Row],[Population]]</f>
        <v>718594.08</v>
      </c>
      <c r="AJ38" s="58">
        <f>(Table711[[#This Row],[Literacy percent]]/100)*Table711[[#This Row],[Population]]</f>
        <v>21246431.631999999</v>
      </c>
      <c r="AK38" s="58">
        <f>Table711[[#This Row],[Labor Force]]-Table711[[#This Row],[Total Unemployed]]</f>
        <v>9771405.9199999999</v>
      </c>
      <c r="AL38" s="58" t="str">
        <f>IF(Table711[[#This Row],[Literacy percent]]&gt;90,"BOON","BARRIER")</f>
        <v>BARRIER</v>
      </c>
      <c r="AO38" s="66" t="s">
        <v>55</v>
      </c>
      <c r="AP38" s="4">
        <v>1138910</v>
      </c>
      <c r="AQ38" s="4">
        <v>112998</v>
      </c>
      <c r="AR38" s="67">
        <f>Table512[[#This Row],[Highways(Km)]]/Table512[[#This Row],[Area(Sq Km)]]</f>
        <v>9.9215916973246346E-2</v>
      </c>
      <c r="AU38" s="73" t="s">
        <v>135</v>
      </c>
      <c r="AV38" s="74">
        <v>19406703</v>
      </c>
      <c r="AW38" s="74">
        <v>35.79</v>
      </c>
      <c r="AX38" s="74">
        <v>20.99</v>
      </c>
      <c r="AY38" s="75">
        <v>694565.90037000005</v>
      </c>
      <c r="AZ38" s="75">
        <v>407346.69597</v>
      </c>
      <c r="BA38" s="75">
        <v>287219.20440000005</v>
      </c>
    </row>
    <row r="39" spans="1:53" x14ac:dyDescent="0.25">
      <c r="A39" s="17" t="s">
        <v>103</v>
      </c>
      <c r="B39" s="15">
        <v>66820000000</v>
      </c>
      <c r="C39" s="15">
        <v>62210000000</v>
      </c>
      <c r="D39" s="15">
        <v>4610000000</v>
      </c>
      <c r="E39" s="15">
        <v>0.93100868003591741</v>
      </c>
      <c r="F39" s="25" t="str">
        <f t="shared" si="0"/>
        <v>BOON</v>
      </c>
      <c r="I39" s="17" t="s">
        <v>27</v>
      </c>
      <c r="J39" s="21">
        <v>20090437</v>
      </c>
      <c r="K39" s="21">
        <v>796500</v>
      </c>
      <c r="L39" s="21">
        <v>126643500</v>
      </c>
      <c r="M39" s="15">
        <v>6.3036707464352322</v>
      </c>
      <c r="P39" s="39" t="s">
        <v>56</v>
      </c>
      <c r="Q39" s="39">
        <v>37.520000000000003</v>
      </c>
      <c r="R39" s="39">
        <v>671247</v>
      </c>
      <c r="S39" s="38">
        <v>74.930000000000007</v>
      </c>
      <c r="T39" s="38">
        <f>(Table49[[#This Row],[ Population]]/1000)*Table49[[#This Row],[ Birth rate(births/1000 population)]]</f>
        <v>25185.187440000002</v>
      </c>
      <c r="U39" s="84">
        <f>(Table49[[#This Row],[Birth''s per year]]/1000)*Table49[[#This Row],[Infant mortality per 1000 births]]</f>
        <v>1887.1260948792001</v>
      </c>
      <c r="X39" s="51" t="s">
        <v>165</v>
      </c>
      <c r="Y39" s="53">
        <v>11126832</v>
      </c>
      <c r="Z39" s="53">
        <v>0.2</v>
      </c>
      <c r="AA39" s="54">
        <f>(Table310[[#This Row],[29928987]]/1000)*Table310[[#This Row],[23.06]]</f>
        <v>2225.3664000000003</v>
      </c>
      <c r="AD39" s="45" t="s">
        <v>27</v>
      </c>
      <c r="AE39" s="55">
        <v>20090437</v>
      </c>
      <c r="AF39" s="55">
        <v>5.0999999999999996</v>
      </c>
      <c r="AG39" s="55">
        <v>100</v>
      </c>
      <c r="AH39" s="55">
        <v>10350000</v>
      </c>
      <c r="AI39" s="58">
        <f>(Table711[[#This Row],[Unemployment percent]]/100)*Table711[[#This Row],[Population]]</f>
        <v>1024612.2869999999</v>
      </c>
      <c r="AJ39" s="58">
        <f>(Table711[[#This Row],[Literacy percent]]/100)*Table711[[#This Row],[Population]]</f>
        <v>20090437</v>
      </c>
      <c r="AK39" s="58">
        <f>Table711[[#This Row],[Labor Force]]-Table711[[#This Row],[Total Unemployed]]</f>
        <v>9325387.7129999995</v>
      </c>
      <c r="AL39" s="58" t="str">
        <f>IF(Table711[[#This Row],[Literacy percent]]&gt;90,"BOON","BARRIER")</f>
        <v>BOON</v>
      </c>
      <c r="AO39" s="66" t="s">
        <v>56</v>
      </c>
      <c r="AP39" s="4">
        <v>2170</v>
      </c>
      <c r="AQ39" s="4">
        <v>880</v>
      </c>
      <c r="AR39" s="67">
        <f>Table512[[#This Row],[Highways(Km)]]/Table512[[#This Row],[Area(Sq Km)]]</f>
        <v>0.40552995391705071</v>
      </c>
      <c r="AU39" s="73" t="s">
        <v>81</v>
      </c>
      <c r="AV39" s="74">
        <v>21029853</v>
      </c>
      <c r="AW39" s="74">
        <v>23.97</v>
      </c>
      <c r="AX39" s="74">
        <v>10.84</v>
      </c>
      <c r="AY39" s="75">
        <v>504085.57640999998</v>
      </c>
      <c r="AZ39" s="75">
        <v>227963.60652</v>
      </c>
      <c r="BA39" s="75">
        <v>276121.96988999995</v>
      </c>
    </row>
    <row r="40" spans="1:53" x14ac:dyDescent="0.25">
      <c r="A40" s="17" t="s">
        <v>98</v>
      </c>
      <c r="B40" s="15">
        <v>42670000000</v>
      </c>
      <c r="C40" s="15">
        <v>38300000000</v>
      </c>
      <c r="D40" s="15">
        <v>4370000000</v>
      </c>
      <c r="E40" s="15">
        <v>0.89758612608389965</v>
      </c>
      <c r="F40" s="25" t="str">
        <f t="shared" si="0"/>
        <v>BOON</v>
      </c>
      <c r="I40" s="17" t="s">
        <v>33</v>
      </c>
      <c r="J40" s="21">
        <v>279254</v>
      </c>
      <c r="K40" s="21">
        <v>10900</v>
      </c>
      <c r="L40" s="21">
        <v>1733100</v>
      </c>
      <c r="M40" s="15">
        <v>6.2061778882307861</v>
      </c>
      <c r="P40" s="39" t="s">
        <v>57</v>
      </c>
      <c r="Q40" s="39">
        <v>18.600000000000001</v>
      </c>
      <c r="R40" s="39">
        <v>4016173</v>
      </c>
      <c r="S40" s="38">
        <v>9.9499999999999993</v>
      </c>
      <c r="T40" s="38">
        <f>(Table49[[#This Row],[ Population]]/1000)*Table49[[#This Row],[ Birth rate(births/1000 population)]]</f>
        <v>74700.817800000004</v>
      </c>
      <c r="U40" s="84">
        <f>(Table49[[#This Row],[Birth''s per year]]/1000)*Table49[[#This Row],[Infant mortality per 1000 births]]</f>
        <v>743.27313710999999</v>
      </c>
      <c r="X40" s="51" t="s">
        <v>118</v>
      </c>
      <c r="Y40" s="53">
        <v>449198</v>
      </c>
      <c r="Z40" s="53">
        <v>4.8600000000000003</v>
      </c>
      <c r="AA40" s="54">
        <f>(Table310[[#This Row],[29928987]]/1000)*Table310[[#This Row],[23.06]]</f>
        <v>2183.1022800000001</v>
      </c>
      <c r="AD40" s="45" t="s">
        <v>81</v>
      </c>
      <c r="AE40" s="55">
        <v>21029853</v>
      </c>
      <c r="AF40" s="55">
        <v>20</v>
      </c>
      <c r="AG40" s="55">
        <v>74.8</v>
      </c>
      <c r="AH40" s="55">
        <v>10240000</v>
      </c>
      <c r="AI40" s="58">
        <f>(Table711[[#This Row],[Unemployment percent]]/100)*Table711[[#This Row],[Population]]</f>
        <v>4205970.6000000006</v>
      </c>
      <c r="AJ40" s="58">
        <f>(Table711[[#This Row],[Literacy percent]]/100)*Table711[[#This Row],[Population]]</f>
        <v>15730330.044</v>
      </c>
      <c r="AK40" s="58">
        <f>Table711[[#This Row],[Labor Force]]-Table711[[#This Row],[Total Unemployed]]</f>
        <v>6034029.3999999994</v>
      </c>
      <c r="AL40" s="58" t="str">
        <f>IF(Table711[[#This Row],[Literacy percent]]&gt;90,"BOON","BARRIER")</f>
        <v>BARRIER</v>
      </c>
      <c r="AO40" s="66" t="s">
        <v>57</v>
      </c>
      <c r="AP40" s="4">
        <v>51100</v>
      </c>
      <c r="AQ40" s="4">
        <v>35303</v>
      </c>
      <c r="AR40" s="67">
        <f>Table512[[#This Row],[Highways(Km)]]/Table512[[#This Row],[Area(Sq Km)]]</f>
        <v>0.69086105675146769</v>
      </c>
      <c r="AU40" s="73" t="s">
        <v>165</v>
      </c>
      <c r="AV40" s="74">
        <v>11126832</v>
      </c>
      <c r="AW40" s="74">
        <v>35.21</v>
      </c>
      <c r="AX40" s="74">
        <v>10.6</v>
      </c>
      <c r="AY40" s="75">
        <v>391775.75472000003</v>
      </c>
      <c r="AZ40" s="75">
        <v>117944.4192</v>
      </c>
      <c r="BA40" s="75">
        <v>273831.33552000002</v>
      </c>
    </row>
    <row r="41" spans="1:53" x14ac:dyDescent="0.25">
      <c r="A41" s="17" t="s">
        <v>135</v>
      </c>
      <c r="B41" s="15">
        <v>8859000000</v>
      </c>
      <c r="C41" s="15">
        <v>5046000000</v>
      </c>
      <c r="D41" s="15">
        <v>3813000000</v>
      </c>
      <c r="E41" s="15">
        <v>0.56959024720623097</v>
      </c>
      <c r="F41" s="25" t="str">
        <f t="shared" si="0"/>
        <v>BOON</v>
      </c>
      <c r="I41" s="17" t="s">
        <v>178</v>
      </c>
      <c r="J41" s="21">
        <v>7489370</v>
      </c>
      <c r="K41" s="21">
        <v>290400</v>
      </c>
      <c r="L41" s="21">
        <v>46173600</v>
      </c>
      <c r="M41" s="15">
        <v>6.1652181692185053</v>
      </c>
      <c r="P41" s="39" t="s">
        <v>58</v>
      </c>
      <c r="Q41" s="39">
        <v>35.51</v>
      </c>
      <c r="R41" s="39">
        <v>17298040</v>
      </c>
      <c r="S41" s="38">
        <v>90.83</v>
      </c>
      <c r="T41" s="38">
        <f>(Table49[[#This Row],[ Population]]/1000)*Table49[[#This Row],[ Birth rate(births/1000 population)]]</f>
        <v>614253.40040000004</v>
      </c>
      <c r="U41" s="84">
        <f>(Table49[[#This Row],[Birth''s per year]]/1000)*Table49[[#This Row],[Infant mortality per 1000 births]]</f>
        <v>55792.636358332005</v>
      </c>
      <c r="X41" s="51" t="s">
        <v>57</v>
      </c>
      <c r="Y41" s="53">
        <v>4016173</v>
      </c>
      <c r="Z41" s="53">
        <v>0.51</v>
      </c>
      <c r="AA41" s="54">
        <f>(Table310[[#This Row],[29928987]]/1000)*Table310[[#This Row],[23.06]]</f>
        <v>2048.2482299999997</v>
      </c>
      <c r="AD41" s="45" t="s">
        <v>180</v>
      </c>
      <c r="AE41" s="55">
        <v>22894384</v>
      </c>
      <c r="AF41" s="55">
        <v>4.5</v>
      </c>
      <c r="AG41" s="55">
        <v>96.1</v>
      </c>
      <c r="AH41" s="55">
        <v>10220000</v>
      </c>
      <c r="AI41" s="58">
        <f>(Table711[[#This Row],[Unemployment percent]]/100)*Table711[[#This Row],[Population]]</f>
        <v>1030247.2799999999</v>
      </c>
      <c r="AJ41" s="58">
        <f>(Table711[[#This Row],[Literacy percent]]/100)*Table711[[#This Row],[Population]]</f>
        <v>22001503.024</v>
      </c>
      <c r="AK41" s="58">
        <f>Table711[[#This Row],[Labor Force]]-Table711[[#This Row],[Total Unemployed]]</f>
        <v>9189752.7200000007</v>
      </c>
      <c r="AL41" s="58" t="str">
        <f>IF(Table711[[#This Row],[Literacy percent]]&gt;90,"BOON","BARRIER")</f>
        <v>BOON</v>
      </c>
      <c r="AO41" s="66" t="s">
        <v>58</v>
      </c>
      <c r="AP41" s="4">
        <v>322460</v>
      </c>
      <c r="AQ41" s="4">
        <v>50400</v>
      </c>
      <c r="AR41" s="67">
        <f>Table512[[#This Row],[Highways(Km)]]/Table512[[#This Row],[Area(Sq Km)]]</f>
        <v>0.15629845562240277</v>
      </c>
      <c r="AU41" s="73" t="s">
        <v>46</v>
      </c>
      <c r="AV41" s="74">
        <v>42909464</v>
      </c>
      <c r="AW41" s="74">
        <v>18.11</v>
      </c>
      <c r="AX41" s="74">
        <v>12.15</v>
      </c>
      <c r="AY41" s="75">
        <v>777090.39304</v>
      </c>
      <c r="AZ41" s="75">
        <v>521349.98759999999</v>
      </c>
      <c r="BA41" s="75">
        <v>255740.40544</v>
      </c>
    </row>
    <row r="42" spans="1:53" x14ac:dyDescent="0.25">
      <c r="A42" s="17" t="s">
        <v>55</v>
      </c>
      <c r="B42" s="15">
        <v>44870000000</v>
      </c>
      <c r="C42" s="15">
        <v>41140000000</v>
      </c>
      <c r="D42" s="15">
        <v>3730000000</v>
      </c>
      <c r="E42" s="15">
        <v>0.91687096055270778</v>
      </c>
      <c r="F42" s="25" t="str">
        <f t="shared" si="0"/>
        <v>BOON</v>
      </c>
      <c r="I42" s="17" t="s">
        <v>83</v>
      </c>
      <c r="J42" s="21">
        <v>10668354</v>
      </c>
      <c r="K42" s="21">
        <v>405700</v>
      </c>
      <c r="L42" s="21">
        <v>64506300</v>
      </c>
      <c r="M42" s="15">
        <v>6.0465091428349682</v>
      </c>
      <c r="P42" s="39" t="s">
        <v>59</v>
      </c>
      <c r="Q42" s="39">
        <v>9.57</v>
      </c>
      <c r="R42" s="39">
        <v>4495904</v>
      </c>
      <c r="S42" s="38">
        <v>6.84</v>
      </c>
      <c r="T42" s="38">
        <f>(Table49[[#This Row],[ Population]]/1000)*Table49[[#This Row],[ Birth rate(births/1000 population)]]</f>
        <v>43025.801280000007</v>
      </c>
      <c r="U42" s="84">
        <f>(Table49[[#This Row],[Birth''s per year]]/1000)*Table49[[#This Row],[Infant mortality per 1000 births]]</f>
        <v>294.29648075520004</v>
      </c>
      <c r="X42" s="51" t="s">
        <v>168</v>
      </c>
      <c r="Y42" s="53">
        <v>5431363</v>
      </c>
      <c r="Z42" s="53">
        <v>0.3</v>
      </c>
      <c r="AA42" s="54">
        <f>(Table310[[#This Row],[29928987]]/1000)*Table310[[#This Row],[23.06]]</f>
        <v>1629.4089000000001</v>
      </c>
      <c r="AD42" s="45" t="s">
        <v>138</v>
      </c>
      <c r="AE42" s="55">
        <v>27676547</v>
      </c>
      <c r="AF42" s="55">
        <v>47</v>
      </c>
      <c r="AG42" s="55">
        <v>45.2</v>
      </c>
      <c r="AH42" s="55">
        <v>10000000</v>
      </c>
      <c r="AI42" s="58">
        <f>(Table711[[#This Row],[Unemployment percent]]/100)*Table711[[#This Row],[Population]]</f>
        <v>13007977.09</v>
      </c>
      <c r="AJ42" s="58">
        <f>(Table711[[#This Row],[Literacy percent]]/100)*Table711[[#This Row],[Population]]</f>
        <v>12509799.244000001</v>
      </c>
      <c r="AK42" s="58">
        <f>Table711[[#This Row],[Labor Force]]-Table711[[#This Row],[Total Unemployed]]</f>
        <v>-3007977.09</v>
      </c>
      <c r="AL42" s="58" t="str">
        <f>IF(Table711[[#This Row],[Literacy percent]]&gt;90,"BOON","BARRIER")</f>
        <v>BARRIER</v>
      </c>
      <c r="AO42" s="66" t="s">
        <v>59</v>
      </c>
      <c r="AP42" s="4">
        <v>56542</v>
      </c>
      <c r="AQ42" s="4">
        <v>28344</v>
      </c>
      <c r="AR42" s="67">
        <f>Table512[[#This Row],[Highways(Km)]]/Table512[[#This Row],[Area(Sq Km)]]</f>
        <v>0.50129107566057085</v>
      </c>
      <c r="AU42" s="73" t="s">
        <v>121</v>
      </c>
      <c r="AV42" s="74">
        <v>12158924</v>
      </c>
      <c r="AW42" s="74">
        <v>43.95</v>
      </c>
      <c r="AX42" s="74">
        <v>23.39</v>
      </c>
      <c r="AY42" s="75">
        <v>534384.70980000007</v>
      </c>
      <c r="AZ42" s="75">
        <v>284397.23236000002</v>
      </c>
      <c r="BA42" s="75">
        <v>249987.47744000005</v>
      </c>
    </row>
    <row r="43" spans="1:53" x14ac:dyDescent="0.25">
      <c r="A43" s="17" t="s">
        <v>28</v>
      </c>
      <c r="B43" s="15">
        <v>58490000000</v>
      </c>
      <c r="C43" s="15">
        <v>55090000000</v>
      </c>
      <c r="D43" s="15">
        <v>3400000000</v>
      </c>
      <c r="E43" s="15">
        <v>0.94187040519746967</v>
      </c>
      <c r="F43" s="25" t="str">
        <f t="shared" si="0"/>
        <v>BOON</v>
      </c>
      <c r="I43" s="17" t="s">
        <v>115</v>
      </c>
      <c r="J43" s="21">
        <v>5765563</v>
      </c>
      <c r="K43" s="21">
        <v>216000</v>
      </c>
      <c r="L43" s="21">
        <v>34344000</v>
      </c>
      <c r="M43" s="15">
        <v>5.9567469820380072</v>
      </c>
      <c r="P43" s="39" t="s">
        <v>60</v>
      </c>
      <c r="Q43" s="39">
        <v>12.03</v>
      </c>
      <c r="R43" s="39">
        <v>11346670</v>
      </c>
      <c r="S43" s="38">
        <v>6.33</v>
      </c>
      <c r="T43" s="38">
        <f>(Table49[[#This Row],[ Population]]/1000)*Table49[[#This Row],[ Birth rate(births/1000 population)]]</f>
        <v>136500.44010000001</v>
      </c>
      <c r="U43" s="84">
        <f>(Table49[[#This Row],[Birth''s per year]]/1000)*Table49[[#This Row],[Infant mortality per 1000 births]]</f>
        <v>864.04778583300015</v>
      </c>
      <c r="X43" s="51" t="s">
        <v>44</v>
      </c>
      <c r="Y43" s="53">
        <v>372361</v>
      </c>
      <c r="Z43" s="53">
        <v>3.59</v>
      </c>
      <c r="AA43" s="54">
        <f>(Table310[[#This Row],[29928987]]/1000)*Table310[[#This Row],[23.06]]</f>
        <v>1336.7759899999999</v>
      </c>
      <c r="AD43" s="45" t="s">
        <v>21</v>
      </c>
      <c r="AE43" s="55">
        <v>32531853</v>
      </c>
      <c r="AF43" s="55">
        <v>25.4</v>
      </c>
      <c r="AG43" s="55">
        <v>70</v>
      </c>
      <c r="AH43" s="55">
        <v>9910000</v>
      </c>
      <c r="AI43" s="58">
        <f>(Table711[[#This Row],[Unemployment percent]]/100)*Table711[[#This Row],[Population]]</f>
        <v>8263090.6620000005</v>
      </c>
      <c r="AJ43" s="58">
        <f>(Table711[[#This Row],[Literacy percent]]/100)*Table711[[#This Row],[Population]]</f>
        <v>22772297.099999998</v>
      </c>
      <c r="AK43" s="58">
        <f>Table711[[#This Row],[Labor Force]]-Table711[[#This Row],[Total Unemployed]]</f>
        <v>1646909.3379999995</v>
      </c>
      <c r="AL43" s="58" t="str">
        <f>IF(Table711[[#This Row],[Literacy percent]]&gt;90,"BOON","BARRIER")</f>
        <v>BARRIER</v>
      </c>
      <c r="AO43" s="66" t="s">
        <v>60</v>
      </c>
      <c r="AP43" s="4">
        <v>110860</v>
      </c>
      <c r="AQ43" s="4">
        <v>60858</v>
      </c>
      <c r="AR43" s="67">
        <f>Table512[[#This Row],[Highways(Km)]]/Table512[[#This Row],[Area(Sq Km)]]</f>
        <v>0.5489626556016598</v>
      </c>
      <c r="AU43" s="73" t="s">
        <v>47</v>
      </c>
      <c r="AV43" s="74">
        <v>13607069</v>
      </c>
      <c r="AW43" s="74">
        <v>27.08</v>
      </c>
      <c r="AX43" s="74">
        <v>8.9700000000000006</v>
      </c>
      <c r="AY43" s="75">
        <v>368479.42851999996</v>
      </c>
      <c r="AZ43" s="75">
        <v>122055.40893000001</v>
      </c>
      <c r="BA43" s="75">
        <v>246424.01958999995</v>
      </c>
    </row>
    <row r="44" spans="1:53" x14ac:dyDescent="0.25">
      <c r="A44" s="17" t="s">
        <v>61</v>
      </c>
      <c r="B44" s="15">
        <v>4000000000</v>
      </c>
      <c r="C44" s="15">
        <v>602000000</v>
      </c>
      <c r="D44" s="15">
        <v>3398000000</v>
      </c>
      <c r="E44" s="15">
        <v>0.15049999999999999</v>
      </c>
      <c r="F44" s="25" t="str">
        <f t="shared" si="0"/>
        <v>BOON</v>
      </c>
      <c r="I44" s="17" t="s">
        <v>90</v>
      </c>
      <c r="J44" s="21">
        <v>6898686</v>
      </c>
      <c r="K44" s="21">
        <v>257000</v>
      </c>
      <c r="L44" s="21">
        <v>40863000</v>
      </c>
      <c r="M44" s="15">
        <v>5.9233019157561309</v>
      </c>
      <c r="P44" s="39" t="s">
        <v>61</v>
      </c>
      <c r="Q44" s="39">
        <v>12.57</v>
      </c>
      <c r="R44" s="39">
        <v>780133</v>
      </c>
      <c r="S44" s="38">
        <v>7.18</v>
      </c>
      <c r="T44" s="38">
        <f>(Table49[[#This Row],[ Population]]/1000)*Table49[[#This Row],[ Birth rate(births/1000 population)]]</f>
        <v>9806.2718100000002</v>
      </c>
      <c r="U44" s="84">
        <f>(Table49[[#This Row],[Birth''s per year]]/1000)*Table49[[#This Row],[Infant mortality per 1000 births]]</f>
        <v>70.409031595800002</v>
      </c>
      <c r="X44" s="51" t="s">
        <v>76</v>
      </c>
      <c r="Y44" s="53">
        <v>195506</v>
      </c>
      <c r="Z44" s="53">
        <v>6.27</v>
      </c>
      <c r="AA44" s="54">
        <f>(Table310[[#This Row],[29928987]]/1000)*Table310[[#This Row],[23.06]]</f>
        <v>1225.8226199999999</v>
      </c>
      <c r="AD44" s="45" t="s">
        <v>157</v>
      </c>
      <c r="AE44" s="55">
        <v>22329977</v>
      </c>
      <c r="AF44" s="55">
        <v>6.3</v>
      </c>
      <c r="AG44" s="55">
        <v>98.4</v>
      </c>
      <c r="AH44" s="55">
        <v>9660000</v>
      </c>
      <c r="AI44" s="58">
        <f>(Table711[[#This Row],[Unemployment percent]]/100)*Table711[[#This Row],[Population]]</f>
        <v>1406788.551</v>
      </c>
      <c r="AJ44" s="58">
        <f>(Table711[[#This Row],[Literacy percent]]/100)*Table711[[#This Row],[Population]]</f>
        <v>21972697.368000001</v>
      </c>
      <c r="AK44" s="58">
        <f>Table711[[#This Row],[Labor Force]]-Table711[[#This Row],[Total Unemployed]]</f>
        <v>8253211.449</v>
      </c>
      <c r="AL44" s="58" t="str">
        <f>IF(Table711[[#This Row],[Literacy percent]]&gt;90,"BOON","BARRIER")</f>
        <v>BOON</v>
      </c>
      <c r="AO44" s="66" t="s">
        <v>61</v>
      </c>
      <c r="AP44" s="4">
        <v>9250</v>
      </c>
      <c r="AQ44" s="4">
        <v>13943</v>
      </c>
      <c r="AR44" s="67">
        <f>Table512[[#This Row],[Highways(Km)]]/Table512[[#This Row],[Area(Sq Km)]]</f>
        <v>1.5073513513513515</v>
      </c>
      <c r="AU44" s="73" t="s">
        <v>67</v>
      </c>
      <c r="AV44" s="74">
        <v>13363593</v>
      </c>
      <c r="AW44" s="74">
        <v>22.67</v>
      </c>
      <c r="AX44" s="74">
        <v>4.24</v>
      </c>
      <c r="AY44" s="75">
        <v>302952.65331000002</v>
      </c>
      <c r="AZ44" s="75">
        <v>56661.634320000005</v>
      </c>
      <c r="BA44" s="75">
        <v>246291.01899000001</v>
      </c>
    </row>
    <row r="45" spans="1:53" x14ac:dyDescent="0.25">
      <c r="A45" s="17" t="s">
        <v>167</v>
      </c>
      <c r="B45" s="15">
        <v>35330000000</v>
      </c>
      <c r="C45" s="15">
        <v>32000000000</v>
      </c>
      <c r="D45" s="15">
        <v>3330000000</v>
      </c>
      <c r="E45" s="15">
        <v>0.90574582507783752</v>
      </c>
      <c r="F45" s="25" t="str">
        <f t="shared" si="0"/>
        <v>BOON</v>
      </c>
      <c r="I45" s="17" t="s">
        <v>145</v>
      </c>
      <c r="J45" s="21">
        <v>4593041</v>
      </c>
      <c r="K45" s="21">
        <v>171100</v>
      </c>
      <c r="L45" s="21">
        <v>27204900</v>
      </c>
      <c r="M45" s="15">
        <v>5.9230692693577085</v>
      </c>
      <c r="P45" s="39" t="s">
        <v>62</v>
      </c>
      <c r="Q45" s="39">
        <v>9.07</v>
      </c>
      <c r="R45" s="39">
        <v>10241138</v>
      </c>
      <c r="S45" s="38">
        <v>3.93</v>
      </c>
      <c r="T45" s="38">
        <f>(Table49[[#This Row],[ Population]]/1000)*Table49[[#This Row],[ Birth rate(births/1000 population)]]</f>
        <v>92887.121660000004</v>
      </c>
      <c r="U45" s="84">
        <f>(Table49[[#This Row],[Birth''s per year]]/1000)*Table49[[#This Row],[Infant mortality per 1000 births]]</f>
        <v>365.04638812380006</v>
      </c>
      <c r="X45" s="51" t="s">
        <v>146</v>
      </c>
      <c r="Y45" s="53">
        <v>3001583</v>
      </c>
      <c r="Z45" s="53">
        <v>0.28000000000000003</v>
      </c>
      <c r="AA45" s="54">
        <f>(Table310[[#This Row],[29928987]]/1000)*Table310[[#This Row],[23.06]]</f>
        <v>840.44324000000006</v>
      </c>
      <c r="AD45" s="45" t="s">
        <v>135</v>
      </c>
      <c r="AE45" s="55">
        <v>19406703</v>
      </c>
      <c r="AF45" s="55">
        <v>21</v>
      </c>
      <c r="AG45" s="55">
        <v>47.8</v>
      </c>
      <c r="AH45" s="55">
        <v>9200000</v>
      </c>
      <c r="AI45" s="58">
        <f>(Table711[[#This Row],[Unemployment percent]]/100)*Table711[[#This Row],[Population]]</f>
        <v>4075407.63</v>
      </c>
      <c r="AJ45" s="58">
        <f>(Table711[[#This Row],[Literacy percent]]/100)*Table711[[#This Row],[Population]]</f>
        <v>9276404.034</v>
      </c>
      <c r="AK45" s="58">
        <f>Table711[[#This Row],[Labor Force]]-Table711[[#This Row],[Total Unemployed]]</f>
        <v>5124592.37</v>
      </c>
      <c r="AL45" s="58" t="str">
        <f>IF(Table711[[#This Row],[Literacy percent]]&gt;90,"BOON","BARRIER")</f>
        <v>BARRIER</v>
      </c>
      <c r="AO45" s="66" t="s">
        <v>62</v>
      </c>
      <c r="AP45" s="4">
        <v>78866</v>
      </c>
      <c r="AQ45" s="4">
        <v>127204</v>
      </c>
      <c r="AR45" s="67">
        <f>Table512[[#This Row],[Highways(Km)]]/Table512[[#This Row],[Area(Sq Km)]]</f>
        <v>1.6129130423756752</v>
      </c>
      <c r="AU45" s="73" t="s">
        <v>170</v>
      </c>
      <c r="AV45" s="74">
        <v>8591629</v>
      </c>
      <c r="AW45" s="74">
        <v>45.62</v>
      </c>
      <c r="AX45" s="74">
        <v>16.97</v>
      </c>
      <c r="AY45" s="75">
        <v>391950.11498000001</v>
      </c>
      <c r="AZ45" s="75">
        <v>145799.94413000002</v>
      </c>
      <c r="BA45" s="75">
        <v>246150.17084999999</v>
      </c>
    </row>
    <row r="46" spans="1:53" x14ac:dyDescent="0.25">
      <c r="A46" s="17" t="s">
        <v>199</v>
      </c>
      <c r="B46" s="15">
        <v>8167000000</v>
      </c>
      <c r="C46" s="15">
        <v>5345000000</v>
      </c>
      <c r="D46" s="15">
        <v>2822000000</v>
      </c>
      <c r="E46" s="15">
        <v>0.65446308313946366</v>
      </c>
      <c r="F46" s="25" t="str">
        <f t="shared" si="0"/>
        <v>BOON</v>
      </c>
      <c r="I46" s="17" t="s">
        <v>172</v>
      </c>
      <c r="J46" s="21">
        <v>40341462</v>
      </c>
      <c r="K46" s="21">
        <v>1497000</v>
      </c>
      <c r="L46" s="21">
        <v>238023000</v>
      </c>
      <c r="M46" s="15">
        <v>5.9002075829577025</v>
      </c>
      <c r="P46" s="39" t="s">
        <v>63</v>
      </c>
      <c r="Q46" s="39">
        <v>11.36</v>
      </c>
      <c r="R46" s="39">
        <v>5432335</v>
      </c>
      <c r="S46" s="38">
        <v>4.5599999999999996</v>
      </c>
      <c r="T46" s="38">
        <f>(Table49[[#This Row],[ Population]]/1000)*Table49[[#This Row],[ Birth rate(births/1000 population)]]</f>
        <v>61711.325599999996</v>
      </c>
      <c r="U46" s="84">
        <f>(Table49[[#This Row],[Birth''s per year]]/1000)*Table49[[#This Row],[Infant mortality per 1000 births]]</f>
        <v>281.40364473599993</v>
      </c>
      <c r="X46" s="51" t="s">
        <v>51</v>
      </c>
      <c r="Y46" s="53">
        <v>44270</v>
      </c>
      <c r="Z46" s="53">
        <v>18.75</v>
      </c>
      <c r="AA46" s="54">
        <f>(Table310[[#This Row],[29928987]]/1000)*Table310[[#This Row],[23.06]]</f>
        <v>830.06250000000011</v>
      </c>
      <c r="AD46" s="45" t="s">
        <v>103</v>
      </c>
      <c r="AE46" s="55">
        <v>15185844</v>
      </c>
      <c r="AF46" s="55">
        <v>8</v>
      </c>
      <c r="AG46" s="55">
        <v>98.4</v>
      </c>
      <c r="AH46" s="55">
        <v>7950000</v>
      </c>
      <c r="AI46" s="58">
        <f>(Table711[[#This Row],[Unemployment percent]]/100)*Table711[[#This Row],[Population]]</f>
        <v>1214867.52</v>
      </c>
      <c r="AJ46" s="58">
        <f>(Table711[[#This Row],[Literacy percent]]/100)*Table711[[#This Row],[Population]]</f>
        <v>14942870.496000001</v>
      </c>
      <c r="AK46" s="58">
        <f>Table711[[#This Row],[Labor Force]]-Table711[[#This Row],[Total Unemployed]]</f>
        <v>6735132.4800000004</v>
      </c>
      <c r="AL46" s="58" t="str">
        <f>IF(Table711[[#This Row],[Literacy percent]]&gt;90,"BOON","BARRIER")</f>
        <v>BOON</v>
      </c>
      <c r="AO46" s="66" t="s">
        <v>63</v>
      </c>
      <c r="AP46" s="4">
        <v>43094</v>
      </c>
      <c r="AQ46" s="4">
        <v>71847</v>
      </c>
      <c r="AR46" s="67">
        <f>Table512[[#This Row],[Highways(Km)]]/Table512[[#This Row],[Area(Sq Km)]]</f>
        <v>1.6672158537151343</v>
      </c>
      <c r="AU46" s="73" t="s">
        <v>199</v>
      </c>
      <c r="AV46" s="74">
        <v>11261795</v>
      </c>
      <c r="AW46" s="74">
        <v>41.38</v>
      </c>
      <c r="AX46" s="74">
        <v>20.23</v>
      </c>
      <c r="AY46" s="75">
        <v>466013.07710000005</v>
      </c>
      <c r="AZ46" s="75">
        <v>227826.11285</v>
      </c>
      <c r="BA46" s="75">
        <v>238186.96425000005</v>
      </c>
    </row>
    <row r="47" spans="1:53" x14ac:dyDescent="0.25">
      <c r="A47" s="17" t="s">
        <v>142</v>
      </c>
      <c r="B47" s="15">
        <v>38390000000</v>
      </c>
      <c r="C47" s="15">
        <v>35710000000</v>
      </c>
      <c r="D47" s="15">
        <v>2680000000</v>
      </c>
      <c r="E47" s="15">
        <v>0.93019015368585567</v>
      </c>
      <c r="F47" s="25" t="str">
        <f t="shared" si="0"/>
        <v>BOON</v>
      </c>
      <c r="I47" s="17" t="s">
        <v>177</v>
      </c>
      <c r="J47" s="21">
        <v>9001774</v>
      </c>
      <c r="K47" s="21">
        <v>328600</v>
      </c>
      <c r="L47" s="21">
        <v>52247400</v>
      </c>
      <c r="M47" s="15">
        <v>5.8041226096100615</v>
      </c>
      <c r="P47" s="39" t="s">
        <v>64</v>
      </c>
      <c r="Q47" s="39">
        <v>39.979999999999997</v>
      </c>
      <c r="R47" s="39">
        <v>476703</v>
      </c>
      <c r="S47" s="38">
        <v>104.13</v>
      </c>
      <c r="T47" s="38">
        <f>(Table49[[#This Row],[ Population]]/1000)*Table49[[#This Row],[ Birth rate(births/1000 population)]]</f>
        <v>19058.585939999997</v>
      </c>
      <c r="U47" s="84">
        <f>(Table49[[#This Row],[Birth''s per year]]/1000)*Table49[[#This Row],[Infant mortality per 1000 births]]</f>
        <v>1984.5705539321996</v>
      </c>
      <c r="X47" s="51" t="s">
        <v>125</v>
      </c>
      <c r="Y47" s="53">
        <v>398534</v>
      </c>
      <c r="Z47" s="53">
        <v>2.0699999999999998</v>
      </c>
      <c r="AA47" s="54">
        <f>(Table310[[#This Row],[29928987]]/1000)*Table310[[#This Row],[23.06]]</f>
        <v>824.96537999999987</v>
      </c>
      <c r="AD47" s="45" t="s">
        <v>139</v>
      </c>
      <c r="AE47" s="55">
        <v>16407491</v>
      </c>
      <c r="AF47" s="55">
        <v>6</v>
      </c>
      <c r="AG47" s="55">
        <v>99</v>
      </c>
      <c r="AH47" s="55">
        <v>7530000</v>
      </c>
      <c r="AI47" s="58">
        <f>(Table711[[#This Row],[Unemployment percent]]/100)*Table711[[#This Row],[Population]]</f>
        <v>984449.46</v>
      </c>
      <c r="AJ47" s="58">
        <f>(Table711[[#This Row],[Literacy percent]]/100)*Table711[[#This Row],[Population]]</f>
        <v>16243416.09</v>
      </c>
      <c r="AK47" s="58">
        <f>Table711[[#This Row],[Labor Force]]-Table711[[#This Row],[Total Unemployed]]</f>
        <v>6545550.54</v>
      </c>
      <c r="AL47" s="58" t="str">
        <f>IF(Table711[[#This Row],[Literacy percent]]&gt;90,"BOON","BARRIER")</f>
        <v>BOON</v>
      </c>
      <c r="AO47" s="66" t="s">
        <v>64</v>
      </c>
      <c r="AP47" s="4">
        <v>23000</v>
      </c>
      <c r="AQ47" s="4">
        <v>2890</v>
      </c>
      <c r="AR47" s="67">
        <f>Table512[[#This Row],[Highways(Km)]]/Table512[[#This Row],[Area(Sq Km)]]</f>
        <v>0.12565217391304348</v>
      </c>
      <c r="AU47" s="73" t="s">
        <v>106</v>
      </c>
      <c r="AV47" s="74">
        <v>22912177</v>
      </c>
      <c r="AW47" s="74">
        <v>16.09</v>
      </c>
      <c r="AX47" s="74">
        <v>7.05</v>
      </c>
      <c r="AY47" s="75">
        <v>368656.92793000001</v>
      </c>
      <c r="AZ47" s="75">
        <v>161530.84784999999</v>
      </c>
      <c r="BA47" s="75">
        <v>207126.08008000001</v>
      </c>
    </row>
    <row r="48" spans="1:53" x14ac:dyDescent="0.25">
      <c r="A48" s="17" t="s">
        <v>150</v>
      </c>
      <c r="B48" s="15">
        <v>22880000000</v>
      </c>
      <c r="C48" s="15">
        <v>20220000000</v>
      </c>
      <c r="D48" s="15">
        <v>2660000000</v>
      </c>
      <c r="E48" s="15">
        <v>0.88374125874125875</v>
      </c>
      <c r="F48" s="25" t="str">
        <f t="shared" si="0"/>
        <v>BOON</v>
      </c>
      <c r="I48" s="17" t="s">
        <v>80</v>
      </c>
      <c r="J48" s="21">
        <v>82431390</v>
      </c>
      <c r="K48" s="21">
        <v>2891000</v>
      </c>
      <c r="L48" s="21">
        <v>459669000</v>
      </c>
      <c r="M48" s="15">
        <v>5.5763829774070288</v>
      </c>
      <c r="P48" s="39" t="s">
        <v>65</v>
      </c>
      <c r="Q48" s="39">
        <v>15.73</v>
      </c>
      <c r="R48" s="39">
        <v>69029</v>
      </c>
      <c r="S48" s="38">
        <v>14.15</v>
      </c>
      <c r="T48" s="38">
        <f>(Table49[[#This Row],[ Population]]/1000)*Table49[[#This Row],[ Birth rate(births/1000 population)]]</f>
        <v>1085.82617</v>
      </c>
      <c r="U48" s="84">
        <f>(Table49[[#This Row],[Birth''s per year]]/1000)*Table49[[#This Row],[Infant mortality per 1000 births]]</f>
        <v>15.364440305500001</v>
      </c>
      <c r="X48" s="51" t="s">
        <v>77</v>
      </c>
      <c r="Y48" s="53">
        <v>270485</v>
      </c>
      <c r="Z48" s="53">
        <v>2.94</v>
      </c>
      <c r="AA48" s="54">
        <f>(Table310[[#This Row],[29928987]]/1000)*Table310[[#This Row],[23.06]]</f>
        <v>795.22590000000002</v>
      </c>
      <c r="AD48" s="45" t="s">
        <v>120</v>
      </c>
      <c r="AE48" s="55">
        <v>18040341</v>
      </c>
      <c r="AF48" s="55">
        <v>2.5</v>
      </c>
      <c r="AG48" s="55">
        <v>68.900000000000006</v>
      </c>
      <c r="AH48" s="55">
        <v>7300000</v>
      </c>
      <c r="AI48" s="58">
        <f>(Table711[[#This Row],[Unemployment percent]]/100)*Table711[[#This Row],[Population]]</f>
        <v>451008.52500000002</v>
      </c>
      <c r="AJ48" s="58">
        <f>(Table711[[#This Row],[Literacy percent]]/100)*Table711[[#This Row],[Population]]</f>
        <v>12429794.949000001</v>
      </c>
      <c r="AK48" s="58">
        <f>Table711[[#This Row],[Labor Force]]-Table711[[#This Row],[Total Unemployed]]</f>
        <v>6848991.4749999996</v>
      </c>
      <c r="AL48" s="58" t="str">
        <f>IF(Table711[[#This Row],[Literacy percent]]&gt;90,"BOON","BARRIER")</f>
        <v>BARRIER</v>
      </c>
      <c r="AO48" s="66" t="s">
        <v>65</v>
      </c>
      <c r="AP48" s="4">
        <v>754</v>
      </c>
      <c r="AQ48" s="4">
        <v>780</v>
      </c>
      <c r="AR48" s="67">
        <f>Table512[[#This Row],[Highways(Km)]]/Table512[[#This Row],[Area(Sq Km)]]</f>
        <v>1.0344827586206897</v>
      </c>
      <c r="AU48" s="73" t="s">
        <v>75</v>
      </c>
      <c r="AV48" s="74">
        <v>60656178</v>
      </c>
      <c r="AW48" s="74">
        <v>12.15</v>
      </c>
      <c r="AX48" s="74">
        <v>9.08</v>
      </c>
      <c r="AY48" s="75">
        <v>736972.56270000001</v>
      </c>
      <c r="AZ48" s="75">
        <v>550758.09623999998</v>
      </c>
      <c r="BA48" s="75">
        <v>186214.46646000003</v>
      </c>
    </row>
    <row r="49" spans="1:53" x14ac:dyDescent="0.25">
      <c r="A49" s="17" t="s">
        <v>193</v>
      </c>
      <c r="B49" s="15">
        <v>8536000000</v>
      </c>
      <c r="C49" s="15">
        <v>5878000000</v>
      </c>
      <c r="D49" s="15">
        <v>2658000000</v>
      </c>
      <c r="E49" s="15">
        <v>0.68861293345829433</v>
      </c>
      <c r="F49" s="25" t="str">
        <f t="shared" si="0"/>
        <v>BOON</v>
      </c>
      <c r="I49" s="17" t="s">
        <v>44</v>
      </c>
      <c r="J49" s="21">
        <v>372361</v>
      </c>
      <c r="K49" s="21">
        <v>13000</v>
      </c>
      <c r="L49" s="21">
        <v>2067000</v>
      </c>
      <c r="M49" s="15">
        <v>5.5510646925967002</v>
      </c>
      <c r="P49" s="39" t="s">
        <v>66</v>
      </c>
      <c r="Q49" s="39">
        <v>23.28</v>
      </c>
      <c r="R49" s="39">
        <v>8950034</v>
      </c>
      <c r="S49" s="38">
        <v>32.380000000000003</v>
      </c>
      <c r="T49" s="38">
        <f>(Table49[[#This Row],[ Population]]/1000)*Table49[[#This Row],[ Birth rate(births/1000 population)]]</f>
        <v>208356.79152</v>
      </c>
      <c r="U49" s="84">
        <f>(Table49[[#This Row],[Birth''s per year]]/1000)*Table49[[#This Row],[Infant mortality per 1000 births]]</f>
        <v>6746.5929094176008</v>
      </c>
      <c r="X49" s="51" t="s">
        <v>31</v>
      </c>
      <c r="Y49" s="53">
        <v>688345</v>
      </c>
      <c r="Z49" s="53">
        <v>1.05</v>
      </c>
      <c r="AA49" s="54">
        <f>(Table310[[#This Row],[29928987]]/1000)*Table310[[#This Row],[23.06]]</f>
        <v>722.76225000000011</v>
      </c>
      <c r="AD49" s="45" t="s">
        <v>173</v>
      </c>
      <c r="AE49" s="55">
        <v>20064776</v>
      </c>
      <c r="AF49" s="55">
        <v>7.8</v>
      </c>
      <c r="AG49" s="55">
        <v>92.3</v>
      </c>
      <c r="AH49" s="55">
        <v>7260000</v>
      </c>
      <c r="AI49" s="58">
        <f>(Table711[[#This Row],[Unemployment percent]]/100)*Table711[[#This Row],[Population]]</f>
        <v>1565052.5279999999</v>
      </c>
      <c r="AJ49" s="58">
        <f>(Table711[[#This Row],[Literacy percent]]/100)*Table711[[#This Row],[Population]]</f>
        <v>18519788.248</v>
      </c>
      <c r="AK49" s="58">
        <f>Table711[[#This Row],[Labor Force]]-Table711[[#This Row],[Total Unemployed]]</f>
        <v>5694947.4720000001</v>
      </c>
      <c r="AL49" s="58" t="str">
        <f>IF(Table711[[#This Row],[Literacy percent]]&gt;90,"BOON","BARRIER")</f>
        <v>BOON</v>
      </c>
      <c r="AO49" s="66" t="s">
        <v>66</v>
      </c>
      <c r="AP49" s="4">
        <v>48730</v>
      </c>
      <c r="AQ49" s="4">
        <v>12600</v>
      </c>
      <c r="AR49" s="67">
        <f>Table512[[#This Row],[Highways(Km)]]/Table512[[#This Row],[Area(Sq Km)]]</f>
        <v>0.25856761748409601</v>
      </c>
      <c r="AU49" s="73" t="s">
        <v>107</v>
      </c>
      <c r="AV49" s="74">
        <v>48422644</v>
      </c>
      <c r="AW49" s="74">
        <v>10.08</v>
      </c>
      <c r="AX49" s="74">
        <v>6.26</v>
      </c>
      <c r="AY49" s="75">
        <v>488100.25151999999</v>
      </c>
      <c r="AZ49" s="75">
        <v>303125.75143999996</v>
      </c>
      <c r="BA49" s="75">
        <v>184974.50008000003</v>
      </c>
    </row>
    <row r="50" spans="1:53" x14ac:dyDescent="0.25">
      <c r="A50" s="17" t="s">
        <v>187</v>
      </c>
      <c r="B50" s="15">
        <v>11410000000</v>
      </c>
      <c r="C50" s="15">
        <v>8908000000</v>
      </c>
      <c r="D50" s="15">
        <v>2502000000</v>
      </c>
      <c r="E50" s="15">
        <v>0.78071866783523225</v>
      </c>
      <c r="F50" s="25" t="str">
        <f t="shared" si="0"/>
        <v>BOON</v>
      </c>
      <c r="I50" s="17" t="s">
        <v>155</v>
      </c>
      <c r="J50" s="21">
        <v>863051</v>
      </c>
      <c r="K50" s="21">
        <v>30000</v>
      </c>
      <c r="L50" s="21">
        <v>4770000</v>
      </c>
      <c r="M50" s="15">
        <v>5.5269039720711755</v>
      </c>
      <c r="P50" s="39" t="s">
        <v>67</v>
      </c>
      <c r="Q50" s="39">
        <v>22.67</v>
      </c>
      <c r="R50" s="39">
        <v>13363593</v>
      </c>
      <c r="S50" s="38">
        <v>23.66</v>
      </c>
      <c r="T50" s="38">
        <f>(Table49[[#This Row],[ Population]]/1000)*Table49[[#This Row],[ Birth rate(births/1000 population)]]</f>
        <v>302952.65331000002</v>
      </c>
      <c r="U50" s="84">
        <f>(Table49[[#This Row],[Birth''s per year]]/1000)*Table49[[#This Row],[Infant mortality per 1000 births]]</f>
        <v>7167.8597773146003</v>
      </c>
      <c r="X50" s="51" t="s">
        <v>92</v>
      </c>
      <c r="Y50" s="53">
        <v>296737</v>
      </c>
      <c r="Z50" s="53">
        <v>2.38</v>
      </c>
      <c r="AA50" s="54">
        <f>(Table310[[#This Row],[29928987]]/1000)*Table310[[#This Row],[23.06]]</f>
        <v>706.23406</v>
      </c>
      <c r="AD50" s="45" t="s">
        <v>47</v>
      </c>
      <c r="AE50" s="55">
        <v>13607069</v>
      </c>
      <c r="AF50" s="55">
        <v>2.5</v>
      </c>
      <c r="AG50" s="55">
        <v>69.400000000000006</v>
      </c>
      <c r="AH50" s="55">
        <v>7000000</v>
      </c>
      <c r="AI50" s="58">
        <f>(Table711[[#This Row],[Unemployment percent]]/100)*Table711[[#This Row],[Population]]</f>
        <v>340176.72500000003</v>
      </c>
      <c r="AJ50" s="58">
        <f>(Table711[[#This Row],[Literacy percent]]/100)*Table711[[#This Row],[Population]]</f>
        <v>9443305.8859999999</v>
      </c>
      <c r="AK50" s="58">
        <f>Table711[[#This Row],[Labor Force]]-Table711[[#This Row],[Total Unemployed]]</f>
        <v>6659823.2750000004</v>
      </c>
      <c r="AL50" s="58" t="str">
        <f>IF(Table711[[#This Row],[Literacy percent]]&gt;90,"BOON","BARRIER")</f>
        <v>BARRIER</v>
      </c>
      <c r="AO50" s="66" t="s">
        <v>67</v>
      </c>
      <c r="AP50" s="4">
        <v>283560</v>
      </c>
      <c r="AQ50" s="4">
        <v>43197</v>
      </c>
      <c r="AR50" s="67">
        <f>Table512[[#This Row],[Highways(Km)]]/Table512[[#This Row],[Area(Sq Km)]]</f>
        <v>0.15233812949640288</v>
      </c>
      <c r="AU50" s="73" t="s">
        <v>173</v>
      </c>
      <c r="AV50" s="74">
        <v>20064776</v>
      </c>
      <c r="AW50" s="74">
        <v>15.63</v>
      </c>
      <c r="AX50" s="74">
        <v>6.49</v>
      </c>
      <c r="AY50" s="75">
        <v>313612.44888000004</v>
      </c>
      <c r="AZ50" s="75">
        <v>130220.39624000002</v>
      </c>
      <c r="BA50" s="75">
        <v>183392.05264000001</v>
      </c>
    </row>
    <row r="51" spans="1:53" x14ac:dyDescent="0.25">
      <c r="A51" s="17" t="s">
        <v>196</v>
      </c>
      <c r="B51" s="15">
        <v>34480000000</v>
      </c>
      <c r="C51" s="15">
        <v>32060000000</v>
      </c>
      <c r="D51" s="15">
        <v>2420000000</v>
      </c>
      <c r="E51" s="15">
        <v>0.92981438515081205</v>
      </c>
      <c r="F51" s="25" t="str">
        <f t="shared" si="0"/>
        <v>BOON</v>
      </c>
      <c r="I51" s="17" t="s">
        <v>75</v>
      </c>
      <c r="J51" s="21">
        <v>60656178</v>
      </c>
      <c r="K51" s="21">
        <v>2026000</v>
      </c>
      <c r="L51" s="21">
        <v>322134000</v>
      </c>
      <c r="M51" s="15">
        <v>5.3108192870312401</v>
      </c>
      <c r="P51" s="39" t="s">
        <v>68</v>
      </c>
      <c r="Q51" s="39">
        <v>23.32</v>
      </c>
      <c r="R51" s="39">
        <v>77505756</v>
      </c>
      <c r="S51" s="38">
        <v>32.590000000000003</v>
      </c>
      <c r="T51" s="38">
        <f>(Table49[[#This Row],[ Population]]/1000)*Table49[[#This Row],[ Birth rate(births/1000 population)]]</f>
        <v>1807434.2299199998</v>
      </c>
      <c r="U51" s="84">
        <f>(Table49[[#This Row],[Birth''s per year]]/1000)*Table49[[#This Row],[Infant mortality per 1000 births]]</f>
        <v>58904.281553092798</v>
      </c>
      <c r="X51" s="51" t="s">
        <v>61</v>
      </c>
      <c r="Y51" s="53">
        <v>780133</v>
      </c>
      <c r="Z51" s="53">
        <v>0.43</v>
      </c>
      <c r="AA51" s="54">
        <f>(Table310[[#This Row],[29928987]]/1000)*Table310[[#This Row],[23.06]]</f>
        <v>335.45719000000003</v>
      </c>
      <c r="AD51" s="45" t="s">
        <v>96</v>
      </c>
      <c r="AE51" s="55">
        <v>26074906</v>
      </c>
      <c r="AF51" s="55">
        <v>25</v>
      </c>
      <c r="AG51" s="55">
        <v>40.4</v>
      </c>
      <c r="AH51" s="55">
        <v>6700000</v>
      </c>
      <c r="AI51" s="58">
        <f>(Table711[[#This Row],[Unemployment percent]]/100)*Table711[[#This Row],[Population]]</f>
        <v>6518726.5</v>
      </c>
      <c r="AJ51" s="58">
        <f>(Table711[[#This Row],[Literacy percent]]/100)*Table711[[#This Row],[Population]]</f>
        <v>10534262.023999998</v>
      </c>
      <c r="AK51" s="58">
        <f>Table711[[#This Row],[Labor Force]]-Table711[[#This Row],[Total Unemployed]]</f>
        <v>181273.5</v>
      </c>
      <c r="AL51" s="58" t="str">
        <f>IF(Table711[[#This Row],[Literacy percent]]&gt;90,"BOON","BARRIER")</f>
        <v>BARRIER</v>
      </c>
      <c r="AO51" s="66" t="s">
        <v>68</v>
      </c>
      <c r="AP51" s="4">
        <v>1001450</v>
      </c>
      <c r="AQ51" s="4">
        <v>64000</v>
      </c>
      <c r="AR51" s="67">
        <f>Table512[[#This Row],[Highways(Km)]]/Table512[[#This Row],[Area(Sq Km)]]</f>
        <v>6.3907334365170501E-2</v>
      </c>
      <c r="AU51" s="73" t="s">
        <v>181</v>
      </c>
      <c r="AV51" s="74">
        <v>7163506</v>
      </c>
      <c r="AW51" s="74">
        <v>32.58</v>
      </c>
      <c r="AX51" s="74">
        <v>8.39</v>
      </c>
      <c r="AY51" s="75">
        <v>233387.02548000001</v>
      </c>
      <c r="AZ51" s="75">
        <v>60101.815340000008</v>
      </c>
      <c r="BA51" s="75">
        <v>173285.21014000001</v>
      </c>
    </row>
    <row r="52" spans="1:53" x14ac:dyDescent="0.25">
      <c r="A52" s="17" t="s">
        <v>106</v>
      </c>
      <c r="B52" s="15">
        <v>33620000000</v>
      </c>
      <c r="C52" s="15">
        <v>31260000000</v>
      </c>
      <c r="D52" s="15">
        <v>2360000000</v>
      </c>
      <c r="E52" s="15">
        <v>0.9298036882807853</v>
      </c>
      <c r="F52" s="25" t="str">
        <f t="shared" si="0"/>
        <v>BOON</v>
      </c>
      <c r="I52" s="17" t="s">
        <v>76</v>
      </c>
      <c r="J52" s="21">
        <v>195506</v>
      </c>
      <c r="K52" s="21">
        <v>6500</v>
      </c>
      <c r="L52" s="21">
        <v>1033500</v>
      </c>
      <c r="M52" s="15">
        <v>5.2862827739302123</v>
      </c>
      <c r="P52" s="39" t="s">
        <v>69</v>
      </c>
      <c r="Q52" s="39">
        <v>27.04</v>
      </c>
      <c r="R52" s="39">
        <v>6704932</v>
      </c>
      <c r="S52" s="38">
        <v>25.1</v>
      </c>
      <c r="T52" s="38">
        <f>(Table49[[#This Row],[ Population]]/1000)*Table49[[#This Row],[ Birth rate(births/1000 population)]]</f>
        <v>181301.36127999998</v>
      </c>
      <c r="U52" s="84">
        <f>(Table49[[#This Row],[Birth''s per year]]/1000)*Table49[[#This Row],[Infant mortality per 1000 births]]</f>
        <v>4550.6641681279998</v>
      </c>
      <c r="X52" s="51" t="s">
        <v>37</v>
      </c>
      <c r="Y52" s="53">
        <v>65365</v>
      </c>
      <c r="Z52" s="53">
        <v>2.4900000000000002</v>
      </c>
      <c r="AA52" s="54">
        <f>(Table310[[#This Row],[29928987]]/1000)*Table310[[#This Row],[23.06]]</f>
        <v>162.75885</v>
      </c>
      <c r="AD52" s="45" t="s">
        <v>58</v>
      </c>
      <c r="AE52" s="55">
        <v>17298040</v>
      </c>
      <c r="AF52" s="55">
        <v>13</v>
      </c>
      <c r="AG52" s="55">
        <v>50.9</v>
      </c>
      <c r="AH52" s="55">
        <v>6700000</v>
      </c>
      <c r="AI52" s="58">
        <f>(Table711[[#This Row],[Unemployment percent]]/100)*Table711[[#This Row],[Population]]</f>
        <v>2248745.2000000002</v>
      </c>
      <c r="AJ52" s="58">
        <f>(Table711[[#This Row],[Literacy percent]]/100)*Table711[[#This Row],[Population]]</f>
        <v>8804702.3599999994</v>
      </c>
      <c r="AK52" s="58">
        <f>Table711[[#This Row],[Labor Force]]-Table711[[#This Row],[Total Unemployed]]</f>
        <v>4451254.8</v>
      </c>
      <c r="AL52" s="58" t="str">
        <f>IF(Table711[[#This Row],[Literacy percent]]&gt;90,"BOON","BARRIER")</f>
        <v>BARRIER</v>
      </c>
      <c r="AO52" s="66" t="s">
        <v>69</v>
      </c>
      <c r="AP52" s="4">
        <v>21040</v>
      </c>
      <c r="AQ52" s="4">
        <v>10029</v>
      </c>
      <c r="AR52" s="67">
        <f>Table512[[#This Row],[Highways(Km)]]/Table512[[#This Row],[Area(Sq Km)]]</f>
        <v>0.47666349809885933</v>
      </c>
      <c r="AU52" s="73" t="s">
        <v>89</v>
      </c>
      <c r="AV52" s="74">
        <v>6975204</v>
      </c>
      <c r="AW52" s="74">
        <v>30.38</v>
      </c>
      <c r="AX52" s="74">
        <v>6.87</v>
      </c>
      <c r="AY52" s="75">
        <v>211906.69751999999</v>
      </c>
      <c r="AZ52" s="75">
        <v>47919.65148</v>
      </c>
      <c r="BA52" s="75">
        <v>163987.04603999999</v>
      </c>
    </row>
    <row r="53" spans="1:53" x14ac:dyDescent="0.25">
      <c r="A53" s="17" t="s">
        <v>108</v>
      </c>
      <c r="B53" s="15">
        <v>32430000000</v>
      </c>
      <c r="C53" s="15">
        <v>30160000000</v>
      </c>
      <c r="D53" s="15">
        <v>2270000000</v>
      </c>
      <c r="E53" s="15">
        <v>0.93000308356460071</v>
      </c>
      <c r="F53" s="25" t="str">
        <f t="shared" si="0"/>
        <v>BOON</v>
      </c>
      <c r="I53" s="17" t="s">
        <v>142</v>
      </c>
      <c r="J53" s="21">
        <v>4035461</v>
      </c>
      <c r="K53" s="21">
        <v>132700</v>
      </c>
      <c r="L53" s="21">
        <v>21099300</v>
      </c>
      <c r="M53" s="15">
        <v>5.2284732772786056</v>
      </c>
      <c r="P53" s="39" t="s">
        <v>70</v>
      </c>
      <c r="Q53" s="39">
        <v>36.18</v>
      </c>
      <c r="R53" s="39">
        <v>535881</v>
      </c>
      <c r="S53" s="38">
        <v>85.13</v>
      </c>
      <c r="T53" s="38">
        <f>(Table49[[#This Row],[ Population]]/1000)*Table49[[#This Row],[ Birth rate(births/1000 population)]]</f>
        <v>19388.174579999999</v>
      </c>
      <c r="U53" s="84">
        <f>(Table49[[#This Row],[Birth''s per year]]/1000)*Table49[[#This Row],[Infant mortality per 1000 births]]</f>
        <v>1650.5153019953998</v>
      </c>
      <c r="X53" s="51" t="s">
        <v>72</v>
      </c>
      <c r="Y53" s="53">
        <v>46962</v>
      </c>
      <c r="Z53" s="53">
        <v>1.41</v>
      </c>
      <c r="AA53" s="54">
        <f>(Table310[[#This Row],[29928987]]/1000)*Table310[[#This Row],[23.06]]</f>
        <v>66.216419999999999</v>
      </c>
      <c r="AD53" s="45" t="s">
        <v>48</v>
      </c>
      <c r="AE53" s="55">
        <v>16380005</v>
      </c>
      <c r="AF53" s="55">
        <v>30</v>
      </c>
      <c r="AG53" s="55">
        <v>79</v>
      </c>
      <c r="AH53" s="55">
        <v>6680000</v>
      </c>
      <c r="AI53" s="58">
        <f>(Table711[[#This Row],[Unemployment percent]]/100)*Table711[[#This Row],[Population]]</f>
        <v>4914001.5</v>
      </c>
      <c r="AJ53" s="58">
        <f>(Table711[[#This Row],[Literacy percent]]/100)*Table711[[#This Row],[Population]]</f>
        <v>12940203.950000001</v>
      </c>
      <c r="AK53" s="58">
        <f>Table711[[#This Row],[Labor Force]]-Table711[[#This Row],[Total Unemployed]]</f>
        <v>1765998.5</v>
      </c>
      <c r="AL53" s="58" t="str">
        <f>IF(Table711[[#This Row],[Literacy percent]]&gt;90,"BOON","BARRIER")</f>
        <v>BARRIER</v>
      </c>
      <c r="AO53" s="66" t="s">
        <v>70</v>
      </c>
      <c r="AP53" s="4">
        <v>28051</v>
      </c>
      <c r="AQ53" s="4">
        <v>2880</v>
      </c>
      <c r="AR53" s="67">
        <f>Table512[[#This Row],[Highways(Km)]]/Table512[[#This Row],[Area(Sq Km)]]</f>
        <v>0.10267013653702185</v>
      </c>
      <c r="AU53" s="73" t="s">
        <v>149</v>
      </c>
      <c r="AV53" s="74">
        <v>6347884</v>
      </c>
      <c r="AW53" s="74">
        <v>29.43</v>
      </c>
      <c r="AX53" s="74">
        <v>4.53</v>
      </c>
      <c r="AY53" s="75">
        <v>186818.22612000001</v>
      </c>
      <c r="AZ53" s="75">
        <v>28755.914520000002</v>
      </c>
      <c r="BA53" s="75">
        <v>158062.31160000002</v>
      </c>
    </row>
    <row r="54" spans="1:53" x14ac:dyDescent="0.25">
      <c r="A54" s="17" t="s">
        <v>168</v>
      </c>
      <c r="B54" s="15">
        <v>31150000000</v>
      </c>
      <c r="C54" s="15">
        <v>28890000000</v>
      </c>
      <c r="D54" s="15">
        <v>2260000000</v>
      </c>
      <c r="E54" s="15">
        <v>0.92744783306581058</v>
      </c>
      <c r="F54" s="25" t="str">
        <f t="shared" si="0"/>
        <v>BOON</v>
      </c>
      <c r="I54" s="17" t="s">
        <v>153</v>
      </c>
      <c r="J54" s="21">
        <v>10566212</v>
      </c>
      <c r="K54" s="21">
        <v>339800</v>
      </c>
      <c r="L54" s="21">
        <v>54028200</v>
      </c>
      <c r="M54" s="15">
        <v>5.1132988813777347</v>
      </c>
      <c r="P54" s="39" t="s">
        <v>71</v>
      </c>
      <c r="Q54" s="39">
        <v>9.91</v>
      </c>
      <c r="R54" s="39">
        <v>1332893</v>
      </c>
      <c r="S54" s="38">
        <v>7.87</v>
      </c>
      <c r="T54" s="38">
        <f>(Table49[[#This Row],[ Population]]/1000)*Table49[[#This Row],[ Birth rate(births/1000 population)]]</f>
        <v>13208.96963</v>
      </c>
      <c r="U54" s="84">
        <f>(Table49[[#This Row],[Birth''s per year]]/1000)*Table49[[#This Row],[Infant mortality per 1000 births]]</f>
        <v>103.95459098810001</v>
      </c>
      <c r="X54" s="51" t="s">
        <v>23</v>
      </c>
      <c r="Y54" s="53">
        <v>68722</v>
      </c>
      <c r="Z54" s="53"/>
      <c r="AA54" s="54">
        <f>(Table310[[#This Row],[29928987]]/1000)*Table310[[#This Row],[23.06]]</f>
        <v>0</v>
      </c>
      <c r="AD54" s="45" t="s">
        <v>164</v>
      </c>
      <c r="AE54" s="55">
        <v>26417599</v>
      </c>
      <c r="AF54" s="55">
        <v>25</v>
      </c>
      <c r="AG54" s="55">
        <v>78.8</v>
      </c>
      <c r="AH54" s="55">
        <v>6620000</v>
      </c>
      <c r="AI54" s="58">
        <f>(Table711[[#This Row],[Unemployment percent]]/100)*Table711[[#This Row],[Population]]</f>
        <v>6604399.75</v>
      </c>
      <c r="AJ54" s="58">
        <f>(Table711[[#This Row],[Literacy percent]]/100)*Table711[[#This Row],[Population]]</f>
        <v>20817068.011999998</v>
      </c>
      <c r="AK54" s="58">
        <f>Table711[[#This Row],[Labor Force]]-Table711[[#This Row],[Total Unemployed]]</f>
        <v>15600.25</v>
      </c>
      <c r="AL54" s="58" t="str">
        <f>IF(Table711[[#This Row],[Literacy percent]]&gt;90,"BOON","BARRIER")</f>
        <v>BARRIER</v>
      </c>
      <c r="AO54" s="66" t="s">
        <v>71</v>
      </c>
      <c r="AP54" s="4">
        <v>45226</v>
      </c>
      <c r="AQ54" s="4">
        <v>55944</v>
      </c>
      <c r="AR54" s="67">
        <f>Table512[[#This Row],[Highways(Km)]]/Table512[[#This Row],[Area(Sq Km)]]</f>
        <v>1.2369875735196569</v>
      </c>
      <c r="AU54" s="73" t="s">
        <v>53</v>
      </c>
      <c r="AV54" s="74">
        <v>15980912</v>
      </c>
      <c r="AW54" s="74">
        <v>15.44</v>
      </c>
      <c r="AX54" s="74">
        <v>5.76</v>
      </c>
      <c r="AY54" s="75">
        <v>246745.28128</v>
      </c>
      <c r="AZ54" s="75">
        <v>92050.053119999997</v>
      </c>
      <c r="BA54" s="75">
        <v>154695.22816</v>
      </c>
    </row>
    <row r="55" spans="1:53" x14ac:dyDescent="0.25">
      <c r="A55" s="17" t="s">
        <v>21</v>
      </c>
      <c r="B55" s="15">
        <v>25760000000</v>
      </c>
      <c r="C55" s="15">
        <v>23610000000</v>
      </c>
      <c r="D55" s="15">
        <v>2150000000</v>
      </c>
      <c r="E55" s="15">
        <v>0.91653726708074534</v>
      </c>
      <c r="F55" s="25" t="str">
        <f t="shared" si="0"/>
        <v>BOON</v>
      </c>
      <c r="I55" s="17" t="s">
        <v>99</v>
      </c>
      <c r="J55" s="21">
        <v>58103033</v>
      </c>
      <c r="K55" s="21">
        <v>1866000</v>
      </c>
      <c r="L55" s="21">
        <v>296694000</v>
      </c>
      <c r="M55" s="15">
        <v>5.1063427274097721</v>
      </c>
      <c r="P55" s="39" t="s">
        <v>72</v>
      </c>
      <c r="Q55" s="39">
        <v>13.97</v>
      </c>
      <c r="R55" s="39">
        <v>46962</v>
      </c>
      <c r="S55" s="38">
        <v>6.24</v>
      </c>
      <c r="T55" s="38">
        <f>(Table49[[#This Row],[ Population]]/1000)*Table49[[#This Row],[ Birth rate(births/1000 population)]]</f>
        <v>656.05914000000007</v>
      </c>
      <c r="U55" s="84">
        <f>(Table49[[#This Row],[Birth''s per year]]/1000)*Table49[[#This Row],[Infant mortality per 1000 births]]</f>
        <v>4.0938090336000004</v>
      </c>
      <c r="X55" s="51" t="s">
        <v>26</v>
      </c>
      <c r="Y55" s="53">
        <v>71566</v>
      </c>
      <c r="Z55" s="53">
        <v>0</v>
      </c>
      <c r="AA55" s="54">
        <f>(Table310[[#This Row],[29928987]]/1000)*Table310[[#This Row],[23.06]]</f>
        <v>0</v>
      </c>
      <c r="AD55" s="45" t="s">
        <v>53</v>
      </c>
      <c r="AE55" s="55">
        <v>15980912</v>
      </c>
      <c r="AF55" s="55">
        <v>8.5</v>
      </c>
      <c r="AG55" s="55">
        <v>96.2</v>
      </c>
      <c r="AH55" s="55">
        <v>6200000</v>
      </c>
      <c r="AI55" s="58">
        <f>(Table711[[#This Row],[Unemployment percent]]/100)*Table711[[#This Row],[Population]]</f>
        <v>1358377.52</v>
      </c>
      <c r="AJ55" s="58">
        <f>(Table711[[#This Row],[Literacy percent]]/100)*Table711[[#This Row],[Population]]</f>
        <v>15373637.344000001</v>
      </c>
      <c r="AK55" s="58">
        <f>Table711[[#This Row],[Labor Force]]-Table711[[#This Row],[Total Unemployed]]</f>
        <v>4841622.4800000004</v>
      </c>
      <c r="AL55" s="58" t="str">
        <f>IF(Table711[[#This Row],[Literacy percent]]&gt;90,"BOON","BARRIER")</f>
        <v>BOON</v>
      </c>
      <c r="AO55" s="66" t="s">
        <v>72</v>
      </c>
      <c r="AP55" s="4">
        <v>1399</v>
      </c>
      <c r="AQ55" s="4">
        <v>463</v>
      </c>
      <c r="AR55" s="67">
        <f>Table512[[#This Row],[Highways(Km)]]/Table512[[#This Row],[Area(Sq Km)]]</f>
        <v>0.33095067905646891</v>
      </c>
      <c r="AU55" s="73" t="s">
        <v>110</v>
      </c>
      <c r="AV55" s="74">
        <v>6217141</v>
      </c>
      <c r="AW55" s="74">
        <v>35.99</v>
      </c>
      <c r="AX55" s="74">
        <v>11.83</v>
      </c>
      <c r="AY55" s="75">
        <v>223754.90458999999</v>
      </c>
      <c r="AZ55" s="75">
        <v>73548.778030000001</v>
      </c>
      <c r="BA55" s="75">
        <v>150206.12656</v>
      </c>
    </row>
    <row r="56" spans="1:53" x14ac:dyDescent="0.25">
      <c r="A56" s="17" t="s">
        <v>71</v>
      </c>
      <c r="B56" s="15">
        <v>8301000000</v>
      </c>
      <c r="C56" s="15">
        <v>6358000000</v>
      </c>
      <c r="D56" s="15">
        <v>1943000000</v>
      </c>
      <c r="E56" s="15">
        <v>0.76593181544392241</v>
      </c>
      <c r="F56" s="25" t="str">
        <f t="shared" si="0"/>
        <v>BOON</v>
      </c>
      <c r="I56" s="17" t="s">
        <v>28</v>
      </c>
      <c r="J56" s="21">
        <v>8184691</v>
      </c>
      <c r="K56" s="21">
        <v>262400</v>
      </c>
      <c r="L56" s="21">
        <v>41721600</v>
      </c>
      <c r="M56" s="15">
        <v>5.0975168152346866</v>
      </c>
      <c r="P56" s="39" t="s">
        <v>73</v>
      </c>
      <c r="Q56" s="39">
        <v>22.73</v>
      </c>
      <c r="R56" s="39">
        <v>893354</v>
      </c>
      <c r="S56" s="38">
        <v>12.62</v>
      </c>
      <c r="T56" s="38">
        <f>(Table49[[#This Row],[ Population]]/1000)*Table49[[#This Row],[ Birth rate(births/1000 population)]]</f>
        <v>20305.936420000002</v>
      </c>
      <c r="U56" s="84">
        <f>(Table49[[#This Row],[Birth''s per year]]/1000)*Table49[[#This Row],[Infant mortality per 1000 births]]</f>
        <v>256.26091762039999</v>
      </c>
      <c r="X56" s="51" t="s">
        <v>30</v>
      </c>
      <c r="Y56" s="53">
        <v>301790</v>
      </c>
      <c r="Z56" s="53"/>
      <c r="AA56" s="54">
        <f>(Table310[[#This Row],[29928987]]/1000)*Table310[[#This Row],[23.06]]</f>
        <v>0</v>
      </c>
      <c r="AD56" s="45" t="s">
        <v>198</v>
      </c>
      <c r="AE56" s="55">
        <v>20727063</v>
      </c>
      <c r="AF56" s="55">
        <v>35</v>
      </c>
      <c r="AG56" s="55">
        <v>50.2</v>
      </c>
      <c r="AH56" s="55">
        <v>5980000</v>
      </c>
      <c r="AI56" s="58">
        <f>(Table711[[#This Row],[Unemployment percent]]/100)*Table711[[#This Row],[Population]]</f>
        <v>7254472.0499999998</v>
      </c>
      <c r="AJ56" s="58">
        <f>(Table711[[#This Row],[Literacy percent]]/100)*Table711[[#This Row],[Population]]</f>
        <v>10404985.626</v>
      </c>
      <c r="AK56" s="58">
        <f>Table711[[#This Row],[Labor Force]]-Table711[[#This Row],[Total Unemployed]]</f>
        <v>-1274472.0499999998</v>
      </c>
      <c r="AL56" s="58" t="str">
        <f>IF(Table711[[#This Row],[Literacy percent]]&gt;90,"BOON","BARRIER")</f>
        <v>BARRIER</v>
      </c>
      <c r="AO56" s="66" t="s">
        <v>73</v>
      </c>
      <c r="AP56" s="4">
        <v>18270</v>
      </c>
      <c r="AQ56" s="4">
        <v>3440</v>
      </c>
      <c r="AR56" s="67">
        <f>Table512[[#This Row],[Highways(Km)]]/Table512[[#This Row],[Area(Sq Km)]]</f>
        <v>0.18828680897646416</v>
      </c>
      <c r="AU56" s="73" t="s">
        <v>180</v>
      </c>
      <c r="AV56" s="74">
        <v>22894384</v>
      </c>
      <c r="AW56" s="74">
        <v>12.64</v>
      </c>
      <c r="AX56" s="74">
        <v>6.38</v>
      </c>
      <c r="AY56" s="75">
        <v>289385.01376</v>
      </c>
      <c r="AZ56" s="75">
        <v>146066.16991999999</v>
      </c>
      <c r="BA56" s="75">
        <v>143318.84384000002</v>
      </c>
    </row>
    <row r="57" spans="1:53" x14ac:dyDescent="0.25">
      <c r="A57" s="17" t="s">
        <v>179</v>
      </c>
      <c r="B57" s="15">
        <v>26150000000</v>
      </c>
      <c r="C57" s="15">
        <v>24320000000</v>
      </c>
      <c r="D57" s="15">
        <v>1830000000</v>
      </c>
      <c r="E57" s="15">
        <v>0.93001912045889101</v>
      </c>
      <c r="F57" s="25" t="str">
        <f t="shared" si="0"/>
        <v>BOON</v>
      </c>
      <c r="I57" s="17" t="s">
        <v>175</v>
      </c>
      <c r="J57" s="21">
        <v>438144</v>
      </c>
      <c r="K57" s="21">
        <v>14000</v>
      </c>
      <c r="L57" s="21">
        <v>2226000</v>
      </c>
      <c r="M57" s="15">
        <v>5.080521472392638</v>
      </c>
      <c r="P57" s="39" t="s">
        <v>74</v>
      </c>
      <c r="Q57" s="39">
        <v>10.5</v>
      </c>
      <c r="R57" s="39">
        <v>5223442</v>
      </c>
      <c r="S57" s="38">
        <v>3.57</v>
      </c>
      <c r="T57" s="38">
        <f>(Table49[[#This Row],[ Population]]/1000)*Table49[[#This Row],[ Birth rate(births/1000 population)]]</f>
        <v>54846.141000000003</v>
      </c>
      <c r="U57" s="84">
        <f>(Table49[[#This Row],[Birth''s per year]]/1000)*Table49[[#This Row],[Infant mortality per 1000 births]]</f>
        <v>195.80072337000001</v>
      </c>
      <c r="X57" s="51" t="s">
        <v>36</v>
      </c>
      <c r="Y57" s="53">
        <v>279457</v>
      </c>
      <c r="Z57" s="53">
        <v>0</v>
      </c>
      <c r="AA57" s="54">
        <f>(Table310[[#This Row],[29928987]]/1000)*Table310[[#This Row],[23.06]]</f>
        <v>0</v>
      </c>
      <c r="AD57" s="45" t="s">
        <v>153</v>
      </c>
      <c r="AE57" s="55">
        <v>10566212</v>
      </c>
      <c r="AF57" s="55">
        <v>6.5</v>
      </c>
      <c r="AG57" s="55">
        <v>93.3</v>
      </c>
      <c r="AH57" s="55">
        <v>5480000</v>
      </c>
      <c r="AI57" s="58">
        <f>(Table711[[#This Row],[Unemployment percent]]/100)*Table711[[#This Row],[Population]]</f>
        <v>686803.78</v>
      </c>
      <c r="AJ57" s="58">
        <f>(Table711[[#This Row],[Literacy percent]]/100)*Table711[[#This Row],[Population]]</f>
        <v>9858275.7960000001</v>
      </c>
      <c r="AK57" s="58">
        <f>Table711[[#This Row],[Labor Force]]-Table711[[#This Row],[Total Unemployed]]</f>
        <v>4793196.22</v>
      </c>
      <c r="AL57" s="58" t="str">
        <f>IF(Table711[[#This Row],[Literacy percent]]&gt;90,"BOON","BARRIER")</f>
        <v>BOON</v>
      </c>
      <c r="AO57" s="66" t="s">
        <v>74</v>
      </c>
      <c r="AP57" s="4">
        <v>338145</v>
      </c>
      <c r="AQ57" s="4">
        <v>78197</v>
      </c>
      <c r="AR57" s="67">
        <f>Table512[[#This Row],[Highways(Km)]]/Table512[[#This Row],[Area(Sq Km)]]</f>
        <v>0.23125286489523725</v>
      </c>
      <c r="AU57" s="73" t="s">
        <v>39</v>
      </c>
      <c r="AV57" s="74">
        <v>8857870</v>
      </c>
      <c r="AW57" s="74">
        <v>23.76</v>
      </c>
      <c r="AX57" s="74">
        <v>7.64</v>
      </c>
      <c r="AY57" s="75">
        <v>210462.99120000002</v>
      </c>
      <c r="AZ57" s="75">
        <v>67674.126799999998</v>
      </c>
      <c r="BA57" s="75">
        <v>142788.86440000002</v>
      </c>
    </row>
    <row r="58" spans="1:53" x14ac:dyDescent="0.25">
      <c r="A58" s="17" t="s">
        <v>58</v>
      </c>
      <c r="B58" s="15">
        <v>4759000000</v>
      </c>
      <c r="C58" s="15">
        <v>2976000000</v>
      </c>
      <c r="D58" s="15">
        <v>1783000000</v>
      </c>
      <c r="E58" s="15">
        <v>0.62534145828955667</v>
      </c>
      <c r="F58" s="25" t="str">
        <f t="shared" si="0"/>
        <v>BOON</v>
      </c>
      <c r="I58" s="17" t="s">
        <v>126</v>
      </c>
      <c r="J58" s="21">
        <v>432900</v>
      </c>
      <c r="K58" s="21">
        <v>13500</v>
      </c>
      <c r="L58" s="21">
        <v>2146500</v>
      </c>
      <c r="M58" s="15">
        <v>4.9584199584199586</v>
      </c>
      <c r="P58" s="39" t="s">
        <v>75</v>
      </c>
      <c r="Q58" s="39">
        <v>12.15</v>
      </c>
      <c r="R58" s="39">
        <v>60656178</v>
      </c>
      <c r="S58" s="38">
        <v>4.26</v>
      </c>
      <c r="T58" s="38">
        <f>(Table49[[#This Row],[ Population]]/1000)*Table49[[#This Row],[ Birth rate(births/1000 population)]]</f>
        <v>736972.56270000001</v>
      </c>
      <c r="U58" s="84">
        <f>(Table49[[#This Row],[Birth''s per year]]/1000)*Table49[[#This Row],[Infant mortality per 1000 births]]</f>
        <v>3139.503117102</v>
      </c>
      <c r="X58" s="51" t="s">
        <v>38</v>
      </c>
      <c r="Y58" s="53">
        <v>2232291</v>
      </c>
      <c r="Z58" s="53">
        <v>0</v>
      </c>
      <c r="AA58" s="54">
        <f>(Table310[[#This Row],[29928987]]/1000)*Table310[[#This Row],[23.06]]</f>
        <v>0</v>
      </c>
      <c r="AD58" s="45" t="s">
        <v>62</v>
      </c>
      <c r="AE58" s="55">
        <v>10241138</v>
      </c>
      <c r="AF58" s="55">
        <v>10.6</v>
      </c>
      <c r="AG58" s="55">
        <v>99.9</v>
      </c>
      <c r="AH58" s="55">
        <v>5250000</v>
      </c>
      <c r="AI58" s="58">
        <f>(Table711[[#This Row],[Unemployment percent]]/100)*Table711[[#This Row],[Population]]</f>
        <v>1085560.628</v>
      </c>
      <c r="AJ58" s="58">
        <f>(Table711[[#This Row],[Literacy percent]]/100)*Table711[[#This Row],[Population]]</f>
        <v>10230896.862000002</v>
      </c>
      <c r="AK58" s="58">
        <f>Table711[[#This Row],[Labor Force]]-Table711[[#This Row],[Total Unemployed]]</f>
        <v>4164439.372</v>
      </c>
      <c r="AL58" s="58" t="str">
        <f>IF(Table711[[#This Row],[Literacy percent]]&gt;90,"BOON","BARRIER")</f>
        <v>BOON</v>
      </c>
      <c r="AO58" s="66" t="s">
        <v>75</v>
      </c>
      <c r="AP58" s="4">
        <v>547030</v>
      </c>
      <c r="AQ58" s="4">
        <v>893100</v>
      </c>
      <c r="AR58" s="67">
        <f>Table512[[#This Row],[Highways(Km)]]/Table512[[#This Row],[Area(Sq Km)]]</f>
        <v>1.6326344076193262</v>
      </c>
      <c r="AU58" s="73" t="s">
        <v>66</v>
      </c>
      <c r="AV58" s="74">
        <v>8950034</v>
      </c>
      <c r="AW58" s="74">
        <v>23.28</v>
      </c>
      <c r="AX58" s="74">
        <v>7.35</v>
      </c>
      <c r="AY58" s="75">
        <v>208356.79152</v>
      </c>
      <c r="AZ58" s="75">
        <v>65782.749899999995</v>
      </c>
      <c r="BA58" s="75">
        <v>142574.04162</v>
      </c>
    </row>
    <row r="59" spans="1:53" x14ac:dyDescent="0.25">
      <c r="A59" s="17" t="s">
        <v>40</v>
      </c>
      <c r="B59" s="15">
        <v>10040000000</v>
      </c>
      <c r="C59" s="15">
        <v>8318000000</v>
      </c>
      <c r="D59" s="15">
        <v>1722000000</v>
      </c>
      <c r="E59" s="15">
        <v>0.82848605577689238</v>
      </c>
      <c r="F59" s="25" t="str">
        <f t="shared" si="0"/>
        <v>BOON</v>
      </c>
      <c r="I59" s="17" t="s">
        <v>86</v>
      </c>
      <c r="J59" s="21">
        <v>448713</v>
      </c>
      <c r="K59" s="21">
        <v>13000</v>
      </c>
      <c r="L59" s="21">
        <v>2067000</v>
      </c>
      <c r="M59" s="15">
        <v>4.6065079460590619</v>
      </c>
      <c r="P59" s="39" t="s">
        <v>76</v>
      </c>
      <c r="Q59" s="39">
        <v>20.7</v>
      </c>
      <c r="R59" s="39">
        <v>195506</v>
      </c>
      <c r="S59" s="38">
        <v>12.07</v>
      </c>
      <c r="T59" s="38">
        <f>(Table49[[#This Row],[ Population]]/1000)*Table49[[#This Row],[ Birth rate(births/1000 population)]]</f>
        <v>4046.9741999999997</v>
      </c>
      <c r="U59" s="84">
        <f>(Table49[[#This Row],[Birth''s per year]]/1000)*Table49[[#This Row],[Infant mortality per 1000 births]]</f>
        <v>48.846978593999992</v>
      </c>
      <c r="X59" s="51" t="s">
        <v>40</v>
      </c>
      <c r="Y59" s="53">
        <v>4025476</v>
      </c>
      <c r="Z59" s="53"/>
      <c r="AA59" s="54">
        <f>(Table310[[#This Row],[29928987]]/1000)*Table310[[#This Row],[23.06]]</f>
        <v>0</v>
      </c>
      <c r="AD59" s="45" t="s">
        <v>179</v>
      </c>
      <c r="AE59" s="55">
        <v>18448752</v>
      </c>
      <c r="AF59" s="55">
        <v>20</v>
      </c>
      <c r="AG59" s="55">
        <v>76.900000000000006</v>
      </c>
      <c r="AH59" s="55">
        <v>5120000</v>
      </c>
      <c r="AI59" s="58">
        <f>(Table711[[#This Row],[Unemployment percent]]/100)*Table711[[#This Row],[Population]]</f>
        <v>3689750.4000000004</v>
      </c>
      <c r="AJ59" s="58">
        <f>(Table711[[#This Row],[Literacy percent]]/100)*Table711[[#This Row],[Population]]</f>
        <v>14187090.288000001</v>
      </c>
      <c r="AK59" s="58">
        <f>Table711[[#This Row],[Labor Force]]-Table711[[#This Row],[Total Unemployed]]</f>
        <v>1430249.5999999996</v>
      </c>
      <c r="AL59" s="58" t="str">
        <f>IF(Table711[[#This Row],[Literacy percent]]&gt;90,"BOON","BARRIER")</f>
        <v>BARRIER</v>
      </c>
      <c r="AO59" s="66" t="s">
        <v>76</v>
      </c>
      <c r="AP59" s="4">
        <v>91000</v>
      </c>
      <c r="AQ59" s="4">
        <v>817</v>
      </c>
      <c r="AR59" s="67">
        <f>Table512[[#This Row],[Highways(Km)]]/Table512[[#This Row],[Area(Sq Km)]]</f>
        <v>8.9780219780219786E-3</v>
      </c>
      <c r="AU59" s="73" t="s">
        <v>69</v>
      </c>
      <c r="AV59" s="74">
        <v>6704932</v>
      </c>
      <c r="AW59" s="74">
        <v>27.04</v>
      </c>
      <c r="AX59" s="74">
        <v>5.85</v>
      </c>
      <c r="AY59" s="75">
        <v>181301.36127999998</v>
      </c>
      <c r="AZ59" s="75">
        <v>39223.852199999994</v>
      </c>
      <c r="BA59" s="75">
        <v>142077.50907999999</v>
      </c>
    </row>
    <row r="60" spans="1:53" x14ac:dyDescent="0.25">
      <c r="A60" s="17" t="s">
        <v>38</v>
      </c>
      <c r="B60" s="15">
        <v>2001000000</v>
      </c>
      <c r="C60" s="15">
        <v>312900000</v>
      </c>
      <c r="D60" s="15">
        <v>1688100000</v>
      </c>
      <c r="E60" s="15">
        <v>0.15637181409295353</v>
      </c>
      <c r="F60" s="25" t="str">
        <f t="shared" si="0"/>
        <v>BOON</v>
      </c>
      <c r="I60" s="17" t="s">
        <v>191</v>
      </c>
      <c r="J60" s="21">
        <v>60441457</v>
      </c>
      <c r="K60" s="21">
        <v>1692000</v>
      </c>
      <c r="L60" s="21">
        <v>269028000</v>
      </c>
      <c r="M60" s="15">
        <v>4.4510508739059684</v>
      </c>
      <c r="P60" s="39" t="s">
        <v>77</v>
      </c>
      <c r="Q60" s="39">
        <v>16.93</v>
      </c>
      <c r="R60" s="39">
        <v>270485</v>
      </c>
      <c r="S60" s="38">
        <v>8.44</v>
      </c>
      <c r="T60" s="38">
        <f>(Table49[[#This Row],[ Population]]/1000)*Table49[[#This Row],[ Birth rate(births/1000 population)]]</f>
        <v>4579.3110500000003</v>
      </c>
      <c r="U60" s="84">
        <f>(Table49[[#This Row],[Birth''s per year]]/1000)*Table49[[#This Row],[Infant mortality per 1000 births]]</f>
        <v>38.649385262000003</v>
      </c>
      <c r="X60" s="51" t="s">
        <v>41</v>
      </c>
      <c r="Y60" s="53">
        <v>1640115</v>
      </c>
      <c r="Z60" s="53">
        <v>0</v>
      </c>
      <c r="AA60" s="54">
        <f>(Table310[[#This Row],[29928987]]/1000)*Table310[[#This Row],[23.06]]</f>
        <v>0</v>
      </c>
      <c r="AD60" s="45" t="s">
        <v>29</v>
      </c>
      <c r="AE60" s="55">
        <v>7911974</v>
      </c>
      <c r="AF60" s="55">
        <v>1.2</v>
      </c>
      <c r="AG60" s="55">
        <v>97</v>
      </c>
      <c r="AH60" s="55">
        <v>5090000</v>
      </c>
      <c r="AI60" s="58">
        <f>(Table711[[#This Row],[Unemployment percent]]/100)*Table711[[#This Row],[Population]]</f>
        <v>94943.688000000009</v>
      </c>
      <c r="AJ60" s="58">
        <f>(Table711[[#This Row],[Literacy percent]]/100)*Table711[[#This Row],[Population]]</f>
        <v>7674614.7799999993</v>
      </c>
      <c r="AK60" s="58">
        <f>Table711[[#This Row],[Labor Force]]-Table711[[#This Row],[Total Unemployed]]</f>
        <v>4995056.3119999999</v>
      </c>
      <c r="AL60" s="58" t="str">
        <f>IF(Table711[[#This Row],[Literacy percent]]&gt;90,"BOON","BARRIER")</f>
        <v>BOON</v>
      </c>
      <c r="AO60" s="66" t="s">
        <v>77</v>
      </c>
      <c r="AP60" s="4">
        <v>4167</v>
      </c>
      <c r="AQ60" s="4">
        <v>2590</v>
      </c>
      <c r="AR60" s="67">
        <f>Table512[[#This Row],[Highways(Km)]]/Table512[[#This Row],[Area(Sq Km)]]</f>
        <v>0.62155027597792178</v>
      </c>
      <c r="AU60" s="73" t="s">
        <v>115</v>
      </c>
      <c r="AV60" s="74">
        <v>5765563</v>
      </c>
      <c r="AW60" s="74">
        <v>26.82</v>
      </c>
      <c r="AX60" s="74">
        <v>3.48</v>
      </c>
      <c r="AY60" s="75">
        <v>154632.39966</v>
      </c>
      <c r="AZ60" s="75">
        <v>20064.159240000001</v>
      </c>
      <c r="BA60" s="75">
        <v>134568.24041999999</v>
      </c>
    </row>
    <row r="61" spans="1:53" x14ac:dyDescent="0.25">
      <c r="A61" s="17" t="s">
        <v>46</v>
      </c>
      <c r="B61" s="15">
        <v>5068000000</v>
      </c>
      <c r="C61" s="15">
        <v>3484000000</v>
      </c>
      <c r="D61" s="15">
        <v>1584000000</v>
      </c>
      <c r="E61" s="15">
        <v>0.68745067087608525</v>
      </c>
      <c r="F61" s="25" t="str">
        <f t="shared" si="0"/>
        <v>BOON</v>
      </c>
      <c r="I61" s="17" t="s">
        <v>112</v>
      </c>
      <c r="J61" s="21">
        <v>3826018</v>
      </c>
      <c r="K61" s="21">
        <v>107000</v>
      </c>
      <c r="L61" s="21">
        <v>17013000</v>
      </c>
      <c r="M61" s="15">
        <v>4.4466596863893475</v>
      </c>
      <c r="P61" s="39" t="s">
        <v>78</v>
      </c>
      <c r="Q61" s="39">
        <v>36.24</v>
      </c>
      <c r="R61" s="39">
        <v>1389201</v>
      </c>
      <c r="S61" s="38">
        <v>53.64</v>
      </c>
      <c r="T61" s="38">
        <f>(Table49[[#This Row],[ Population]]/1000)*Table49[[#This Row],[ Birth rate(births/1000 population)]]</f>
        <v>50344.644240000001</v>
      </c>
      <c r="U61" s="84">
        <f>(Table49[[#This Row],[Birth''s per year]]/1000)*Table49[[#This Row],[Infant mortality per 1000 births]]</f>
        <v>2700.4867170336001</v>
      </c>
      <c r="X61" s="51" t="s">
        <v>43</v>
      </c>
      <c r="Y61" s="53">
        <v>22643</v>
      </c>
      <c r="Z61" s="53"/>
      <c r="AA61" s="54">
        <f>(Table310[[#This Row],[29928987]]/1000)*Table310[[#This Row],[23.06]]</f>
        <v>0</v>
      </c>
      <c r="AD61" s="45" t="s">
        <v>35</v>
      </c>
      <c r="AE61" s="55">
        <v>10364388</v>
      </c>
      <c r="AF61" s="55">
        <v>12</v>
      </c>
      <c r="AG61" s="55">
        <v>98</v>
      </c>
      <c r="AH61" s="55">
        <v>4750000</v>
      </c>
      <c r="AI61" s="58">
        <f>(Table711[[#This Row],[Unemployment percent]]/100)*Table711[[#This Row],[Population]]</f>
        <v>1243726.56</v>
      </c>
      <c r="AJ61" s="58">
        <f>(Table711[[#This Row],[Literacy percent]]/100)*Table711[[#This Row],[Population]]</f>
        <v>10157100.24</v>
      </c>
      <c r="AK61" s="58">
        <f>Table711[[#This Row],[Labor Force]]-Table711[[#This Row],[Total Unemployed]]</f>
        <v>3506273.44</v>
      </c>
      <c r="AL61" s="58" t="str">
        <f>IF(Table711[[#This Row],[Literacy percent]]&gt;90,"BOON","BARRIER")</f>
        <v>BOON</v>
      </c>
      <c r="AO61" s="66" t="s">
        <v>78</v>
      </c>
      <c r="AP61" s="4">
        <v>267667</v>
      </c>
      <c r="AQ61" s="4">
        <v>8464</v>
      </c>
      <c r="AR61" s="67">
        <f>Table512[[#This Row],[Highways(Km)]]/Table512[[#This Row],[Area(Sq Km)]]</f>
        <v>3.162138029716028E-2</v>
      </c>
      <c r="AU61" s="73" t="s">
        <v>143</v>
      </c>
      <c r="AV61" s="74">
        <v>5465100</v>
      </c>
      <c r="AW61" s="74">
        <v>24.88</v>
      </c>
      <c r="AX61" s="74">
        <v>4.49</v>
      </c>
      <c r="AY61" s="75">
        <v>135971.68799999999</v>
      </c>
      <c r="AZ61" s="75">
        <v>24538.299000000003</v>
      </c>
      <c r="BA61" s="75">
        <v>111433.389</v>
      </c>
    </row>
    <row r="62" spans="1:53" x14ac:dyDescent="0.25">
      <c r="A62" s="17" t="s">
        <v>154</v>
      </c>
      <c r="B62" s="15">
        <v>22090000000</v>
      </c>
      <c r="C62" s="15">
        <v>20540000000</v>
      </c>
      <c r="D62" s="15">
        <v>1550000000</v>
      </c>
      <c r="E62" s="15">
        <v>0.9298325033952014</v>
      </c>
      <c r="F62" s="25" t="str">
        <f t="shared" si="0"/>
        <v>BOON</v>
      </c>
      <c r="I62" s="17" t="s">
        <v>34</v>
      </c>
      <c r="J62" s="21">
        <v>10300483</v>
      </c>
      <c r="K62" s="21">
        <v>285000</v>
      </c>
      <c r="L62" s="21">
        <v>45315000</v>
      </c>
      <c r="M62" s="15">
        <v>4.3993082654473579</v>
      </c>
      <c r="P62" s="39" t="s">
        <v>79</v>
      </c>
      <c r="Q62" s="39">
        <v>10.25</v>
      </c>
      <c r="R62" s="39">
        <v>4677401</v>
      </c>
      <c r="S62" s="38">
        <v>18.59</v>
      </c>
      <c r="T62" s="38">
        <f>(Table49[[#This Row],[ Population]]/1000)*Table49[[#This Row],[ Birth rate(births/1000 population)]]</f>
        <v>47943.360249999998</v>
      </c>
      <c r="U62" s="84">
        <f>(Table49[[#This Row],[Birth''s per year]]/1000)*Table49[[#This Row],[Infant mortality per 1000 births]]</f>
        <v>891.26706704749995</v>
      </c>
      <c r="X62" s="51" t="s">
        <v>47</v>
      </c>
      <c r="Y62" s="53">
        <v>13607069</v>
      </c>
      <c r="Z62" s="53">
        <v>0</v>
      </c>
      <c r="AA62" s="54">
        <f>(Table310[[#This Row],[29928987]]/1000)*Table310[[#This Row],[23.06]]</f>
        <v>0</v>
      </c>
      <c r="AD62" s="45" t="s">
        <v>165</v>
      </c>
      <c r="AE62" s="55">
        <v>11126832</v>
      </c>
      <c r="AF62" s="55">
        <v>48</v>
      </c>
      <c r="AG62" s="55">
        <v>40.200000000000003</v>
      </c>
      <c r="AH62" s="55">
        <v>4650000</v>
      </c>
      <c r="AI62" s="58">
        <f>(Table711[[#This Row],[Unemployment percent]]/100)*Table711[[#This Row],[Population]]</f>
        <v>5340879.3599999994</v>
      </c>
      <c r="AJ62" s="58">
        <f>(Table711[[#This Row],[Literacy percent]]/100)*Table711[[#This Row],[Population]]</f>
        <v>4472986.4640000006</v>
      </c>
      <c r="AK62" s="58">
        <f>Table711[[#This Row],[Labor Force]]-Table711[[#This Row],[Total Unemployed]]</f>
        <v>-690879.3599999994</v>
      </c>
      <c r="AL62" s="58" t="str">
        <f>IF(Table711[[#This Row],[Literacy percent]]&gt;90,"BOON","BARRIER")</f>
        <v>BARRIER</v>
      </c>
      <c r="AO62" s="66" t="s">
        <v>79</v>
      </c>
      <c r="AP62" s="4">
        <v>69700</v>
      </c>
      <c r="AQ62" s="4">
        <v>20229</v>
      </c>
      <c r="AR62" s="67">
        <f>Table512[[#This Row],[Highways(Km)]]/Table512[[#This Row],[Area(Sq Km)]]</f>
        <v>0.29022955523672883</v>
      </c>
      <c r="AU62" s="73" t="s">
        <v>102</v>
      </c>
      <c r="AV62" s="74">
        <v>5759732</v>
      </c>
      <c r="AW62" s="74">
        <v>21.76</v>
      </c>
      <c r="AX62" s="74">
        <v>2.63</v>
      </c>
      <c r="AY62" s="75">
        <v>125331.76832</v>
      </c>
      <c r="AZ62" s="75">
        <v>15148.095159999999</v>
      </c>
      <c r="BA62" s="75">
        <v>110183.67316000001</v>
      </c>
    </row>
    <row r="63" spans="1:53" x14ac:dyDescent="0.25">
      <c r="A63" s="17" t="s">
        <v>109</v>
      </c>
      <c r="B63" s="15">
        <v>11720000000</v>
      </c>
      <c r="C63" s="15">
        <v>10210000000</v>
      </c>
      <c r="D63" s="15">
        <v>1510000000</v>
      </c>
      <c r="E63" s="15">
        <v>0.87116040955631402</v>
      </c>
      <c r="F63" s="25" t="str">
        <f t="shared" si="0"/>
        <v>BOON</v>
      </c>
      <c r="I63" s="17" t="s">
        <v>159</v>
      </c>
      <c r="J63" s="21">
        <v>7460</v>
      </c>
      <c r="K63" s="21">
        <v>200</v>
      </c>
      <c r="L63" s="21">
        <v>31800</v>
      </c>
      <c r="M63" s="15">
        <v>4.2627345844504019</v>
      </c>
      <c r="P63" s="39" t="s">
        <v>80</v>
      </c>
      <c r="Q63" s="39">
        <v>8.33</v>
      </c>
      <c r="R63" s="39">
        <v>82431390</v>
      </c>
      <c r="S63" s="38">
        <v>4.16</v>
      </c>
      <c r="T63" s="38">
        <f>(Table49[[#This Row],[ Population]]/1000)*Table49[[#This Row],[ Birth rate(births/1000 population)]]</f>
        <v>686653.47869999998</v>
      </c>
      <c r="U63" s="84">
        <f>(Table49[[#This Row],[Birth''s per year]]/1000)*Table49[[#This Row],[Infant mortality per 1000 births]]</f>
        <v>2856.4784713919998</v>
      </c>
      <c r="X63" s="51" t="s">
        <v>48</v>
      </c>
      <c r="Y63" s="53">
        <v>16380005</v>
      </c>
      <c r="Z63" s="53">
        <v>0</v>
      </c>
      <c r="AA63" s="54">
        <f>(Table310[[#This Row],[29928987]]/1000)*Table310[[#This Row],[23.06]]</f>
        <v>0</v>
      </c>
      <c r="AD63" s="45" t="s">
        <v>199</v>
      </c>
      <c r="AE63" s="55">
        <v>11261795</v>
      </c>
      <c r="AF63" s="55">
        <v>50</v>
      </c>
      <c r="AG63" s="55">
        <v>80.599999999999994</v>
      </c>
      <c r="AH63" s="55">
        <v>4630000</v>
      </c>
      <c r="AI63" s="58">
        <f>(Table711[[#This Row],[Unemployment percent]]/100)*Table711[[#This Row],[Population]]</f>
        <v>5630897.5</v>
      </c>
      <c r="AJ63" s="58">
        <f>(Table711[[#This Row],[Literacy percent]]/100)*Table711[[#This Row],[Population]]</f>
        <v>9077006.7699999996</v>
      </c>
      <c r="AK63" s="58">
        <f>Table711[[#This Row],[Labor Force]]-Table711[[#This Row],[Total Unemployed]]</f>
        <v>-1000897.5</v>
      </c>
      <c r="AL63" s="58" t="str">
        <f>IF(Table711[[#This Row],[Literacy percent]]&gt;90,"BOON","BARRIER")</f>
        <v>BARRIER</v>
      </c>
      <c r="AO63" s="66" t="s">
        <v>80</v>
      </c>
      <c r="AP63" s="4">
        <v>357021</v>
      </c>
      <c r="AQ63" s="4">
        <v>230735</v>
      </c>
      <c r="AR63" s="67">
        <f>Table512[[#This Row],[Highways(Km)]]/Table512[[#This Row],[Area(Sq Km)]]</f>
        <v>0.64627851022768967</v>
      </c>
      <c r="AU63" s="73" t="s">
        <v>185</v>
      </c>
      <c r="AV63" s="74">
        <v>10074951</v>
      </c>
      <c r="AW63" s="74">
        <v>15.5</v>
      </c>
      <c r="AX63" s="74">
        <v>5.09</v>
      </c>
      <c r="AY63" s="75">
        <v>156161.74049999999</v>
      </c>
      <c r="AZ63" s="75">
        <v>51281.500589999996</v>
      </c>
      <c r="BA63" s="75">
        <v>104880.23990999999</v>
      </c>
    </row>
    <row r="64" spans="1:53" x14ac:dyDescent="0.25">
      <c r="A64" s="17" t="s">
        <v>115</v>
      </c>
      <c r="B64" s="15">
        <v>20890000000</v>
      </c>
      <c r="C64" s="15">
        <v>19430000000</v>
      </c>
      <c r="D64" s="15">
        <v>1460000000</v>
      </c>
      <c r="E64" s="15">
        <v>0.93011010052656773</v>
      </c>
      <c r="F64" s="25" t="str">
        <f t="shared" si="0"/>
        <v>BOON</v>
      </c>
      <c r="I64" s="17" t="s">
        <v>169</v>
      </c>
      <c r="J64" s="21">
        <v>2011070</v>
      </c>
      <c r="K64" s="21">
        <v>53300</v>
      </c>
      <c r="L64" s="21">
        <v>8474700</v>
      </c>
      <c r="M64" s="15">
        <v>4.2140253695793781</v>
      </c>
      <c r="P64" s="39" t="s">
        <v>81</v>
      </c>
      <c r="Q64" s="39">
        <v>23.97</v>
      </c>
      <c r="R64" s="39">
        <v>21029853</v>
      </c>
      <c r="S64" s="38">
        <v>51.43</v>
      </c>
      <c r="T64" s="38">
        <f>(Table49[[#This Row],[ Population]]/1000)*Table49[[#This Row],[ Birth rate(births/1000 population)]]</f>
        <v>504085.57640999998</v>
      </c>
      <c r="U64" s="84">
        <f>(Table49[[#This Row],[Birth''s per year]]/1000)*Table49[[#This Row],[Infant mortality per 1000 births]]</f>
        <v>25925.1211947663</v>
      </c>
      <c r="X64" s="51" t="s">
        <v>52</v>
      </c>
      <c r="Y64" s="53">
        <v>3799897</v>
      </c>
      <c r="Z64" s="53"/>
      <c r="AA64" s="54">
        <f>(Table310[[#This Row],[29928987]]/1000)*Table310[[#This Row],[23.06]]</f>
        <v>0</v>
      </c>
      <c r="AD64" s="45" t="s">
        <v>60</v>
      </c>
      <c r="AE64" s="55">
        <v>11346670</v>
      </c>
      <c r="AF64" s="55">
        <v>2.5</v>
      </c>
      <c r="AG64" s="55">
        <v>97</v>
      </c>
      <c r="AH64" s="55">
        <v>4550000</v>
      </c>
      <c r="AI64" s="58">
        <f>(Table711[[#This Row],[Unemployment percent]]/100)*Table711[[#This Row],[Population]]</f>
        <v>283666.75</v>
      </c>
      <c r="AJ64" s="58">
        <f>(Table711[[#This Row],[Literacy percent]]/100)*Table711[[#This Row],[Population]]</f>
        <v>11006269.9</v>
      </c>
      <c r="AK64" s="58">
        <f>Table711[[#This Row],[Labor Force]]-Table711[[#This Row],[Total Unemployed]]</f>
        <v>4266333.25</v>
      </c>
      <c r="AL64" s="58" t="str">
        <f>IF(Table711[[#This Row],[Literacy percent]]&gt;90,"BOON","BARRIER")</f>
        <v>BOON</v>
      </c>
      <c r="AO64" s="66" t="s">
        <v>81</v>
      </c>
      <c r="AP64" s="4">
        <v>239460</v>
      </c>
      <c r="AQ64" s="4">
        <v>46176</v>
      </c>
      <c r="AR64" s="67">
        <f>Table512[[#This Row],[Highways(Km)]]/Table512[[#This Row],[Area(Sq Km)]]</f>
        <v>0.19283387622149836</v>
      </c>
      <c r="AU64" s="73" t="s">
        <v>49</v>
      </c>
      <c r="AV64" s="74">
        <v>32805041</v>
      </c>
      <c r="AW64" s="74">
        <v>10.84</v>
      </c>
      <c r="AX64" s="74">
        <v>7.73</v>
      </c>
      <c r="AY64" s="75">
        <v>355606.64443999995</v>
      </c>
      <c r="AZ64" s="75">
        <v>253582.96693</v>
      </c>
      <c r="BA64" s="75">
        <v>102023.67750999995</v>
      </c>
    </row>
    <row r="65" spans="1:53" x14ac:dyDescent="0.25">
      <c r="A65" s="17" t="s">
        <v>144</v>
      </c>
      <c r="B65" s="15">
        <v>19850000000</v>
      </c>
      <c r="C65" s="15">
        <v>18430000000</v>
      </c>
      <c r="D65" s="15">
        <v>1420000000</v>
      </c>
      <c r="E65" s="15">
        <v>0.92846347607052893</v>
      </c>
      <c r="F65" s="25" t="str">
        <f t="shared" si="0"/>
        <v>BOON</v>
      </c>
      <c r="I65" s="17" t="s">
        <v>118</v>
      </c>
      <c r="J65" s="21">
        <v>449198</v>
      </c>
      <c r="K65" s="21">
        <v>11190</v>
      </c>
      <c r="L65" s="21">
        <v>1779210</v>
      </c>
      <c r="M65" s="15">
        <v>3.9608591311626498</v>
      </c>
      <c r="P65" s="39" t="s">
        <v>82</v>
      </c>
      <c r="Q65" s="39">
        <v>10.87</v>
      </c>
      <c r="R65" s="39">
        <v>27884</v>
      </c>
      <c r="S65" s="38">
        <v>5.13</v>
      </c>
      <c r="T65" s="38">
        <f>(Table49[[#This Row],[ Population]]/1000)*Table49[[#This Row],[ Birth rate(births/1000 population)]]</f>
        <v>303.09907999999996</v>
      </c>
      <c r="U65" s="84">
        <f>(Table49[[#This Row],[Birth''s per year]]/1000)*Table49[[#This Row],[Infant mortality per 1000 births]]</f>
        <v>1.5548982803999998</v>
      </c>
      <c r="X65" s="51" t="s">
        <v>53</v>
      </c>
      <c r="Y65" s="53">
        <v>15980912</v>
      </c>
      <c r="Z65" s="53">
        <v>0</v>
      </c>
      <c r="AA65" s="54">
        <f>(Table310[[#This Row],[29928987]]/1000)*Table310[[#This Row],[23.06]]</f>
        <v>0</v>
      </c>
      <c r="AD65" s="45" t="s">
        <v>67</v>
      </c>
      <c r="AE65" s="55">
        <v>13363593</v>
      </c>
      <c r="AF65" s="55">
        <v>11.1</v>
      </c>
      <c r="AG65" s="55">
        <v>92.5</v>
      </c>
      <c r="AH65" s="55">
        <v>4530000</v>
      </c>
      <c r="AI65" s="58">
        <f>(Table711[[#This Row],[Unemployment percent]]/100)*Table711[[#This Row],[Population]]</f>
        <v>1483358.8230000001</v>
      </c>
      <c r="AJ65" s="58">
        <f>(Table711[[#This Row],[Literacy percent]]/100)*Table711[[#This Row],[Population]]</f>
        <v>12361323.525</v>
      </c>
      <c r="AK65" s="58">
        <f>Table711[[#This Row],[Labor Force]]-Table711[[#This Row],[Total Unemployed]]</f>
        <v>3046641.1770000001</v>
      </c>
      <c r="AL65" s="58" t="str">
        <f>IF(Table711[[#This Row],[Literacy percent]]&gt;90,"BOON","BARRIER")</f>
        <v>BOON</v>
      </c>
      <c r="AO65" s="66" t="s">
        <v>82</v>
      </c>
      <c r="AP65" s="4">
        <v>7</v>
      </c>
      <c r="AQ65" s="4">
        <v>29</v>
      </c>
      <c r="AR65" s="67">
        <f>Table512[[#This Row],[Highways(Km)]]/Table512[[#This Row],[Area(Sq Km)]]</f>
        <v>4.1428571428571432</v>
      </c>
      <c r="AU65" s="73" t="s">
        <v>146</v>
      </c>
      <c r="AV65" s="74">
        <v>3001583</v>
      </c>
      <c r="AW65" s="74">
        <v>36.729999999999997</v>
      </c>
      <c r="AX65" s="74">
        <v>3.86</v>
      </c>
      <c r="AY65" s="75">
        <v>110248.14358999999</v>
      </c>
      <c r="AZ65" s="75">
        <v>11586.11038</v>
      </c>
      <c r="BA65" s="75">
        <v>98662.033209999994</v>
      </c>
    </row>
    <row r="66" spans="1:53" x14ac:dyDescent="0.25">
      <c r="A66" s="17" t="s">
        <v>32</v>
      </c>
      <c r="B66" s="15">
        <v>16450000000</v>
      </c>
      <c r="C66" s="15">
        <v>15300000000</v>
      </c>
      <c r="D66" s="15">
        <v>1150000000</v>
      </c>
      <c r="E66" s="15">
        <v>0.93009118541033431</v>
      </c>
      <c r="F66" s="25" t="str">
        <f t="shared" si="0"/>
        <v>BOON</v>
      </c>
      <c r="I66" s="17" t="s">
        <v>100</v>
      </c>
      <c r="J66" s="21">
        <v>2731832</v>
      </c>
      <c r="K66" s="21">
        <v>66000</v>
      </c>
      <c r="L66" s="21">
        <v>10494000</v>
      </c>
      <c r="M66" s="15">
        <v>3.8413782399503336</v>
      </c>
      <c r="P66" s="39" t="s">
        <v>83</v>
      </c>
      <c r="Q66" s="39">
        <v>9.7200000000000006</v>
      </c>
      <c r="R66" s="39">
        <v>10668354</v>
      </c>
      <c r="S66" s="38">
        <v>5.53</v>
      </c>
      <c r="T66" s="38">
        <f>(Table49[[#This Row],[ Population]]/1000)*Table49[[#This Row],[ Birth rate(births/1000 population)]]</f>
        <v>103696.40088</v>
      </c>
      <c r="U66" s="84">
        <f>(Table49[[#This Row],[Birth''s per year]]/1000)*Table49[[#This Row],[Infant mortality per 1000 births]]</f>
        <v>573.44109686640002</v>
      </c>
      <c r="X66" s="51" t="s">
        <v>56</v>
      </c>
      <c r="Y66" s="53">
        <v>671247</v>
      </c>
      <c r="Z66" s="53">
        <v>0</v>
      </c>
      <c r="AA66" s="54">
        <f>(Table310[[#This Row],[29928987]]/1000)*Table310[[#This Row],[23.06]]</f>
        <v>0</v>
      </c>
      <c r="AD66" s="45" t="s">
        <v>121</v>
      </c>
      <c r="AE66" s="55">
        <v>12158924</v>
      </c>
      <c r="AF66" s="55">
        <v>2.5</v>
      </c>
      <c r="AG66" s="55">
        <v>62.7</v>
      </c>
      <c r="AH66" s="55">
        <v>4500000</v>
      </c>
      <c r="AI66" s="58">
        <f>(Table711[[#This Row],[Unemployment percent]]/100)*Table711[[#This Row],[Population]]</f>
        <v>303973.10000000003</v>
      </c>
      <c r="AJ66" s="58">
        <f>(Table711[[#This Row],[Literacy percent]]/100)*Table711[[#This Row],[Population]]</f>
        <v>7623645.3480000002</v>
      </c>
      <c r="AK66" s="58">
        <f>Table711[[#This Row],[Labor Force]]-Table711[[#This Row],[Total Unemployed]]</f>
        <v>4196026.9000000004</v>
      </c>
      <c r="AL66" s="58" t="str">
        <f>IF(Table711[[#This Row],[Literacy percent]]&gt;90,"BOON","BARRIER")</f>
        <v>BARRIER</v>
      </c>
      <c r="AO66" s="66" t="s">
        <v>83</v>
      </c>
      <c r="AP66" s="4">
        <v>131940</v>
      </c>
      <c r="AQ66" s="4">
        <v>117000</v>
      </c>
      <c r="AR66" s="67">
        <f>Table512[[#This Row],[Highways(Km)]]/Table512[[#This Row],[Area(Sq Km)]]</f>
        <v>0.88676671214188263</v>
      </c>
      <c r="AU66" s="73" t="s">
        <v>27</v>
      </c>
      <c r="AV66" s="74">
        <v>20090437</v>
      </c>
      <c r="AW66" s="74">
        <v>12.26</v>
      </c>
      <c r="AX66" s="74">
        <v>7.44</v>
      </c>
      <c r="AY66" s="75">
        <v>246308.75762000002</v>
      </c>
      <c r="AZ66" s="75">
        <v>149472.85128000003</v>
      </c>
      <c r="BA66" s="75">
        <v>96835.906339999987</v>
      </c>
    </row>
    <row r="67" spans="1:53" x14ac:dyDescent="0.25">
      <c r="A67" s="17" t="s">
        <v>153</v>
      </c>
      <c r="B67" s="15">
        <v>43280000000</v>
      </c>
      <c r="C67" s="15">
        <v>42150000000</v>
      </c>
      <c r="D67" s="15">
        <v>1130000000</v>
      </c>
      <c r="E67" s="15">
        <v>0.97389094269870613</v>
      </c>
      <c r="F67" s="25" t="str">
        <f t="shared" ref="F67:F130" si="1">IF(E67&lt;=1,"BOON","BARRIER")</f>
        <v>BOON</v>
      </c>
      <c r="I67" s="17" t="s">
        <v>64</v>
      </c>
      <c r="J67" s="21">
        <v>476703</v>
      </c>
      <c r="K67" s="21">
        <v>11300</v>
      </c>
      <c r="L67" s="21">
        <v>1796700</v>
      </c>
      <c r="M67" s="15">
        <v>3.769013410865885</v>
      </c>
      <c r="P67" s="39" t="s">
        <v>84</v>
      </c>
      <c r="Q67" s="39">
        <v>15.93</v>
      </c>
      <c r="R67" s="39">
        <v>56375</v>
      </c>
      <c r="S67" s="38">
        <v>15.82</v>
      </c>
      <c r="T67" s="38">
        <f>(Table49[[#This Row],[ Population]]/1000)*Table49[[#This Row],[ Birth rate(births/1000 population)]]</f>
        <v>898.05375000000004</v>
      </c>
      <c r="U67" s="84">
        <f>(Table49[[#This Row],[Birth''s per year]]/1000)*Table49[[#This Row],[Infant mortality per 1000 births]]</f>
        <v>14.207210325</v>
      </c>
      <c r="X67" s="51" t="s">
        <v>64</v>
      </c>
      <c r="Y67" s="53">
        <v>476703</v>
      </c>
      <c r="Z67" s="53">
        <v>0</v>
      </c>
      <c r="AA67" s="54">
        <f>(Table310[[#This Row],[29928987]]/1000)*Table310[[#This Row],[23.06]]</f>
        <v>0</v>
      </c>
      <c r="AD67" s="45" t="s">
        <v>177</v>
      </c>
      <c r="AE67" s="55">
        <v>9001774</v>
      </c>
      <c r="AF67" s="55">
        <v>5.6</v>
      </c>
      <c r="AG67" s="55">
        <v>99</v>
      </c>
      <c r="AH67" s="55">
        <v>4460000</v>
      </c>
      <c r="AI67" s="58">
        <f>(Table711[[#This Row],[Unemployment percent]]/100)*Table711[[#This Row],[Population]]</f>
        <v>504099.34399999992</v>
      </c>
      <c r="AJ67" s="58">
        <f>(Table711[[#This Row],[Literacy percent]]/100)*Table711[[#This Row],[Population]]</f>
        <v>8911756.2599999998</v>
      </c>
      <c r="AK67" s="58">
        <f>Table711[[#This Row],[Labor Force]]-Table711[[#This Row],[Total Unemployed]]</f>
        <v>3955900.656</v>
      </c>
      <c r="AL67" s="58" t="str">
        <f>IF(Table711[[#This Row],[Literacy percent]]&gt;90,"BOON","BARRIER")</f>
        <v>BOON</v>
      </c>
      <c r="AO67" s="66" t="s">
        <v>84</v>
      </c>
      <c r="AP67" s="4">
        <v>2166086</v>
      </c>
      <c r="AQ67" s="4"/>
      <c r="AR67" s="67">
        <f>Table512[[#This Row],[Highways(Km)]]/Table512[[#This Row],[Area(Sq Km)]]</f>
        <v>0</v>
      </c>
      <c r="AU67" s="73" t="s">
        <v>103</v>
      </c>
      <c r="AV67" s="74">
        <v>15185844</v>
      </c>
      <c r="AW67" s="74">
        <v>15.78</v>
      </c>
      <c r="AX67" s="74">
        <v>9.4600000000000009</v>
      </c>
      <c r="AY67" s="75">
        <v>239632.61831999998</v>
      </c>
      <c r="AZ67" s="75">
        <v>143658.08424</v>
      </c>
      <c r="BA67" s="75">
        <v>95974.534079999983</v>
      </c>
    </row>
    <row r="68" spans="1:53" x14ac:dyDescent="0.25">
      <c r="A68" s="17" t="s">
        <v>97</v>
      </c>
      <c r="B68" s="15">
        <v>22880000000</v>
      </c>
      <c r="C68" s="15">
        <v>21780000000</v>
      </c>
      <c r="D68" s="15">
        <v>1100000000</v>
      </c>
      <c r="E68" s="15">
        <v>0.95192307692307687</v>
      </c>
      <c r="F68" s="25" t="str">
        <f t="shared" si="1"/>
        <v>BOON</v>
      </c>
      <c r="I68" s="17" t="s">
        <v>156</v>
      </c>
      <c r="J68" s="21">
        <v>776948</v>
      </c>
      <c r="K68" s="21">
        <v>18000</v>
      </c>
      <c r="L68" s="21">
        <v>2862000</v>
      </c>
      <c r="M68" s="15">
        <v>3.683644207849174</v>
      </c>
      <c r="P68" s="39" t="s">
        <v>85</v>
      </c>
      <c r="Q68" s="39">
        <v>22.3</v>
      </c>
      <c r="R68" s="39">
        <v>89502</v>
      </c>
      <c r="S68" s="38">
        <v>14.62</v>
      </c>
      <c r="T68" s="38">
        <f>(Table49[[#This Row],[ Population]]/1000)*Table49[[#This Row],[ Birth rate(births/1000 population)]]</f>
        <v>1995.8945999999999</v>
      </c>
      <c r="U68" s="84">
        <f>(Table49[[#This Row],[Birth''s per year]]/1000)*Table49[[#This Row],[Infant mortality per 1000 births]]</f>
        <v>29.179979051999997</v>
      </c>
      <c r="X68" s="51" t="s">
        <v>70</v>
      </c>
      <c r="Y68" s="53">
        <v>535881</v>
      </c>
      <c r="Z68" s="53">
        <v>0</v>
      </c>
      <c r="AA68" s="54">
        <f>(Table310[[#This Row],[29928987]]/1000)*Table310[[#This Row],[23.06]]</f>
        <v>0</v>
      </c>
      <c r="AD68" s="45" t="s">
        <v>83</v>
      </c>
      <c r="AE68" s="55">
        <v>10668354</v>
      </c>
      <c r="AF68" s="55">
        <v>10</v>
      </c>
      <c r="AG68" s="55">
        <v>97.5</v>
      </c>
      <c r="AH68" s="55">
        <v>4400000</v>
      </c>
      <c r="AI68" s="58">
        <f>(Table711[[#This Row],[Unemployment percent]]/100)*Table711[[#This Row],[Population]]</f>
        <v>1066835.4000000001</v>
      </c>
      <c r="AJ68" s="58">
        <f>(Table711[[#This Row],[Literacy percent]]/100)*Table711[[#This Row],[Population]]</f>
        <v>10401645.15</v>
      </c>
      <c r="AK68" s="58">
        <f>Table711[[#This Row],[Labor Force]]-Table711[[#This Row],[Total Unemployed]]</f>
        <v>3333164.5999999996</v>
      </c>
      <c r="AL68" s="58" t="str">
        <f>IF(Table711[[#This Row],[Literacy percent]]&gt;90,"BOON","BARRIER")</f>
        <v>BOON</v>
      </c>
      <c r="AO68" s="66" t="s">
        <v>85</v>
      </c>
      <c r="AP68" s="4">
        <v>344</v>
      </c>
      <c r="AQ68" s="4">
        <v>1040</v>
      </c>
      <c r="AR68" s="67">
        <f>Table512[[#This Row],[Highways(Km)]]/Table512[[#This Row],[Area(Sq Km)]]</f>
        <v>3.0232558139534884</v>
      </c>
      <c r="AU68" s="73" t="s">
        <v>187</v>
      </c>
      <c r="AV68" s="74">
        <v>4952081</v>
      </c>
      <c r="AW68" s="74">
        <v>27.68</v>
      </c>
      <c r="AX68" s="74">
        <v>8.7799999999999994</v>
      </c>
      <c r="AY68" s="75">
        <v>137073.60208000001</v>
      </c>
      <c r="AZ68" s="75">
        <v>43479.271179999996</v>
      </c>
      <c r="BA68" s="75">
        <v>93594.330900000015</v>
      </c>
    </row>
    <row r="69" spans="1:53" x14ac:dyDescent="0.25">
      <c r="A69" s="17" t="s">
        <v>194</v>
      </c>
      <c r="B69" s="15">
        <v>47700000000</v>
      </c>
      <c r="C69" s="15">
        <v>46660000000</v>
      </c>
      <c r="D69" s="15">
        <v>1040000000</v>
      </c>
      <c r="E69" s="15">
        <v>0.97819706498951786</v>
      </c>
      <c r="F69" s="25" t="str">
        <f t="shared" si="1"/>
        <v>BOON</v>
      </c>
      <c r="I69" s="17" t="s">
        <v>184</v>
      </c>
      <c r="J69" s="21">
        <v>1088644</v>
      </c>
      <c r="K69" s="21">
        <v>24000</v>
      </c>
      <c r="L69" s="21">
        <v>3816000</v>
      </c>
      <c r="M69" s="15">
        <v>3.5052781258152343</v>
      </c>
      <c r="P69" s="39" t="s">
        <v>86</v>
      </c>
      <c r="Q69" s="39">
        <v>15.42</v>
      </c>
      <c r="R69" s="39">
        <v>448713</v>
      </c>
      <c r="S69" s="38">
        <v>8.6</v>
      </c>
      <c r="T69" s="38">
        <f>(Table49[[#This Row],[ Population]]/1000)*Table49[[#This Row],[ Birth rate(births/1000 population)]]</f>
        <v>6919.1544600000007</v>
      </c>
      <c r="U69" s="84">
        <f>(Table49[[#This Row],[Birth''s per year]]/1000)*Table49[[#This Row],[Infant mortality per 1000 births]]</f>
        <v>59.504728356000001</v>
      </c>
      <c r="X69" s="51" t="s">
        <v>78</v>
      </c>
      <c r="Y69" s="53">
        <v>1389201</v>
      </c>
      <c r="Z69" s="53">
        <v>0</v>
      </c>
      <c r="AA69" s="54">
        <f>(Table310[[#This Row],[29928987]]/1000)*Table310[[#This Row],[23.06]]</f>
        <v>0</v>
      </c>
      <c r="AD69" s="45" t="s">
        <v>34</v>
      </c>
      <c r="AE69" s="55">
        <v>10300483</v>
      </c>
      <c r="AF69" s="55">
        <v>2</v>
      </c>
      <c r="AG69" s="55">
        <v>99.6</v>
      </c>
      <c r="AH69" s="55">
        <v>4305000</v>
      </c>
      <c r="AI69" s="58">
        <f>(Table711[[#This Row],[Unemployment percent]]/100)*Table711[[#This Row],[Population]]</f>
        <v>206009.66</v>
      </c>
      <c r="AJ69" s="58">
        <f>(Table711[[#This Row],[Literacy percent]]/100)*Table711[[#This Row],[Population]]</f>
        <v>10259281.068</v>
      </c>
      <c r="AK69" s="58">
        <f>Table711[[#This Row],[Labor Force]]-Table711[[#This Row],[Total Unemployed]]</f>
        <v>4098990.34</v>
      </c>
      <c r="AL69" s="58" t="str">
        <f>IF(Table711[[#This Row],[Literacy percent]]&gt;90,"BOON","BARRIER")</f>
        <v>BOON</v>
      </c>
      <c r="AO69" s="66" t="s">
        <v>86</v>
      </c>
      <c r="AP69" s="4">
        <v>1780</v>
      </c>
      <c r="AQ69" s="4">
        <v>947</v>
      </c>
      <c r="AR69" s="67">
        <f>Table512[[#This Row],[Highways(Km)]]/Table512[[#This Row],[Area(Sq Km)]]</f>
        <v>0.53202247191011232</v>
      </c>
      <c r="AU69" s="73" t="s">
        <v>114</v>
      </c>
      <c r="AV69" s="74">
        <v>3482211</v>
      </c>
      <c r="AW69" s="74">
        <v>44.22</v>
      </c>
      <c r="AX69" s="74">
        <v>17.87</v>
      </c>
      <c r="AY69" s="75">
        <v>153983.37041999999</v>
      </c>
      <c r="AZ69" s="75">
        <v>62227.110569999997</v>
      </c>
      <c r="BA69" s="75">
        <v>91756.259850000002</v>
      </c>
    </row>
    <row r="70" spans="1:53" x14ac:dyDescent="0.25">
      <c r="A70" s="17" t="s">
        <v>60</v>
      </c>
      <c r="B70" s="15">
        <v>14410000000</v>
      </c>
      <c r="C70" s="15">
        <v>13400000000</v>
      </c>
      <c r="D70" s="15">
        <v>1010000000</v>
      </c>
      <c r="E70" s="15">
        <v>0.92990978487161691</v>
      </c>
      <c r="F70" s="25" t="str">
        <f t="shared" si="1"/>
        <v>BOON</v>
      </c>
      <c r="I70" s="17" t="s">
        <v>95</v>
      </c>
      <c r="J70" s="21">
        <v>68017860</v>
      </c>
      <c r="K70" s="21">
        <v>1400000</v>
      </c>
      <c r="L70" s="21">
        <v>222600000</v>
      </c>
      <c r="M70" s="15">
        <v>3.272669854652881</v>
      </c>
      <c r="P70" s="39" t="s">
        <v>87</v>
      </c>
      <c r="Q70" s="39">
        <v>19.03</v>
      </c>
      <c r="R70" s="39">
        <v>168564</v>
      </c>
      <c r="S70" s="38">
        <v>6.94</v>
      </c>
      <c r="T70" s="38">
        <f>(Table49[[#This Row],[ Population]]/1000)*Table49[[#This Row],[ Birth rate(births/1000 population)]]</f>
        <v>3207.7729199999999</v>
      </c>
      <c r="U70" s="84">
        <f>(Table49[[#This Row],[Birth''s per year]]/1000)*Table49[[#This Row],[Infant mortality per 1000 births]]</f>
        <v>22.261944064800002</v>
      </c>
      <c r="X70" s="51" t="s">
        <v>82</v>
      </c>
      <c r="Y70" s="53">
        <v>27884</v>
      </c>
      <c r="Z70" s="53">
        <v>0</v>
      </c>
      <c r="AA70" s="54">
        <f>(Table310[[#This Row],[29928987]]/1000)*Table310[[#This Row],[23.06]]</f>
        <v>0</v>
      </c>
      <c r="AD70" s="45" t="s">
        <v>200</v>
      </c>
      <c r="AE70" s="55">
        <v>12746990</v>
      </c>
      <c r="AF70" s="55">
        <v>70</v>
      </c>
      <c r="AG70" s="55">
        <v>90.7</v>
      </c>
      <c r="AH70" s="55">
        <v>4230000</v>
      </c>
      <c r="AI70" s="58">
        <f>(Table711[[#This Row],[Unemployment percent]]/100)*Table711[[#This Row],[Population]]</f>
        <v>8922893</v>
      </c>
      <c r="AJ70" s="58">
        <f>(Table711[[#This Row],[Literacy percent]]/100)*Table711[[#This Row],[Population]]</f>
        <v>11561519.93</v>
      </c>
      <c r="AK70" s="58">
        <f>Table711[[#This Row],[Labor Force]]-Table711[[#This Row],[Total Unemployed]]</f>
        <v>-4692893</v>
      </c>
      <c r="AL70" s="58" t="str">
        <f>IF(Table711[[#This Row],[Literacy percent]]&gt;90,"BOON","BARRIER")</f>
        <v>BOON</v>
      </c>
      <c r="AO70" s="66" t="s">
        <v>87</v>
      </c>
      <c r="AP70" s="4">
        <v>549</v>
      </c>
      <c r="AQ70" s="4">
        <v>977</v>
      </c>
      <c r="AR70" s="67">
        <f>Table512[[#This Row],[Highways(Km)]]/Table512[[#This Row],[Area(Sq Km)]]</f>
        <v>1.7795992714025501</v>
      </c>
      <c r="AU70" s="73" t="s">
        <v>127</v>
      </c>
      <c r="AV70" s="74">
        <v>3086859</v>
      </c>
      <c r="AW70" s="74">
        <v>41.43</v>
      </c>
      <c r="AX70" s="74">
        <v>12.44</v>
      </c>
      <c r="AY70" s="75">
        <v>127888.56836999999</v>
      </c>
      <c r="AZ70" s="75">
        <v>38400.525959999999</v>
      </c>
      <c r="BA70" s="75">
        <v>89488.042409999995</v>
      </c>
    </row>
    <row r="71" spans="1:53" x14ac:dyDescent="0.25">
      <c r="A71" s="17" t="s">
        <v>57</v>
      </c>
      <c r="B71" s="15">
        <v>6614000000</v>
      </c>
      <c r="C71" s="15">
        <v>5733000000</v>
      </c>
      <c r="D71" s="15">
        <v>881000000</v>
      </c>
      <c r="E71" s="15">
        <v>0.86679770184457217</v>
      </c>
      <c r="F71" s="25" t="str">
        <f t="shared" si="1"/>
        <v>BOON</v>
      </c>
      <c r="I71" s="17" t="s">
        <v>116</v>
      </c>
      <c r="J71" s="21">
        <v>3596617</v>
      </c>
      <c r="K71" s="21">
        <v>72000</v>
      </c>
      <c r="L71" s="21">
        <v>11448000</v>
      </c>
      <c r="M71" s="15">
        <v>3.1829911274956437</v>
      </c>
      <c r="P71" s="39" t="s">
        <v>88</v>
      </c>
      <c r="Q71" s="39">
        <v>34.11</v>
      </c>
      <c r="R71" s="39">
        <v>14655189</v>
      </c>
      <c r="S71" s="38">
        <v>35.93</v>
      </c>
      <c r="T71" s="38">
        <f>(Table49[[#This Row],[ Population]]/1000)*Table49[[#This Row],[ Birth rate(births/1000 population)]]</f>
        <v>499888.49679</v>
      </c>
      <c r="U71" s="84">
        <f>(Table49[[#This Row],[Birth''s per year]]/1000)*Table49[[#This Row],[Infant mortality per 1000 births]]</f>
        <v>17960.993689664698</v>
      </c>
      <c r="X71" s="51" t="s">
        <v>87</v>
      </c>
      <c r="Y71" s="53">
        <v>168564</v>
      </c>
      <c r="Z71" s="53">
        <v>0</v>
      </c>
      <c r="AA71" s="54">
        <f>(Table310[[#This Row],[29928987]]/1000)*Table310[[#This Row],[23.06]]</f>
        <v>0</v>
      </c>
      <c r="AD71" s="45" t="s">
        <v>91</v>
      </c>
      <c r="AE71" s="55">
        <v>10006835</v>
      </c>
      <c r="AF71" s="55">
        <v>5.9</v>
      </c>
      <c r="AG71" s="55">
        <v>99.4</v>
      </c>
      <c r="AH71" s="55">
        <v>4170000</v>
      </c>
      <c r="AI71" s="58">
        <f>(Table711[[#This Row],[Unemployment percent]]/100)*Table711[[#This Row],[Population]]</f>
        <v>590403.26500000001</v>
      </c>
      <c r="AJ71" s="58">
        <f>(Table711[[#This Row],[Literacy percent]]/100)*Table711[[#This Row],[Population]]</f>
        <v>9946793.9900000002</v>
      </c>
      <c r="AK71" s="58">
        <f>Table711[[#This Row],[Labor Force]]-Table711[[#This Row],[Total Unemployed]]</f>
        <v>3579596.7349999999</v>
      </c>
      <c r="AL71" s="58" t="str">
        <f>IF(Table711[[#This Row],[Literacy percent]]&gt;90,"BOON","BARRIER")</f>
        <v>BOON</v>
      </c>
      <c r="AO71" s="66" t="s">
        <v>88</v>
      </c>
      <c r="AP71" s="4">
        <v>108890</v>
      </c>
      <c r="AQ71" s="4">
        <v>14118</v>
      </c>
      <c r="AR71" s="67">
        <f>Table512[[#This Row],[Highways(Km)]]/Table512[[#This Row],[Area(Sq Km)]]</f>
        <v>0.12965377904307099</v>
      </c>
      <c r="AU71" s="73" t="s">
        <v>29</v>
      </c>
      <c r="AV71" s="74">
        <v>7911974</v>
      </c>
      <c r="AW71" s="74">
        <v>20.399999999999999</v>
      </c>
      <c r="AX71" s="74">
        <v>9.86</v>
      </c>
      <c r="AY71" s="75">
        <v>161404.2696</v>
      </c>
      <c r="AZ71" s="75">
        <v>78012.063639999993</v>
      </c>
      <c r="BA71" s="75">
        <v>83392.205960000007</v>
      </c>
    </row>
    <row r="72" spans="1:53" x14ac:dyDescent="0.25">
      <c r="A72" s="17" t="s">
        <v>88</v>
      </c>
      <c r="B72" s="15">
        <v>6608000000</v>
      </c>
      <c r="C72" s="15">
        <v>5760000000</v>
      </c>
      <c r="D72" s="15">
        <v>848000000</v>
      </c>
      <c r="E72" s="15">
        <v>0.87167070217917675</v>
      </c>
      <c r="F72" s="25" t="str">
        <f t="shared" si="1"/>
        <v>BOON</v>
      </c>
      <c r="I72" s="17" t="s">
        <v>59</v>
      </c>
      <c r="J72" s="21">
        <v>4495904</v>
      </c>
      <c r="K72" s="21">
        <v>89000</v>
      </c>
      <c r="L72" s="21">
        <v>14151000</v>
      </c>
      <c r="M72" s="15">
        <v>3.1475316198922396</v>
      </c>
      <c r="P72" s="39" t="s">
        <v>89</v>
      </c>
      <c r="Q72" s="39">
        <v>30.38</v>
      </c>
      <c r="R72" s="39">
        <v>6975204</v>
      </c>
      <c r="S72" s="38">
        <v>29.32</v>
      </c>
      <c r="T72" s="38">
        <f>(Table49[[#This Row],[ Population]]/1000)*Table49[[#This Row],[ Birth rate(births/1000 population)]]</f>
        <v>211906.69751999999</v>
      </c>
      <c r="U72" s="84">
        <f>(Table49[[#This Row],[Birth''s per year]]/1000)*Table49[[#This Row],[Infant mortality per 1000 births]]</f>
        <v>6213.1043712864002</v>
      </c>
      <c r="X72" s="51" t="s">
        <v>94</v>
      </c>
      <c r="Y72" s="53">
        <v>241973879</v>
      </c>
      <c r="Z72" s="53">
        <v>0</v>
      </c>
      <c r="AA72" s="54">
        <f>(Table310[[#This Row],[29928987]]/1000)*Table310[[#This Row],[23.06]]</f>
        <v>0</v>
      </c>
      <c r="AD72" s="45" t="s">
        <v>124</v>
      </c>
      <c r="AE72" s="55">
        <v>12291529</v>
      </c>
      <c r="AF72" s="55">
        <v>5.3</v>
      </c>
      <c r="AG72" s="55">
        <v>46.4</v>
      </c>
      <c r="AH72" s="55">
        <v>3930000</v>
      </c>
      <c r="AI72" s="58">
        <f>(Table711[[#This Row],[Unemployment percent]]/100)*Table711[[#This Row],[Population]]</f>
        <v>651451.03700000001</v>
      </c>
      <c r="AJ72" s="58">
        <f>(Table711[[#This Row],[Literacy percent]]/100)*Table711[[#This Row],[Population]]</f>
        <v>5703269.4559999993</v>
      </c>
      <c r="AK72" s="58">
        <f>Table711[[#This Row],[Labor Force]]-Table711[[#This Row],[Total Unemployed]]</f>
        <v>3278548.963</v>
      </c>
      <c r="AL72" s="58" t="str">
        <f>IF(Table711[[#This Row],[Literacy percent]]&gt;90,"BOON","BARRIER")</f>
        <v>BARRIER</v>
      </c>
      <c r="AO72" s="66" t="s">
        <v>89</v>
      </c>
      <c r="AP72" s="4">
        <v>112090</v>
      </c>
      <c r="AQ72" s="4">
        <v>13603</v>
      </c>
      <c r="AR72" s="67">
        <f>Table512[[#This Row],[Highways(Km)]]/Table512[[#This Row],[Area(Sq Km)]]</f>
        <v>0.12135783745204747</v>
      </c>
      <c r="AU72" s="73" t="s">
        <v>109</v>
      </c>
      <c r="AV72" s="74">
        <v>5146281</v>
      </c>
      <c r="AW72" s="74">
        <v>22.48</v>
      </c>
      <c r="AX72" s="74">
        <v>7.13</v>
      </c>
      <c r="AY72" s="75">
        <v>115688.39688</v>
      </c>
      <c r="AZ72" s="75">
        <v>36692.983529999998</v>
      </c>
      <c r="BA72" s="75">
        <v>78995.413350000003</v>
      </c>
    </row>
    <row r="73" spans="1:53" x14ac:dyDescent="0.25">
      <c r="A73" s="17" t="s">
        <v>81</v>
      </c>
      <c r="B73" s="15">
        <v>6922000000</v>
      </c>
      <c r="C73" s="15">
        <v>6137000000</v>
      </c>
      <c r="D73" s="15">
        <v>785000000</v>
      </c>
      <c r="E73" s="15">
        <v>0.88659347009534817</v>
      </c>
      <c r="F73" s="25" t="str">
        <f t="shared" si="1"/>
        <v>BOON</v>
      </c>
      <c r="I73" s="17" t="s">
        <v>195</v>
      </c>
      <c r="J73" s="21">
        <v>25375281</v>
      </c>
      <c r="K73" s="21">
        <v>500000</v>
      </c>
      <c r="L73" s="21">
        <v>79500000</v>
      </c>
      <c r="M73" s="15">
        <v>3.1329702319355595</v>
      </c>
      <c r="P73" s="39" t="s">
        <v>90</v>
      </c>
      <c r="Q73" s="39">
        <v>7.23</v>
      </c>
      <c r="R73" s="39">
        <v>6898686</v>
      </c>
      <c r="S73" s="38">
        <v>2.97</v>
      </c>
      <c r="T73" s="38">
        <f>(Table49[[#This Row],[ Population]]/1000)*Table49[[#This Row],[ Birth rate(births/1000 population)]]</f>
        <v>49877.499779999998</v>
      </c>
      <c r="U73" s="84">
        <f>(Table49[[#This Row],[Birth''s per year]]/1000)*Table49[[#This Row],[Infant mortality per 1000 births]]</f>
        <v>148.1361743466</v>
      </c>
      <c r="X73" s="51" t="s">
        <v>96</v>
      </c>
      <c r="Y73" s="53">
        <v>26074906</v>
      </c>
      <c r="Z73" s="53">
        <v>0</v>
      </c>
      <c r="AA73" s="54">
        <f>(Table310[[#This Row],[29928987]]/1000)*Table310[[#This Row],[23.06]]</f>
        <v>0</v>
      </c>
      <c r="AD73" s="45" t="s">
        <v>39</v>
      </c>
      <c r="AE73" s="55">
        <v>8857870</v>
      </c>
      <c r="AF73" s="55">
        <v>9.1999999999999993</v>
      </c>
      <c r="AG73" s="55">
        <v>87.2</v>
      </c>
      <c r="AH73" s="55">
        <v>3800000</v>
      </c>
      <c r="AI73" s="58">
        <f>(Table711[[#This Row],[Unemployment percent]]/100)*Table711[[#This Row],[Population]]</f>
        <v>814924.04</v>
      </c>
      <c r="AJ73" s="58">
        <f>(Table711[[#This Row],[Literacy percent]]/100)*Table711[[#This Row],[Population]]</f>
        <v>7724062.6399999997</v>
      </c>
      <c r="AK73" s="58">
        <f>Table711[[#This Row],[Labor Force]]-Table711[[#This Row],[Total Unemployed]]</f>
        <v>2985075.96</v>
      </c>
      <c r="AL73" s="58" t="str">
        <f>IF(Table711[[#This Row],[Literacy percent]]&gt;90,"BOON","BARRIER")</f>
        <v>BARRIER</v>
      </c>
      <c r="AO73" s="66" t="s">
        <v>90</v>
      </c>
      <c r="AP73" s="4">
        <v>1092</v>
      </c>
      <c r="AQ73" s="4">
        <v>1831</v>
      </c>
      <c r="AR73" s="67">
        <f>Table512[[#This Row],[Highways(Km)]]/Table512[[#This Row],[Area(Sq Km)]]</f>
        <v>1.6767399267399268</v>
      </c>
      <c r="AU73" s="73" t="s">
        <v>98</v>
      </c>
      <c r="AV73" s="74">
        <v>6276883</v>
      </c>
      <c r="AW73" s="74">
        <v>18.21</v>
      </c>
      <c r="AX73" s="74">
        <v>6.18</v>
      </c>
      <c r="AY73" s="75">
        <v>114302.03943</v>
      </c>
      <c r="AZ73" s="75">
        <v>38791.136939999997</v>
      </c>
      <c r="BA73" s="75">
        <v>75510.902490000008</v>
      </c>
    </row>
    <row r="74" spans="1:53" x14ac:dyDescent="0.25">
      <c r="A74" s="17" t="s">
        <v>25</v>
      </c>
      <c r="B74" s="15">
        <v>6492000000</v>
      </c>
      <c r="C74" s="15">
        <v>5797000000</v>
      </c>
      <c r="D74" s="15">
        <v>695000000</v>
      </c>
      <c r="E74" s="15">
        <v>0.89294516327788043</v>
      </c>
      <c r="F74" s="25" t="str">
        <f t="shared" si="1"/>
        <v>BOON</v>
      </c>
      <c r="I74" s="17" t="s">
        <v>111</v>
      </c>
      <c r="J74" s="21">
        <v>2290237</v>
      </c>
      <c r="K74" s="21">
        <v>44000</v>
      </c>
      <c r="L74" s="21">
        <v>6996000</v>
      </c>
      <c r="M74" s="15">
        <v>3.0547056920309994</v>
      </c>
      <c r="P74" s="39" t="s">
        <v>91</v>
      </c>
      <c r="Q74" s="39">
        <v>9.76</v>
      </c>
      <c r="R74" s="39">
        <v>10006835</v>
      </c>
      <c r="S74" s="38">
        <v>8.57</v>
      </c>
      <c r="T74" s="38">
        <f>(Table49[[#This Row],[ Population]]/1000)*Table49[[#This Row],[ Birth rate(births/1000 population)]]</f>
        <v>97666.709599999987</v>
      </c>
      <c r="U74" s="84">
        <f>(Table49[[#This Row],[Birth''s per year]]/1000)*Table49[[#This Row],[Infant mortality per 1000 births]]</f>
        <v>837.00370127199994</v>
      </c>
      <c r="X74" s="51" t="s">
        <v>101</v>
      </c>
      <c r="Y74" s="53">
        <v>127417244</v>
      </c>
      <c r="Z74" s="53">
        <v>0</v>
      </c>
      <c r="AA74" s="54">
        <f>(Table310[[#This Row],[29928987]]/1000)*Table310[[#This Row],[23.06]]</f>
        <v>0</v>
      </c>
      <c r="AD74" s="45" t="s">
        <v>178</v>
      </c>
      <c r="AE74" s="55">
        <v>7489370</v>
      </c>
      <c r="AF74" s="55">
        <v>3.4</v>
      </c>
      <c r="AG74" s="55">
        <v>99</v>
      </c>
      <c r="AH74" s="55">
        <v>3770000</v>
      </c>
      <c r="AI74" s="58">
        <f>(Table711[[#This Row],[Unemployment percent]]/100)*Table711[[#This Row],[Population]]</f>
        <v>254638.58000000002</v>
      </c>
      <c r="AJ74" s="58">
        <f>(Table711[[#This Row],[Literacy percent]]/100)*Table711[[#This Row],[Population]]</f>
        <v>7414476.2999999998</v>
      </c>
      <c r="AK74" s="58">
        <f>Table711[[#This Row],[Labor Force]]-Table711[[#This Row],[Total Unemployed]]</f>
        <v>3515361.42</v>
      </c>
      <c r="AL74" s="58" t="str">
        <f>IF(Table711[[#This Row],[Literacy percent]]&gt;90,"BOON","BARRIER")</f>
        <v>BOON</v>
      </c>
      <c r="AO74" s="66" t="s">
        <v>91</v>
      </c>
      <c r="AP74" s="4">
        <v>93030</v>
      </c>
      <c r="AQ74" s="4">
        <v>159568</v>
      </c>
      <c r="AR74" s="67">
        <f>Table512[[#This Row],[Highways(Km)]]/Table512[[#This Row],[Area(Sq Km)]]</f>
        <v>1.7152316457056864</v>
      </c>
      <c r="AU74" s="73" t="s">
        <v>101</v>
      </c>
      <c r="AV74" s="74">
        <v>127417244</v>
      </c>
      <c r="AW74" s="74">
        <v>9.4700000000000006</v>
      </c>
      <c r="AX74" s="74">
        <v>8.9499999999999993</v>
      </c>
      <c r="AY74" s="75">
        <v>1206641.3006800001</v>
      </c>
      <c r="AZ74" s="75">
        <v>1140384.3337999999</v>
      </c>
      <c r="BA74" s="75">
        <v>66256.966880000196</v>
      </c>
    </row>
    <row r="75" spans="1:53" x14ac:dyDescent="0.25">
      <c r="A75" s="17" t="s">
        <v>169</v>
      </c>
      <c r="B75" s="15">
        <v>12490000000</v>
      </c>
      <c r="C75" s="15">
        <v>11800000000</v>
      </c>
      <c r="D75" s="15">
        <v>690000000</v>
      </c>
      <c r="E75" s="15">
        <v>0.944755804643715</v>
      </c>
      <c r="F75" s="25" t="str">
        <f t="shared" si="1"/>
        <v>BOON</v>
      </c>
      <c r="I75" s="17" t="s">
        <v>122</v>
      </c>
      <c r="J75" s="21">
        <v>23953136</v>
      </c>
      <c r="K75" s="21">
        <v>460000</v>
      </c>
      <c r="L75" s="21">
        <v>73140000</v>
      </c>
      <c r="M75" s="15">
        <v>3.0534623942351433</v>
      </c>
      <c r="P75" s="39" t="s">
        <v>92</v>
      </c>
      <c r="Q75" s="39">
        <v>13.73</v>
      </c>
      <c r="R75" s="39">
        <v>296737</v>
      </c>
      <c r="S75" s="38">
        <v>3.31</v>
      </c>
      <c r="T75" s="38">
        <f>(Table49[[#This Row],[ Population]]/1000)*Table49[[#This Row],[ Birth rate(births/1000 population)]]</f>
        <v>4074.1990100000003</v>
      </c>
      <c r="U75" s="84">
        <f>(Table49[[#This Row],[Birth''s per year]]/1000)*Table49[[#This Row],[Infant mortality per 1000 births]]</f>
        <v>13.485598723100001</v>
      </c>
      <c r="X75" s="51" t="s">
        <v>105</v>
      </c>
      <c r="Y75" s="53">
        <v>103092</v>
      </c>
      <c r="Z75" s="53">
        <v>0</v>
      </c>
      <c r="AA75" s="54">
        <f>(Table310[[#This Row],[29928987]]/1000)*Table310[[#This Row],[23.06]]</f>
        <v>0</v>
      </c>
      <c r="AD75" s="45" t="s">
        <v>170</v>
      </c>
      <c r="AE75" s="55">
        <v>8591629</v>
      </c>
      <c r="AF75" s="55"/>
      <c r="AG75" s="55">
        <v>37.799999999999997</v>
      </c>
      <c r="AH75" s="55">
        <v>3700000</v>
      </c>
      <c r="AI75" s="58">
        <f>(Table711[[#This Row],[Unemployment percent]]/100)*Table711[[#This Row],[Population]]</f>
        <v>0</v>
      </c>
      <c r="AJ75" s="58">
        <f>(Table711[[#This Row],[Literacy percent]]/100)*Table711[[#This Row],[Population]]</f>
        <v>3247635.7619999996</v>
      </c>
      <c r="AK75" s="58">
        <f>Table711[[#This Row],[Labor Force]]-Table711[[#This Row],[Total Unemployed]]</f>
        <v>3700000</v>
      </c>
      <c r="AL75" s="58" t="str">
        <f>IF(Table711[[#This Row],[Literacy percent]]&gt;90,"BOON","BARRIER")</f>
        <v>BARRIER</v>
      </c>
      <c r="AO75" s="66" t="s">
        <v>92</v>
      </c>
      <c r="AP75" s="4">
        <v>103000</v>
      </c>
      <c r="AQ75" s="4">
        <v>13004</v>
      </c>
      <c r="AR75" s="67">
        <f>Table512[[#This Row],[Highways(Km)]]/Table512[[#This Row],[Area(Sq Km)]]</f>
        <v>0.12625242718446603</v>
      </c>
      <c r="AU75" s="73" t="s">
        <v>200</v>
      </c>
      <c r="AV75" s="74">
        <v>12746990</v>
      </c>
      <c r="AW75" s="74">
        <v>29.74</v>
      </c>
      <c r="AX75" s="74">
        <v>24.66</v>
      </c>
      <c r="AY75" s="75">
        <v>379095.48259999999</v>
      </c>
      <c r="AZ75" s="75">
        <v>314340.77340000001</v>
      </c>
      <c r="BA75" s="75">
        <v>64754.709199999983</v>
      </c>
    </row>
    <row r="76" spans="1:53" x14ac:dyDescent="0.25">
      <c r="A76" s="17" t="s">
        <v>155</v>
      </c>
      <c r="B76" s="15">
        <v>9727000000</v>
      </c>
      <c r="C76" s="15">
        <v>9046000000</v>
      </c>
      <c r="D76" s="15">
        <v>681000000</v>
      </c>
      <c r="E76" s="15">
        <v>0.9299886912717179</v>
      </c>
      <c r="F76" s="25" t="str">
        <f t="shared" si="1"/>
        <v>BOON</v>
      </c>
      <c r="I76" s="17" t="s">
        <v>43</v>
      </c>
      <c r="J76" s="21">
        <v>22643</v>
      </c>
      <c r="K76" s="21">
        <v>420</v>
      </c>
      <c r="L76" s="21">
        <v>66780</v>
      </c>
      <c r="M76" s="15">
        <v>2.9492558406571567</v>
      </c>
      <c r="P76" s="39" t="s">
        <v>93</v>
      </c>
      <c r="Q76" s="39">
        <v>22.32</v>
      </c>
      <c r="R76" s="39">
        <v>1080264388</v>
      </c>
      <c r="S76" s="38">
        <v>36.29</v>
      </c>
      <c r="T76" s="38">
        <f>(Table49[[#This Row],[ Population]]/1000)*Table49[[#This Row],[ Birth rate(births/1000 population)]]</f>
        <v>24111501.140160002</v>
      </c>
      <c r="U76" s="84">
        <f>(Table49[[#This Row],[Birth''s per year]]/1000)*Table49[[#This Row],[Infant mortality per 1000 births]]</f>
        <v>875006.37637640641</v>
      </c>
      <c r="X76" s="51" t="s">
        <v>106</v>
      </c>
      <c r="Y76" s="53">
        <v>22912177</v>
      </c>
      <c r="Z76" s="53"/>
      <c r="AA76" s="54">
        <f>(Table310[[#This Row],[29928987]]/1000)*Table310[[#This Row],[23.06]]</f>
        <v>0</v>
      </c>
      <c r="AD76" s="45" t="s">
        <v>88</v>
      </c>
      <c r="AE76" s="55">
        <v>14655189</v>
      </c>
      <c r="AF76" s="55">
        <v>7.5</v>
      </c>
      <c r="AG76" s="55">
        <v>70.599999999999994</v>
      </c>
      <c r="AH76" s="55">
        <v>3680000</v>
      </c>
      <c r="AI76" s="58">
        <f>(Table711[[#This Row],[Unemployment percent]]/100)*Table711[[#This Row],[Population]]</f>
        <v>1099139.175</v>
      </c>
      <c r="AJ76" s="58">
        <f>(Table711[[#This Row],[Literacy percent]]/100)*Table711[[#This Row],[Population]]</f>
        <v>10346563.434</v>
      </c>
      <c r="AK76" s="58">
        <f>Table711[[#This Row],[Labor Force]]-Table711[[#This Row],[Total Unemployed]]</f>
        <v>2580860.8250000002</v>
      </c>
      <c r="AL76" s="58" t="str">
        <f>IF(Table711[[#This Row],[Literacy percent]]&gt;90,"BOON","BARRIER")</f>
        <v>BARRIER</v>
      </c>
      <c r="AO76" s="66" t="s">
        <v>93</v>
      </c>
      <c r="AP76" s="4">
        <v>3287590</v>
      </c>
      <c r="AQ76" s="4">
        <v>2525989</v>
      </c>
      <c r="AR76" s="67">
        <f>Table512[[#This Row],[Highways(Km)]]/Table512[[#This Row],[Area(Sq Km)]]</f>
        <v>0.76834063858327828</v>
      </c>
      <c r="AU76" s="73" t="s">
        <v>57</v>
      </c>
      <c r="AV76" s="74">
        <v>4016173</v>
      </c>
      <c r="AW76" s="74">
        <v>18.600000000000001</v>
      </c>
      <c r="AX76" s="74">
        <v>4.33</v>
      </c>
      <c r="AY76" s="75">
        <v>74700.817800000004</v>
      </c>
      <c r="AZ76" s="75">
        <v>17390.02909</v>
      </c>
      <c r="BA76" s="75">
        <v>57310.788710000008</v>
      </c>
    </row>
    <row r="77" spans="1:53" x14ac:dyDescent="0.25">
      <c r="A77" s="17" t="s">
        <v>66</v>
      </c>
      <c r="B77" s="15">
        <v>9583000000</v>
      </c>
      <c r="C77" s="15">
        <v>8912000000</v>
      </c>
      <c r="D77" s="15">
        <v>671000000</v>
      </c>
      <c r="E77" s="15">
        <v>0.92998017322341642</v>
      </c>
      <c r="F77" s="25" t="str">
        <f t="shared" si="1"/>
        <v>BOON</v>
      </c>
      <c r="I77" s="17" t="s">
        <v>160</v>
      </c>
      <c r="J77" s="21">
        <v>38958</v>
      </c>
      <c r="K77" s="21">
        <v>710</v>
      </c>
      <c r="L77" s="21">
        <v>112890</v>
      </c>
      <c r="M77" s="15">
        <v>2.8977360234098262</v>
      </c>
      <c r="P77" s="39" t="s">
        <v>94</v>
      </c>
      <c r="Q77" s="39">
        <v>20.71</v>
      </c>
      <c r="R77" s="39">
        <v>241973879</v>
      </c>
      <c r="S77" s="38">
        <v>35.6</v>
      </c>
      <c r="T77" s="38">
        <f>(Table49[[#This Row],[ Population]]/1000)*Table49[[#This Row],[ Birth rate(births/1000 population)]]</f>
        <v>5011279.0340900002</v>
      </c>
      <c r="U77" s="84">
        <f>(Table49[[#This Row],[Birth''s per year]]/1000)*Table49[[#This Row],[Infant mortality per 1000 births]]</f>
        <v>178401.533613604</v>
      </c>
      <c r="X77" s="51" t="s">
        <v>107</v>
      </c>
      <c r="Y77" s="53">
        <v>48422644</v>
      </c>
      <c r="Z77" s="53"/>
      <c r="AA77" s="54">
        <f>(Table310[[#This Row],[29928987]]/1000)*Table310[[#This Row],[23.06]]</f>
        <v>0</v>
      </c>
      <c r="AD77" s="45" t="s">
        <v>185</v>
      </c>
      <c r="AE77" s="55">
        <v>10074951</v>
      </c>
      <c r="AF77" s="55">
        <v>13.8</v>
      </c>
      <c r="AG77" s="55">
        <v>74.2</v>
      </c>
      <c r="AH77" s="55">
        <v>3550000</v>
      </c>
      <c r="AI77" s="58">
        <f>(Table711[[#This Row],[Unemployment percent]]/100)*Table711[[#This Row],[Population]]</f>
        <v>1390343.2380000001</v>
      </c>
      <c r="AJ77" s="58">
        <f>(Table711[[#This Row],[Literacy percent]]/100)*Table711[[#This Row],[Population]]</f>
        <v>7475613.642</v>
      </c>
      <c r="AK77" s="58">
        <f>Table711[[#This Row],[Labor Force]]-Table711[[#This Row],[Total Unemployed]]</f>
        <v>2159656.7620000001</v>
      </c>
      <c r="AL77" s="58" t="str">
        <f>IF(Table711[[#This Row],[Literacy percent]]&gt;90,"BOON","BARRIER")</f>
        <v>BARRIER</v>
      </c>
      <c r="AO77" s="66" t="s">
        <v>94</v>
      </c>
      <c r="AP77" s="4">
        <v>1919440</v>
      </c>
      <c r="AQ77" s="4">
        <v>342700</v>
      </c>
      <c r="AR77" s="67">
        <f>Table512[[#This Row],[Highways(Km)]]/Table512[[#This Row],[Area(Sq Km)]]</f>
        <v>0.17854165798357854</v>
      </c>
      <c r="AU77" s="73" t="s">
        <v>52</v>
      </c>
      <c r="AV77" s="74">
        <v>3799897</v>
      </c>
      <c r="AW77" s="74">
        <v>35.17</v>
      </c>
      <c r="AX77" s="74">
        <v>20.27</v>
      </c>
      <c r="AY77" s="75">
        <v>133642.37749000001</v>
      </c>
      <c r="AZ77" s="75">
        <v>77023.912190000003</v>
      </c>
      <c r="BA77" s="75">
        <v>56618.465300000011</v>
      </c>
    </row>
    <row r="78" spans="1:53" x14ac:dyDescent="0.25">
      <c r="A78" s="17" t="s">
        <v>181</v>
      </c>
      <c r="B78" s="15">
        <v>15080000000</v>
      </c>
      <c r="C78" s="15">
        <v>14410000000</v>
      </c>
      <c r="D78" s="15">
        <v>670000000</v>
      </c>
      <c r="E78" s="15">
        <v>0.95557029177718833</v>
      </c>
      <c r="F78" s="25" t="str">
        <f t="shared" si="1"/>
        <v>BOON</v>
      </c>
      <c r="I78" s="17" t="s">
        <v>71</v>
      </c>
      <c r="J78" s="21">
        <v>1332893</v>
      </c>
      <c r="K78" s="21">
        <v>24000</v>
      </c>
      <c r="L78" s="21">
        <v>3816000</v>
      </c>
      <c r="M78" s="15">
        <v>2.8629454877473286</v>
      </c>
      <c r="P78" s="39" t="s">
        <v>95</v>
      </c>
      <c r="Q78" s="39">
        <v>16.829999999999998</v>
      </c>
      <c r="R78" s="39">
        <v>68017860</v>
      </c>
      <c r="S78" s="38">
        <v>41.58</v>
      </c>
      <c r="T78" s="38">
        <f>(Table49[[#This Row],[ Population]]/1000)*Table49[[#This Row],[ Birth rate(births/1000 population)]]</f>
        <v>1144740.5837999999</v>
      </c>
      <c r="U78" s="84">
        <f>(Table49[[#This Row],[Birth''s per year]]/1000)*Table49[[#This Row],[Infant mortality per 1000 births]]</f>
        <v>47598.313474404</v>
      </c>
      <c r="X78" s="51" t="s">
        <v>110</v>
      </c>
      <c r="Y78" s="53">
        <v>6217141</v>
      </c>
      <c r="Z78" s="53">
        <v>0</v>
      </c>
      <c r="AA78" s="54">
        <f>(Table310[[#This Row],[29928987]]/1000)*Table310[[#This Row],[23.06]]</f>
        <v>0</v>
      </c>
      <c r="AD78" s="45" t="s">
        <v>90</v>
      </c>
      <c r="AE78" s="55">
        <v>6898686</v>
      </c>
      <c r="AF78" s="55">
        <v>6.7</v>
      </c>
      <c r="AG78" s="55">
        <v>93.5</v>
      </c>
      <c r="AH78" s="55">
        <v>3540000</v>
      </c>
      <c r="AI78" s="58">
        <f>(Table711[[#This Row],[Unemployment percent]]/100)*Table711[[#This Row],[Population]]</f>
        <v>462211.962</v>
      </c>
      <c r="AJ78" s="58">
        <f>(Table711[[#This Row],[Literacy percent]]/100)*Table711[[#This Row],[Population]]</f>
        <v>6450271.4100000001</v>
      </c>
      <c r="AK78" s="58">
        <f>Table711[[#This Row],[Labor Force]]-Table711[[#This Row],[Total Unemployed]]</f>
        <v>3077788.0380000002</v>
      </c>
      <c r="AL78" s="58" t="str">
        <f>IF(Table711[[#This Row],[Literacy percent]]&gt;90,"BOON","BARRIER")</f>
        <v>BOON</v>
      </c>
      <c r="AO78" s="66" t="s">
        <v>95</v>
      </c>
      <c r="AP78" s="4">
        <v>1648000</v>
      </c>
      <c r="AQ78" s="4">
        <v>167157</v>
      </c>
      <c r="AR78" s="67">
        <f>Table512[[#This Row],[Highways(Km)]]/Table512[[#This Row],[Area(Sq Km)]]</f>
        <v>0.10143021844660194</v>
      </c>
      <c r="AU78" s="73" t="s">
        <v>60</v>
      </c>
      <c r="AV78" s="74">
        <v>11346670</v>
      </c>
      <c r="AW78" s="74">
        <v>12.03</v>
      </c>
      <c r="AX78" s="74">
        <v>7.19</v>
      </c>
      <c r="AY78" s="75">
        <v>136500.44010000001</v>
      </c>
      <c r="AZ78" s="75">
        <v>81582.5573</v>
      </c>
      <c r="BA78" s="75">
        <v>54917.882800000007</v>
      </c>
    </row>
    <row r="79" spans="1:53" x14ac:dyDescent="0.25">
      <c r="A79" s="17" t="s">
        <v>185</v>
      </c>
      <c r="B79" s="15">
        <v>10720000000</v>
      </c>
      <c r="C79" s="15">
        <v>10050000000</v>
      </c>
      <c r="D79" s="15">
        <v>670000000</v>
      </c>
      <c r="E79" s="15">
        <v>0.9375</v>
      </c>
      <c r="F79" s="25" t="str">
        <f t="shared" si="1"/>
        <v>BOON</v>
      </c>
      <c r="I79" s="17" t="s">
        <v>146</v>
      </c>
      <c r="J79" s="21">
        <v>3001583</v>
      </c>
      <c r="K79" s="21">
        <v>54000</v>
      </c>
      <c r="L79" s="21">
        <v>8586000</v>
      </c>
      <c r="M79" s="15">
        <v>2.8604906144524405</v>
      </c>
      <c r="P79" s="39" t="s">
        <v>96</v>
      </c>
      <c r="Q79" s="39">
        <v>32.5</v>
      </c>
      <c r="R79" s="39">
        <v>26074906</v>
      </c>
      <c r="S79" s="38">
        <v>50.25</v>
      </c>
      <c r="T79" s="38">
        <f>(Table49[[#This Row],[ Population]]/1000)*Table49[[#This Row],[ Birth rate(births/1000 population)]]</f>
        <v>847434.44499999995</v>
      </c>
      <c r="U79" s="84">
        <f>(Table49[[#This Row],[Birth''s per year]]/1000)*Table49[[#This Row],[Infant mortality per 1000 births]]</f>
        <v>42583.580861249997</v>
      </c>
      <c r="X79" s="51" t="s">
        <v>112</v>
      </c>
      <c r="Y79" s="53">
        <v>3826018</v>
      </c>
      <c r="Z79" s="53">
        <v>0</v>
      </c>
      <c r="AA79" s="54">
        <f>(Table310[[#This Row],[29928987]]/1000)*Table310[[#This Row],[23.06]]</f>
        <v>0</v>
      </c>
      <c r="AD79" s="45" t="s">
        <v>28</v>
      </c>
      <c r="AE79" s="55">
        <v>8184691</v>
      </c>
      <c r="AF79" s="55">
        <v>4.4000000000000004</v>
      </c>
      <c r="AG79" s="55">
        <v>98</v>
      </c>
      <c r="AH79" s="55">
        <v>3450000</v>
      </c>
      <c r="AI79" s="58">
        <f>(Table711[[#This Row],[Unemployment percent]]/100)*Table711[[#This Row],[Population]]</f>
        <v>360126.40400000004</v>
      </c>
      <c r="AJ79" s="58">
        <f>(Table711[[#This Row],[Literacy percent]]/100)*Table711[[#This Row],[Population]]</f>
        <v>8020997.1799999997</v>
      </c>
      <c r="AK79" s="58">
        <f>Table711[[#This Row],[Labor Force]]-Table711[[#This Row],[Total Unemployed]]</f>
        <v>3089873.5959999999</v>
      </c>
      <c r="AL79" s="58" t="str">
        <f>IF(Table711[[#This Row],[Literacy percent]]&gt;90,"BOON","BARRIER")</f>
        <v>BOON</v>
      </c>
      <c r="AO79" s="66" t="s">
        <v>96</v>
      </c>
      <c r="AP79" s="4">
        <v>437072</v>
      </c>
      <c r="AQ79" s="4">
        <v>45550</v>
      </c>
      <c r="AR79" s="67">
        <f>Table512[[#This Row],[Highways(Km)]]/Table512[[#This Row],[Area(Sq Km)]]</f>
        <v>0.10421623897206868</v>
      </c>
      <c r="AU79" s="73" t="s">
        <v>112</v>
      </c>
      <c r="AV79" s="74">
        <v>3826018</v>
      </c>
      <c r="AW79" s="74">
        <v>18.88</v>
      </c>
      <c r="AX79" s="74">
        <v>6.24</v>
      </c>
      <c r="AY79" s="75">
        <v>72235.219839999991</v>
      </c>
      <c r="AZ79" s="75">
        <v>23874.352320000002</v>
      </c>
      <c r="BA79" s="75">
        <v>48360.867519999985</v>
      </c>
    </row>
    <row r="80" spans="1:53" x14ac:dyDescent="0.25">
      <c r="A80" s="17" t="s">
        <v>92</v>
      </c>
      <c r="B80" s="15">
        <v>8271000000</v>
      </c>
      <c r="C80" s="15">
        <v>7692000000</v>
      </c>
      <c r="D80" s="15">
        <v>579000000</v>
      </c>
      <c r="E80" s="15">
        <v>0.92999637286906056</v>
      </c>
      <c r="F80" s="25" t="str">
        <f t="shared" si="1"/>
        <v>BOON</v>
      </c>
      <c r="I80" s="17" t="s">
        <v>36</v>
      </c>
      <c r="J80" s="21">
        <v>279457</v>
      </c>
      <c r="K80" s="21">
        <v>5000</v>
      </c>
      <c r="L80" s="21">
        <v>795000</v>
      </c>
      <c r="M80" s="15">
        <v>2.8448025993265511</v>
      </c>
      <c r="P80" s="39" t="s">
        <v>97</v>
      </c>
      <c r="Q80" s="39">
        <v>14.47</v>
      </c>
      <c r="R80" s="39">
        <v>4015676</v>
      </c>
      <c r="S80" s="38">
        <v>5.39</v>
      </c>
      <c r="T80" s="38">
        <f>(Table49[[#This Row],[ Population]]/1000)*Table49[[#This Row],[ Birth rate(births/1000 population)]]</f>
        <v>58106.831720000002</v>
      </c>
      <c r="U80" s="84">
        <f>(Table49[[#This Row],[Birth''s per year]]/1000)*Table49[[#This Row],[Infant mortality per 1000 births]]</f>
        <v>313.19582297080001</v>
      </c>
      <c r="X80" s="51" t="s">
        <v>114</v>
      </c>
      <c r="Y80" s="53">
        <v>3482211</v>
      </c>
      <c r="Z80" s="53">
        <v>0</v>
      </c>
      <c r="AA80" s="54">
        <f>(Table310[[#This Row],[29928987]]/1000)*Table310[[#This Row],[23.06]]</f>
        <v>0</v>
      </c>
      <c r="AD80" s="45" t="s">
        <v>45</v>
      </c>
      <c r="AE80" s="55">
        <v>7450349</v>
      </c>
      <c r="AF80" s="55">
        <v>12.7</v>
      </c>
      <c r="AG80" s="55">
        <v>98.6</v>
      </c>
      <c r="AH80" s="55">
        <v>3398000</v>
      </c>
      <c r="AI80" s="58">
        <f>(Table711[[#This Row],[Unemployment percent]]/100)*Table711[[#This Row],[Population]]</f>
        <v>946194.32299999997</v>
      </c>
      <c r="AJ80" s="58">
        <f>(Table711[[#This Row],[Literacy percent]]/100)*Table711[[#This Row],[Population]]</f>
        <v>7346044.1140000001</v>
      </c>
      <c r="AK80" s="58">
        <f>Table711[[#This Row],[Labor Force]]-Table711[[#This Row],[Total Unemployed]]</f>
        <v>2451805.6770000001</v>
      </c>
      <c r="AL80" s="58" t="str">
        <f>IF(Table711[[#This Row],[Literacy percent]]&gt;90,"BOON","BARRIER")</f>
        <v>BOON</v>
      </c>
      <c r="AO80" s="66" t="s">
        <v>97</v>
      </c>
      <c r="AP80" s="4">
        <v>70280</v>
      </c>
      <c r="AQ80" s="4">
        <v>95736</v>
      </c>
      <c r="AR80" s="67">
        <f>Table512[[#This Row],[Highways(Km)]]/Table512[[#This Row],[Area(Sq Km)]]</f>
        <v>1.3622083096186681</v>
      </c>
      <c r="AU80" s="73" t="s">
        <v>38</v>
      </c>
      <c r="AV80" s="74">
        <v>2232291</v>
      </c>
      <c r="AW80" s="74">
        <v>34.03</v>
      </c>
      <c r="AX80" s="74">
        <v>12.94</v>
      </c>
      <c r="AY80" s="75">
        <v>75964.862730000008</v>
      </c>
      <c r="AZ80" s="75">
        <v>28885.845540000002</v>
      </c>
      <c r="BA80" s="75">
        <v>47079.017190000006</v>
      </c>
    </row>
    <row r="81" spans="1:53" x14ac:dyDescent="0.25">
      <c r="A81" s="17" t="s">
        <v>110</v>
      </c>
      <c r="B81" s="15">
        <v>3560000000</v>
      </c>
      <c r="C81" s="15">
        <v>3036000000</v>
      </c>
      <c r="D81" s="15">
        <v>524000000</v>
      </c>
      <c r="E81" s="15">
        <v>0.85280898876404498</v>
      </c>
      <c r="F81" s="25" t="str">
        <f t="shared" si="1"/>
        <v>BOON</v>
      </c>
      <c r="I81" s="17" t="s">
        <v>102</v>
      </c>
      <c r="J81" s="21">
        <v>5759732</v>
      </c>
      <c r="K81" s="21">
        <v>103000</v>
      </c>
      <c r="L81" s="21">
        <v>16377000</v>
      </c>
      <c r="M81" s="15">
        <v>2.8433614619569103</v>
      </c>
      <c r="P81" s="39" t="s">
        <v>98</v>
      </c>
      <c r="Q81" s="39">
        <v>18.21</v>
      </c>
      <c r="R81" s="39">
        <v>6276883</v>
      </c>
      <c r="S81" s="38">
        <v>7.03</v>
      </c>
      <c r="T81" s="38">
        <f>(Table49[[#This Row],[ Population]]/1000)*Table49[[#This Row],[ Birth rate(births/1000 population)]]</f>
        <v>114302.03943</v>
      </c>
      <c r="U81" s="84">
        <f>(Table49[[#This Row],[Birth''s per year]]/1000)*Table49[[#This Row],[Infant mortality per 1000 births]]</f>
        <v>803.54333719290014</v>
      </c>
      <c r="X81" s="51" t="s">
        <v>115</v>
      </c>
      <c r="Y81" s="53">
        <v>5765563</v>
      </c>
      <c r="Z81" s="53">
        <v>0</v>
      </c>
      <c r="AA81" s="54">
        <f>(Table310[[#This Row],[29928987]]/1000)*Table310[[#This Row],[23.06]]</f>
        <v>0</v>
      </c>
      <c r="AD81" s="45" t="s">
        <v>181</v>
      </c>
      <c r="AE81" s="55">
        <v>7163506</v>
      </c>
      <c r="AF81" s="55">
        <v>40</v>
      </c>
      <c r="AG81" s="55">
        <v>99.4</v>
      </c>
      <c r="AH81" s="55">
        <v>3187000</v>
      </c>
      <c r="AI81" s="58">
        <f>(Table711[[#This Row],[Unemployment percent]]/100)*Table711[[#This Row],[Population]]</f>
        <v>2865402.4000000004</v>
      </c>
      <c r="AJ81" s="58">
        <f>(Table711[[#This Row],[Literacy percent]]/100)*Table711[[#This Row],[Population]]</f>
        <v>7120524.9640000006</v>
      </c>
      <c r="AK81" s="58">
        <f>Table711[[#This Row],[Labor Force]]-Table711[[#This Row],[Total Unemployed]]</f>
        <v>321597.59999999963</v>
      </c>
      <c r="AL81" s="58" t="str">
        <f>IF(Table711[[#This Row],[Literacy percent]]&gt;90,"BOON","BARRIER")</f>
        <v>BOON</v>
      </c>
      <c r="AO81" s="66" t="s">
        <v>98</v>
      </c>
      <c r="AP81" s="4">
        <v>20770</v>
      </c>
      <c r="AQ81" s="4">
        <v>16903</v>
      </c>
      <c r="AR81" s="67">
        <f>Table512[[#This Row],[Highways(Km)]]/Table512[[#This Row],[Area(Sq Km)]]</f>
        <v>0.8138180067404911</v>
      </c>
      <c r="AU81" s="73" t="s">
        <v>108</v>
      </c>
      <c r="AV81" s="74">
        <v>2335648</v>
      </c>
      <c r="AW81" s="74">
        <v>21.88</v>
      </c>
      <c r="AX81" s="74">
        <v>2.42</v>
      </c>
      <c r="AY81" s="75">
        <v>51103.978240000004</v>
      </c>
      <c r="AZ81" s="75">
        <v>5652.2681600000005</v>
      </c>
      <c r="BA81" s="75">
        <v>45451.710080000004</v>
      </c>
    </row>
    <row r="82" spans="1:53" x14ac:dyDescent="0.25">
      <c r="A82" s="17" t="s">
        <v>132</v>
      </c>
      <c r="B82" s="15">
        <v>2692000000</v>
      </c>
      <c r="C82" s="15">
        <v>2209000000</v>
      </c>
      <c r="D82" s="15">
        <v>483000000</v>
      </c>
      <c r="E82" s="15">
        <v>0.82057949479940562</v>
      </c>
      <c r="F82" s="25" t="str">
        <f t="shared" si="1"/>
        <v>BOON</v>
      </c>
      <c r="I82" s="17" t="s">
        <v>29</v>
      </c>
      <c r="J82" s="21">
        <v>7911974</v>
      </c>
      <c r="K82" s="21">
        <v>140000</v>
      </c>
      <c r="L82" s="21">
        <v>22260000</v>
      </c>
      <c r="M82" s="15">
        <v>2.8134571726347937</v>
      </c>
      <c r="P82" s="39" t="s">
        <v>99</v>
      </c>
      <c r="Q82" s="39">
        <v>8.89</v>
      </c>
      <c r="R82" s="39">
        <v>58103033</v>
      </c>
      <c r="S82" s="38">
        <v>5.94</v>
      </c>
      <c r="T82" s="38">
        <f>(Table49[[#This Row],[ Population]]/1000)*Table49[[#This Row],[ Birth rate(births/1000 population)]]</f>
        <v>516535.96337000007</v>
      </c>
      <c r="U82" s="84">
        <f>(Table49[[#This Row],[Birth''s per year]]/1000)*Table49[[#This Row],[Infant mortality per 1000 births]]</f>
        <v>3068.2236224178009</v>
      </c>
      <c r="X82" s="51" t="s">
        <v>120</v>
      </c>
      <c r="Y82" s="53">
        <v>18040341</v>
      </c>
      <c r="Z82" s="53">
        <v>0</v>
      </c>
      <c r="AA82" s="54">
        <f>(Table310[[#This Row],[29928987]]/1000)*Table310[[#This Row],[23.06]]</f>
        <v>0</v>
      </c>
      <c r="AD82" s="45" t="s">
        <v>63</v>
      </c>
      <c r="AE82" s="55">
        <v>5432335</v>
      </c>
      <c r="AF82" s="55">
        <v>6.2</v>
      </c>
      <c r="AG82" s="55">
        <v>100</v>
      </c>
      <c r="AH82" s="55">
        <v>2870000</v>
      </c>
      <c r="AI82" s="58">
        <f>(Table711[[#This Row],[Unemployment percent]]/100)*Table711[[#This Row],[Population]]</f>
        <v>336804.77</v>
      </c>
      <c r="AJ82" s="58">
        <f>(Table711[[#This Row],[Literacy percent]]/100)*Table711[[#This Row],[Population]]</f>
        <v>5432335</v>
      </c>
      <c r="AK82" s="58">
        <f>Table711[[#This Row],[Labor Force]]-Table711[[#This Row],[Total Unemployed]]</f>
        <v>2533195.23</v>
      </c>
      <c r="AL82" s="58" t="str">
        <f>IF(Table711[[#This Row],[Literacy percent]]&gt;90,"BOON","BARRIER")</f>
        <v>BOON</v>
      </c>
      <c r="AO82" s="66" t="s">
        <v>99</v>
      </c>
      <c r="AP82" s="4">
        <v>301230</v>
      </c>
      <c r="AQ82" s="4">
        <v>479688</v>
      </c>
      <c r="AR82" s="67">
        <f>Table512[[#This Row],[Highways(Km)]]/Table512[[#This Row],[Area(Sq Km)]]</f>
        <v>1.5924310327656608</v>
      </c>
      <c r="AU82" s="73" t="s">
        <v>148</v>
      </c>
      <c r="AV82" s="74">
        <v>3039150</v>
      </c>
      <c r="AW82" s="74">
        <v>19.96</v>
      </c>
      <c r="AX82" s="74">
        <v>6.54</v>
      </c>
      <c r="AY82" s="75">
        <v>60661.434000000001</v>
      </c>
      <c r="AZ82" s="75">
        <v>19876.041000000001</v>
      </c>
      <c r="BA82" s="75">
        <v>40785.392999999996</v>
      </c>
    </row>
    <row r="83" spans="1:53" x14ac:dyDescent="0.25">
      <c r="A83" s="17" t="s">
        <v>31</v>
      </c>
      <c r="B83" s="15">
        <v>6860000000</v>
      </c>
      <c r="C83" s="15">
        <v>6379000000</v>
      </c>
      <c r="D83" s="15">
        <v>481000000</v>
      </c>
      <c r="E83" s="15">
        <v>0.92988338192419828</v>
      </c>
      <c r="F83" s="25" t="str">
        <f t="shared" si="1"/>
        <v>BOON</v>
      </c>
      <c r="I83" s="17" t="s">
        <v>77</v>
      </c>
      <c r="J83" s="21">
        <v>270485</v>
      </c>
      <c r="K83" s="21">
        <v>4750</v>
      </c>
      <c r="L83" s="21">
        <v>755250</v>
      </c>
      <c r="M83" s="15">
        <v>2.7922065918627652</v>
      </c>
      <c r="P83" s="39" t="s">
        <v>100</v>
      </c>
      <c r="Q83" s="39">
        <v>16.559999999999999</v>
      </c>
      <c r="R83" s="39">
        <v>2731832</v>
      </c>
      <c r="S83" s="38">
        <v>12.36</v>
      </c>
      <c r="T83" s="38">
        <f>(Table49[[#This Row],[ Population]]/1000)*Table49[[#This Row],[ Birth rate(births/1000 population)]]</f>
        <v>45239.137919999994</v>
      </c>
      <c r="U83" s="84">
        <f>(Table49[[#This Row],[Birth''s per year]]/1000)*Table49[[#This Row],[Infant mortality per 1000 births]]</f>
        <v>559.15574469119986</v>
      </c>
      <c r="X83" s="51" t="s">
        <v>121</v>
      </c>
      <c r="Y83" s="53">
        <v>12158924</v>
      </c>
      <c r="Z83" s="53">
        <v>0</v>
      </c>
      <c r="AA83" s="54">
        <f>(Table310[[#This Row],[29928987]]/1000)*Table310[[#This Row],[23.06]]</f>
        <v>0</v>
      </c>
      <c r="AD83" s="45" t="s">
        <v>69</v>
      </c>
      <c r="AE83" s="55">
        <v>6704932</v>
      </c>
      <c r="AF83" s="55">
        <v>6.3</v>
      </c>
      <c r="AG83" s="55">
        <v>80.2</v>
      </c>
      <c r="AH83" s="55">
        <v>2750000</v>
      </c>
      <c r="AI83" s="58">
        <f>(Table711[[#This Row],[Unemployment percent]]/100)*Table711[[#This Row],[Population]]</f>
        <v>422410.71600000001</v>
      </c>
      <c r="AJ83" s="58">
        <f>(Table711[[#This Row],[Literacy percent]]/100)*Table711[[#This Row],[Population]]</f>
        <v>5377355.4640000006</v>
      </c>
      <c r="AK83" s="58">
        <f>Table711[[#This Row],[Labor Force]]-Table711[[#This Row],[Total Unemployed]]</f>
        <v>2327589.284</v>
      </c>
      <c r="AL83" s="58" t="str">
        <f>IF(Table711[[#This Row],[Literacy percent]]&gt;90,"BOON","BARRIER")</f>
        <v>BARRIER</v>
      </c>
      <c r="AO83" s="66" t="s">
        <v>100</v>
      </c>
      <c r="AP83" s="4">
        <v>10991</v>
      </c>
      <c r="AQ83" s="4">
        <v>18700</v>
      </c>
      <c r="AR83" s="67">
        <f>Table512[[#This Row],[Highways(Km)]]/Table512[[#This Row],[Area(Sq Km)]]</f>
        <v>1.701392048039305</v>
      </c>
      <c r="AU83" s="73" t="s">
        <v>132</v>
      </c>
      <c r="AV83" s="74">
        <v>2791272</v>
      </c>
      <c r="AW83" s="74">
        <v>21.52</v>
      </c>
      <c r="AX83" s="74">
        <v>7.03</v>
      </c>
      <c r="AY83" s="75">
        <v>60068.173439999999</v>
      </c>
      <c r="AZ83" s="75">
        <v>19622.642159999999</v>
      </c>
      <c r="BA83" s="75">
        <v>40445.531279999996</v>
      </c>
    </row>
    <row r="84" spans="1:53" x14ac:dyDescent="0.25">
      <c r="A84" s="17" t="s">
        <v>173</v>
      </c>
      <c r="B84" s="15">
        <v>6697000000</v>
      </c>
      <c r="C84" s="15">
        <v>6228000000</v>
      </c>
      <c r="D84" s="15">
        <v>469000000</v>
      </c>
      <c r="E84" s="15">
        <v>0.92996864267582502</v>
      </c>
      <c r="F84" s="25" t="str">
        <f t="shared" si="1"/>
        <v>BOON</v>
      </c>
      <c r="I84" s="17" t="s">
        <v>62</v>
      </c>
      <c r="J84" s="21">
        <v>10241138</v>
      </c>
      <c r="K84" s="21">
        <v>175700</v>
      </c>
      <c r="L84" s="21">
        <v>27936300</v>
      </c>
      <c r="M84" s="15">
        <v>2.7278511431053856</v>
      </c>
      <c r="P84" s="39" t="s">
        <v>101</v>
      </c>
      <c r="Q84" s="39">
        <v>9.4700000000000006</v>
      </c>
      <c r="R84" s="39">
        <v>127417244</v>
      </c>
      <c r="S84" s="38">
        <v>3.26</v>
      </c>
      <c r="T84" s="38">
        <f>(Table49[[#This Row],[ Population]]/1000)*Table49[[#This Row],[ Birth rate(births/1000 population)]]</f>
        <v>1206641.3006800001</v>
      </c>
      <c r="U84" s="84">
        <f>(Table49[[#This Row],[Birth''s per year]]/1000)*Table49[[#This Row],[Infant mortality per 1000 births]]</f>
        <v>3933.6506402168002</v>
      </c>
      <c r="X84" s="51" t="s">
        <v>122</v>
      </c>
      <c r="Y84" s="53">
        <v>23953136</v>
      </c>
      <c r="Z84" s="53">
        <v>0</v>
      </c>
      <c r="AA84" s="54">
        <f>(Table310[[#This Row],[29928987]]/1000)*Table310[[#This Row],[23.06]]</f>
        <v>0</v>
      </c>
      <c r="AD84" s="45" t="s">
        <v>109</v>
      </c>
      <c r="AE84" s="55">
        <v>5146281</v>
      </c>
      <c r="AF84" s="55">
        <v>18</v>
      </c>
      <c r="AG84" s="55">
        <v>97</v>
      </c>
      <c r="AH84" s="55">
        <v>2700000</v>
      </c>
      <c r="AI84" s="58">
        <f>(Table711[[#This Row],[Unemployment percent]]/100)*Table711[[#This Row],[Population]]</f>
        <v>926330.58</v>
      </c>
      <c r="AJ84" s="58">
        <f>(Table711[[#This Row],[Literacy percent]]/100)*Table711[[#This Row],[Population]]</f>
        <v>4991892.57</v>
      </c>
      <c r="AK84" s="58">
        <f>Table711[[#This Row],[Labor Force]]-Table711[[#This Row],[Total Unemployed]]</f>
        <v>1773669.42</v>
      </c>
      <c r="AL84" s="58" t="str">
        <f>IF(Table711[[#This Row],[Literacy percent]]&gt;90,"BOON","BARRIER")</f>
        <v>BOON</v>
      </c>
      <c r="AO84" s="66" t="s">
        <v>101</v>
      </c>
      <c r="AP84" s="4">
        <v>377835</v>
      </c>
      <c r="AQ84" s="4">
        <v>1171647</v>
      </c>
      <c r="AR84" s="67">
        <f>Table512[[#This Row],[Highways(Km)]]/Table512[[#This Row],[Area(Sq Km)]]</f>
        <v>3.1009488268688714</v>
      </c>
      <c r="AU84" s="73" t="s">
        <v>139</v>
      </c>
      <c r="AV84" s="74">
        <v>16407491</v>
      </c>
      <c r="AW84" s="74">
        <v>11.14</v>
      </c>
      <c r="AX84" s="74">
        <v>8.68</v>
      </c>
      <c r="AY84" s="75">
        <v>182779.44974000004</v>
      </c>
      <c r="AZ84" s="75">
        <v>142417.02188000001</v>
      </c>
      <c r="BA84" s="75">
        <v>40362.427860000025</v>
      </c>
    </row>
    <row r="85" spans="1:53" x14ac:dyDescent="0.25">
      <c r="A85" s="17" t="s">
        <v>100</v>
      </c>
      <c r="B85" s="15">
        <v>6289000000</v>
      </c>
      <c r="C85" s="15">
        <v>5849000000</v>
      </c>
      <c r="D85" s="15">
        <v>440000000</v>
      </c>
      <c r="E85" s="15">
        <v>0.93003657179201782</v>
      </c>
      <c r="F85" s="25" t="str">
        <f t="shared" si="1"/>
        <v>BOON</v>
      </c>
      <c r="I85" s="17" t="s">
        <v>128</v>
      </c>
      <c r="J85" s="21">
        <v>1230602</v>
      </c>
      <c r="K85" s="21">
        <v>21000</v>
      </c>
      <c r="L85" s="21">
        <v>3339000</v>
      </c>
      <c r="M85" s="15">
        <v>2.7133061704759136</v>
      </c>
      <c r="P85" s="39" t="s">
        <v>102</v>
      </c>
      <c r="Q85" s="39">
        <v>21.76</v>
      </c>
      <c r="R85" s="39">
        <v>5759732</v>
      </c>
      <c r="S85" s="38">
        <v>17.350000000000001</v>
      </c>
      <c r="T85" s="38">
        <f>(Table49[[#This Row],[ Population]]/1000)*Table49[[#This Row],[ Birth rate(births/1000 population)]]</f>
        <v>125331.76832</v>
      </c>
      <c r="U85" s="84">
        <f>(Table49[[#This Row],[Birth''s per year]]/1000)*Table49[[#This Row],[Infant mortality per 1000 births]]</f>
        <v>2174.5061803520002</v>
      </c>
      <c r="X85" s="51" t="s">
        <v>123</v>
      </c>
      <c r="Y85" s="53">
        <v>349106</v>
      </c>
      <c r="Z85" s="53">
        <v>0</v>
      </c>
      <c r="AA85" s="54">
        <f>(Table310[[#This Row],[29928987]]/1000)*Table310[[#This Row],[23.06]]</f>
        <v>0</v>
      </c>
      <c r="AD85" s="45" t="s">
        <v>98</v>
      </c>
      <c r="AE85" s="55">
        <v>6276883</v>
      </c>
      <c r="AF85" s="55">
        <v>10.7</v>
      </c>
      <c r="AG85" s="55">
        <v>95.4</v>
      </c>
      <c r="AH85" s="55">
        <v>2680000</v>
      </c>
      <c r="AI85" s="58">
        <f>(Table711[[#This Row],[Unemployment percent]]/100)*Table711[[#This Row],[Population]]</f>
        <v>671626.48100000003</v>
      </c>
      <c r="AJ85" s="58">
        <f>(Table711[[#This Row],[Literacy percent]]/100)*Table711[[#This Row],[Population]]</f>
        <v>5988146.3820000002</v>
      </c>
      <c r="AK85" s="58">
        <f>Table711[[#This Row],[Labor Force]]-Table711[[#This Row],[Total Unemployed]]</f>
        <v>2008373.5189999999</v>
      </c>
      <c r="AL85" s="58" t="str">
        <f>IF(Table711[[#This Row],[Literacy percent]]&gt;90,"BOON","BARRIER")</f>
        <v>BOON</v>
      </c>
      <c r="AO85" s="66" t="s">
        <v>102</v>
      </c>
      <c r="AP85" s="4">
        <v>92300</v>
      </c>
      <c r="AQ85" s="4">
        <v>7301</v>
      </c>
      <c r="AR85" s="67">
        <f>Table512[[#This Row],[Highways(Km)]]/Table512[[#This Row],[Area(Sq Km)]]</f>
        <v>7.910075839653305E-2</v>
      </c>
      <c r="AU85" s="73" t="s">
        <v>190</v>
      </c>
      <c r="AV85" s="74">
        <v>2563212</v>
      </c>
      <c r="AW85" s="74">
        <v>18.78</v>
      </c>
      <c r="AX85" s="74">
        <v>4.26</v>
      </c>
      <c r="AY85" s="75">
        <v>48137.121360000005</v>
      </c>
      <c r="AZ85" s="75">
        <v>10919.28312</v>
      </c>
      <c r="BA85" s="75">
        <v>37217.838240000005</v>
      </c>
    </row>
    <row r="86" spans="1:53" x14ac:dyDescent="0.25">
      <c r="A86" s="17" t="s">
        <v>184</v>
      </c>
      <c r="B86" s="15">
        <v>5743000000</v>
      </c>
      <c r="C86" s="15">
        <v>5341000000</v>
      </c>
      <c r="D86" s="15">
        <v>402000000</v>
      </c>
      <c r="E86" s="15">
        <v>0.93000174125021762</v>
      </c>
      <c r="F86" s="25" t="str">
        <f t="shared" si="1"/>
        <v>BOON</v>
      </c>
      <c r="I86" s="17" t="s">
        <v>129</v>
      </c>
      <c r="J86" s="21">
        <v>106202903</v>
      </c>
      <c r="K86" s="21">
        <v>1752000</v>
      </c>
      <c r="L86" s="21">
        <v>278568000</v>
      </c>
      <c r="M86" s="15">
        <v>2.6229791477545579</v>
      </c>
      <c r="P86" s="39" t="s">
        <v>103</v>
      </c>
      <c r="Q86" s="39">
        <v>15.78</v>
      </c>
      <c r="R86" s="39">
        <v>15185844</v>
      </c>
      <c r="S86" s="38">
        <v>29.21</v>
      </c>
      <c r="T86" s="38">
        <f>(Table49[[#This Row],[ Population]]/1000)*Table49[[#This Row],[ Birth rate(births/1000 population)]]</f>
        <v>239632.61831999998</v>
      </c>
      <c r="U86" s="84">
        <f>(Table49[[#This Row],[Birth''s per year]]/1000)*Table49[[#This Row],[Infant mortality per 1000 births]]</f>
        <v>6999.6687811271995</v>
      </c>
      <c r="X86" s="51" t="s">
        <v>127</v>
      </c>
      <c r="Y86" s="53">
        <v>3086859</v>
      </c>
      <c r="Z86" s="53">
        <v>0</v>
      </c>
      <c r="AA86" s="54">
        <f>(Table310[[#This Row],[29928987]]/1000)*Table310[[#This Row],[23.06]]</f>
        <v>0</v>
      </c>
      <c r="AD86" s="45" t="s">
        <v>149</v>
      </c>
      <c r="AE86" s="55">
        <v>6347884</v>
      </c>
      <c r="AF86" s="55">
        <v>15.1</v>
      </c>
      <c r="AG86" s="55">
        <v>94</v>
      </c>
      <c r="AH86" s="55">
        <v>2660000</v>
      </c>
      <c r="AI86" s="58">
        <f>(Table711[[#This Row],[Unemployment percent]]/100)*Table711[[#This Row],[Population]]</f>
        <v>958530.48399999994</v>
      </c>
      <c r="AJ86" s="58">
        <f>(Table711[[#This Row],[Literacy percent]]/100)*Table711[[#This Row],[Population]]</f>
        <v>5967010.96</v>
      </c>
      <c r="AK86" s="58">
        <f>Table711[[#This Row],[Labor Force]]-Table711[[#This Row],[Total Unemployed]]</f>
        <v>1701469.5160000001</v>
      </c>
      <c r="AL86" s="58" t="str">
        <f>IF(Table711[[#This Row],[Literacy percent]]&gt;90,"BOON","BARRIER")</f>
        <v>BOON</v>
      </c>
      <c r="AO86" s="66" t="s">
        <v>103</v>
      </c>
      <c r="AP86" s="4">
        <v>2717300</v>
      </c>
      <c r="AQ86" s="4">
        <v>82980</v>
      </c>
      <c r="AR86" s="67">
        <f>Table512[[#This Row],[Highways(Km)]]/Table512[[#This Row],[Area(Sq Km)]]</f>
        <v>3.0537666065579804E-2</v>
      </c>
      <c r="AU86" s="73" t="s">
        <v>191</v>
      </c>
      <c r="AV86" s="74">
        <v>60441457</v>
      </c>
      <c r="AW86" s="74">
        <v>10.78</v>
      </c>
      <c r="AX86" s="74">
        <v>10.18</v>
      </c>
      <c r="AY86" s="75">
        <v>651558.90645999997</v>
      </c>
      <c r="AZ86" s="75">
        <v>615294.03226000001</v>
      </c>
      <c r="BA86" s="75">
        <v>36264.874199999962</v>
      </c>
    </row>
    <row r="87" spans="1:53" x14ac:dyDescent="0.25">
      <c r="A87" s="17" t="s">
        <v>195</v>
      </c>
      <c r="B87" s="15">
        <v>89700000000</v>
      </c>
      <c r="C87" s="15">
        <v>89300000000</v>
      </c>
      <c r="D87" s="15">
        <v>400000000</v>
      </c>
      <c r="E87" s="15">
        <v>0.99554069119286515</v>
      </c>
      <c r="F87" s="25" t="str">
        <f t="shared" si="1"/>
        <v>BOON</v>
      </c>
      <c r="I87" s="17" t="s">
        <v>158</v>
      </c>
      <c r="J87" s="21">
        <v>143420309</v>
      </c>
      <c r="K87" s="21">
        <v>2310000</v>
      </c>
      <c r="L87" s="21">
        <v>367290000</v>
      </c>
      <c r="M87" s="15">
        <v>2.5609343792447135</v>
      </c>
      <c r="P87" s="39" t="s">
        <v>104</v>
      </c>
      <c r="Q87" s="39">
        <v>40.130000000000003</v>
      </c>
      <c r="R87" s="39">
        <v>33829590</v>
      </c>
      <c r="S87" s="38">
        <v>61.47</v>
      </c>
      <c r="T87" s="38">
        <f>(Table49[[#This Row],[ Population]]/1000)*Table49[[#This Row],[ Birth rate(births/1000 population)]]</f>
        <v>1357581.4467</v>
      </c>
      <c r="U87" s="84">
        <f>(Table49[[#This Row],[Birth''s per year]]/1000)*Table49[[#This Row],[Infant mortality per 1000 births]]</f>
        <v>83450.531528648993</v>
      </c>
      <c r="X87" s="51" t="s">
        <v>130</v>
      </c>
      <c r="Y87" s="53">
        <v>108105</v>
      </c>
      <c r="Z87" s="53"/>
      <c r="AA87" s="54">
        <f>(Table310[[#This Row],[29928987]]/1000)*Table310[[#This Row],[23.06]]</f>
        <v>0</v>
      </c>
      <c r="AD87" s="45" t="s">
        <v>74</v>
      </c>
      <c r="AE87" s="55">
        <v>5223442</v>
      </c>
      <c r="AF87" s="55">
        <v>8.9</v>
      </c>
      <c r="AG87" s="55">
        <v>100</v>
      </c>
      <c r="AH87" s="55">
        <v>2660000</v>
      </c>
      <c r="AI87" s="58">
        <f>(Table711[[#This Row],[Unemployment percent]]/100)*Table711[[#This Row],[Population]]</f>
        <v>464886.33800000005</v>
      </c>
      <c r="AJ87" s="58">
        <f>(Table711[[#This Row],[Literacy percent]]/100)*Table711[[#This Row],[Population]]</f>
        <v>5223442</v>
      </c>
      <c r="AK87" s="58">
        <f>Table711[[#This Row],[Labor Force]]-Table711[[#This Row],[Total Unemployed]]</f>
        <v>2195113.662</v>
      </c>
      <c r="AL87" s="58" t="str">
        <f>IF(Table711[[#This Row],[Literacy percent]]&gt;90,"BOON","BARRIER")</f>
        <v>BOON</v>
      </c>
      <c r="AO87" s="66" t="s">
        <v>104</v>
      </c>
      <c r="AP87" s="4">
        <v>582650</v>
      </c>
      <c r="AQ87" s="4">
        <v>63942</v>
      </c>
      <c r="AR87" s="67">
        <f>Table512[[#This Row],[Highways(Km)]]/Table512[[#This Row],[Area(Sq Km)]]</f>
        <v>0.10974341371320689</v>
      </c>
      <c r="AU87" s="73" t="s">
        <v>20</v>
      </c>
      <c r="AV87" s="74">
        <v>3563112</v>
      </c>
      <c r="AW87" s="74">
        <v>15.08</v>
      </c>
      <c r="AX87" s="74">
        <v>5.12</v>
      </c>
      <c r="AY87" s="75">
        <v>53731.72896</v>
      </c>
      <c r="AZ87" s="75">
        <v>18243.133440000001</v>
      </c>
      <c r="BA87" s="75">
        <v>35488.595520000003</v>
      </c>
    </row>
    <row r="88" spans="1:53" x14ac:dyDescent="0.25">
      <c r="A88" s="17" t="s">
        <v>148</v>
      </c>
      <c r="B88" s="15">
        <v>4873000000</v>
      </c>
      <c r="C88" s="15">
        <v>4473000000</v>
      </c>
      <c r="D88" s="15">
        <v>400000000</v>
      </c>
      <c r="E88" s="15">
        <v>0.91791504206854091</v>
      </c>
      <c r="F88" s="25" t="str">
        <f t="shared" si="1"/>
        <v>BOON</v>
      </c>
      <c r="I88" s="17" t="s">
        <v>168</v>
      </c>
      <c r="J88" s="21">
        <v>5431363</v>
      </c>
      <c r="K88" s="21">
        <v>82000</v>
      </c>
      <c r="L88" s="21">
        <v>13038000</v>
      </c>
      <c r="M88" s="15">
        <v>2.4005024153237411</v>
      </c>
      <c r="P88" s="39" t="s">
        <v>105</v>
      </c>
      <c r="Q88" s="39">
        <v>30.86</v>
      </c>
      <c r="R88" s="39">
        <v>103092</v>
      </c>
      <c r="S88" s="38">
        <v>48.52</v>
      </c>
      <c r="T88" s="38">
        <f>(Table49[[#This Row],[ Population]]/1000)*Table49[[#This Row],[ Birth rate(births/1000 population)]]</f>
        <v>3181.41912</v>
      </c>
      <c r="U88" s="84">
        <f>(Table49[[#This Row],[Birth''s per year]]/1000)*Table49[[#This Row],[Infant mortality per 1000 births]]</f>
        <v>154.36245570240001</v>
      </c>
      <c r="X88" s="51" t="s">
        <v>132</v>
      </c>
      <c r="Y88" s="53">
        <v>2791272</v>
      </c>
      <c r="Z88" s="53">
        <v>0</v>
      </c>
      <c r="AA88" s="54">
        <f>(Table310[[#This Row],[29928987]]/1000)*Table310[[#This Row],[23.06]]</f>
        <v>0</v>
      </c>
      <c r="AD88" s="45" t="s">
        <v>112</v>
      </c>
      <c r="AE88" s="55">
        <v>3826018</v>
      </c>
      <c r="AF88" s="55">
        <v>18</v>
      </c>
      <c r="AG88" s="55">
        <v>87.4</v>
      </c>
      <c r="AH88" s="55">
        <v>2600000</v>
      </c>
      <c r="AI88" s="58">
        <f>(Table711[[#This Row],[Unemployment percent]]/100)*Table711[[#This Row],[Population]]</f>
        <v>688683.24</v>
      </c>
      <c r="AJ88" s="58">
        <f>(Table711[[#This Row],[Literacy percent]]/100)*Table711[[#This Row],[Population]]</f>
        <v>3343939.7320000003</v>
      </c>
      <c r="AK88" s="58">
        <f>Table711[[#This Row],[Labor Force]]-Table711[[#This Row],[Total Unemployed]]</f>
        <v>1911316.76</v>
      </c>
      <c r="AL88" s="58" t="str">
        <f>IF(Table711[[#This Row],[Literacy percent]]&gt;90,"BOON","BARRIER")</f>
        <v>BARRIER</v>
      </c>
      <c r="AO88" s="66" t="s">
        <v>105</v>
      </c>
      <c r="AP88" s="4">
        <v>811</v>
      </c>
      <c r="AQ88" s="4">
        <v>670</v>
      </c>
      <c r="AR88" s="67">
        <f>Table512[[#This Row],[Highways(Km)]]/Table512[[#This Row],[Area(Sq Km)]]</f>
        <v>0.82614056720098639</v>
      </c>
      <c r="AU88" s="73" t="s">
        <v>78</v>
      </c>
      <c r="AV88" s="74">
        <v>1389201</v>
      </c>
      <c r="AW88" s="74">
        <v>36.24</v>
      </c>
      <c r="AX88" s="74">
        <v>11.72</v>
      </c>
      <c r="AY88" s="75">
        <v>50344.644240000001</v>
      </c>
      <c r="AZ88" s="75">
        <v>16281.435720000001</v>
      </c>
      <c r="BA88" s="75">
        <v>34063.20852</v>
      </c>
    </row>
    <row r="89" spans="1:53" x14ac:dyDescent="0.25">
      <c r="A89" s="17" t="s">
        <v>39</v>
      </c>
      <c r="B89" s="15">
        <v>4132000000</v>
      </c>
      <c r="C89" s="15">
        <v>3848000000</v>
      </c>
      <c r="D89" s="15">
        <v>284000000</v>
      </c>
      <c r="E89" s="15">
        <v>0.93126815101645688</v>
      </c>
      <c r="F89" s="25" t="str">
        <f t="shared" si="1"/>
        <v>BOON</v>
      </c>
      <c r="I89" s="17" t="s">
        <v>53</v>
      </c>
      <c r="J89" s="21">
        <v>15980912</v>
      </c>
      <c r="K89" s="21">
        <v>240000</v>
      </c>
      <c r="L89" s="21">
        <v>38160000</v>
      </c>
      <c r="M89" s="15">
        <v>2.3878487035032796</v>
      </c>
      <c r="P89" s="39" t="s">
        <v>106</v>
      </c>
      <c r="Q89" s="39">
        <v>16.09</v>
      </c>
      <c r="R89" s="39">
        <v>22912177</v>
      </c>
      <c r="S89" s="39"/>
      <c r="T89" s="39">
        <f>(Table49[[#This Row],[ Population]]/1000)*Table49[[#This Row],[ Birth rate(births/1000 population)]]</f>
        <v>368656.92793000001</v>
      </c>
      <c r="U89" s="84">
        <f>(Table49[[#This Row],[Birth''s per year]]/1000)*Table49[[#This Row],[Infant mortality per 1000 births]]</f>
        <v>0</v>
      </c>
      <c r="X89" s="51" t="s">
        <v>133</v>
      </c>
      <c r="Y89" s="53">
        <v>9341</v>
      </c>
      <c r="Z89" s="53">
        <v>0</v>
      </c>
      <c r="AA89" s="54">
        <f>(Table310[[#This Row],[29928987]]/1000)*Table310[[#This Row],[23.06]]</f>
        <v>0</v>
      </c>
      <c r="AD89" s="45" t="s">
        <v>110</v>
      </c>
      <c r="AE89" s="55">
        <v>6217141</v>
      </c>
      <c r="AF89" s="55">
        <v>5.7</v>
      </c>
      <c r="AG89" s="55">
        <v>66.400000000000006</v>
      </c>
      <c r="AH89" s="55">
        <v>2600000</v>
      </c>
      <c r="AI89" s="58">
        <f>(Table711[[#This Row],[Unemployment percent]]/100)*Table711[[#This Row],[Population]]</f>
        <v>354377.03700000001</v>
      </c>
      <c r="AJ89" s="58">
        <f>(Table711[[#This Row],[Literacy percent]]/100)*Table711[[#This Row],[Population]]</f>
        <v>4128181.6240000003</v>
      </c>
      <c r="AK89" s="58">
        <f>Table711[[#This Row],[Labor Force]]-Table711[[#This Row],[Total Unemployed]]</f>
        <v>2245622.963</v>
      </c>
      <c r="AL89" s="58" t="str">
        <f>IF(Table711[[#This Row],[Literacy percent]]&gt;90,"BOON","BARRIER")</f>
        <v>BARRIER</v>
      </c>
      <c r="AO89" s="66" t="s">
        <v>106</v>
      </c>
      <c r="AP89" s="4">
        <v>120540</v>
      </c>
      <c r="AQ89" s="4">
        <v>31200</v>
      </c>
      <c r="AR89" s="67">
        <f>Table512[[#This Row],[Highways(Km)]]/Table512[[#This Row],[Area(Sq Km)]]</f>
        <v>0.25883524141363862</v>
      </c>
      <c r="AU89" s="73" t="s">
        <v>100</v>
      </c>
      <c r="AV89" s="74">
        <v>2731832</v>
      </c>
      <c r="AW89" s="74">
        <v>16.559999999999999</v>
      </c>
      <c r="AX89" s="74">
        <v>5.37</v>
      </c>
      <c r="AY89" s="75">
        <v>45239.137919999994</v>
      </c>
      <c r="AZ89" s="75">
        <v>14669.937840000001</v>
      </c>
      <c r="BA89" s="75">
        <v>30569.200079999995</v>
      </c>
    </row>
    <row r="90" spans="1:53" x14ac:dyDescent="0.25">
      <c r="A90" s="17" t="s">
        <v>48</v>
      </c>
      <c r="B90" s="15">
        <v>3571000000</v>
      </c>
      <c r="C90" s="15">
        <v>3321000000</v>
      </c>
      <c r="D90" s="15">
        <v>250000000</v>
      </c>
      <c r="E90" s="15">
        <v>0.929991598991879</v>
      </c>
      <c r="F90" s="25" t="str">
        <f t="shared" si="1"/>
        <v>BOON</v>
      </c>
      <c r="I90" s="17" t="s">
        <v>96</v>
      </c>
      <c r="J90" s="21">
        <v>26074906</v>
      </c>
      <c r="K90" s="21">
        <v>383000</v>
      </c>
      <c r="L90" s="21">
        <v>60897000</v>
      </c>
      <c r="M90" s="15">
        <v>2.3354638363796978</v>
      </c>
      <c r="P90" s="39" t="s">
        <v>107</v>
      </c>
      <c r="Q90" s="39">
        <v>10.08</v>
      </c>
      <c r="R90" s="39">
        <v>48422644</v>
      </c>
      <c r="S90" s="39"/>
      <c r="T90" s="39">
        <f>(Table49[[#This Row],[ Population]]/1000)*Table49[[#This Row],[ Birth rate(births/1000 population)]]</f>
        <v>488100.25151999999</v>
      </c>
      <c r="U90" s="84">
        <f>(Table49[[#This Row],[Birth''s per year]]/1000)*Table49[[#This Row],[Infant mortality per 1000 births]]</f>
        <v>0</v>
      </c>
      <c r="X90" s="51" t="s">
        <v>135</v>
      </c>
      <c r="Y90" s="53">
        <v>19406703</v>
      </c>
      <c r="Z90" s="53">
        <v>0</v>
      </c>
      <c r="AA90" s="54">
        <f>(Table310[[#This Row],[29928987]]/1000)*Table310[[#This Row],[23.06]]</f>
        <v>0</v>
      </c>
      <c r="AD90" s="45" t="s">
        <v>89</v>
      </c>
      <c r="AE90" s="55">
        <v>6975204</v>
      </c>
      <c r="AF90" s="55">
        <v>28.5</v>
      </c>
      <c r="AG90" s="55">
        <v>76.2</v>
      </c>
      <c r="AH90" s="55">
        <v>2470000</v>
      </c>
      <c r="AI90" s="58">
        <f>(Table711[[#This Row],[Unemployment percent]]/100)*Table711[[#This Row],[Population]]</f>
        <v>1987933.14</v>
      </c>
      <c r="AJ90" s="58">
        <f>(Table711[[#This Row],[Literacy percent]]/100)*Table711[[#This Row],[Population]]</f>
        <v>5315105.4479999999</v>
      </c>
      <c r="AK90" s="58">
        <f>Table711[[#This Row],[Labor Force]]-Table711[[#This Row],[Total Unemployed]]</f>
        <v>482066.8600000001</v>
      </c>
      <c r="AL90" s="58" t="str">
        <f>IF(Table711[[#This Row],[Literacy percent]]&gt;90,"BOON","BARRIER")</f>
        <v>BARRIER</v>
      </c>
      <c r="AO90" s="66" t="s">
        <v>107</v>
      </c>
      <c r="AP90" s="4">
        <v>98480</v>
      </c>
      <c r="AQ90" s="4">
        <v>86990</v>
      </c>
      <c r="AR90" s="67">
        <f>Table512[[#This Row],[Highways(Km)]]/Table512[[#This Row],[Area(Sq Km)]]</f>
        <v>0.8833265637692933</v>
      </c>
      <c r="AU90" s="73" t="s">
        <v>152</v>
      </c>
      <c r="AV90" s="74">
        <v>38635144</v>
      </c>
      <c r="AW90" s="74">
        <v>10.78</v>
      </c>
      <c r="AX90" s="74">
        <v>10.01</v>
      </c>
      <c r="AY90" s="75">
        <v>416486.85232000001</v>
      </c>
      <c r="AZ90" s="75">
        <v>386737.79144</v>
      </c>
      <c r="BA90" s="75">
        <v>29749.060880000005</v>
      </c>
    </row>
    <row r="91" spans="1:53" x14ac:dyDescent="0.25">
      <c r="A91" s="17" t="s">
        <v>143</v>
      </c>
      <c r="B91" s="15">
        <v>2553000000</v>
      </c>
      <c r="C91" s="15">
        <v>2318000000</v>
      </c>
      <c r="D91" s="15">
        <v>235000000</v>
      </c>
      <c r="E91" s="15">
        <v>0.90795142969056009</v>
      </c>
      <c r="F91" s="25" t="str">
        <f t="shared" si="1"/>
        <v>BOON</v>
      </c>
      <c r="I91" s="17" t="s">
        <v>161</v>
      </c>
      <c r="J91" s="21">
        <v>166312</v>
      </c>
      <c r="K91" s="21">
        <v>2400</v>
      </c>
      <c r="L91" s="21">
        <v>381600</v>
      </c>
      <c r="M91" s="15">
        <v>2.2944826590985619</v>
      </c>
      <c r="P91" s="39" t="s">
        <v>108</v>
      </c>
      <c r="Q91" s="39">
        <v>21.88</v>
      </c>
      <c r="R91" s="39">
        <v>2335648</v>
      </c>
      <c r="S91" s="38">
        <v>9.9499999999999993</v>
      </c>
      <c r="T91" s="38">
        <f>(Table49[[#This Row],[ Population]]/1000)*Table49[[#This Row],[ Birth rate(births/1000 population)]]</f>
        <v>51103.978240000004</v>
      </c>
      <c r="U91" s="84">
        <f>(Table49[[#This Row],[Birth''s per year]]/1000)*Table49[[#This Row],[Infant mortality per 1000 births]]</f>
        <v>508.484583488</v>
      </c>
      <c r="X91" s="51" t="s">
        <v>136</v>
      </c>
      <c r="Y91" s="53">
        <v>2030692</v>
      </c>
      <c r="Z91" s="53">
        <v>0</v>
      </c>
      <c r="AA91" s="54">
        <f>(Table310[[#This Row],[29928987]]/1000)*Table310[[#This Row],[23.06]]</f>
        <v>0</v>
      </c>
      <c r="AD91" s="45" t="s">
        <v>145</v>
      </c>
      <c r="AE91" s="55">
        <v>4593041</v>
      </c>
      <c r="AF91" s="55">
        <v>4.3</v>
      </c>
      <c r="AG91" s="55">
        <v>100</v>
      </c>
      <c r="AH91" s="55">
        <v>2380000</v>
      </c>
      <c r="AI91" s="58">
        <f>(Table711[[#This Row],[Unemployment percent]]/100)*Table711[[#This Row],[Population]]</f>
        <v>197500.76299999998</v>
      </c>
      <c r="AJ91" s="58">
        <f>(Table711[[#This Row],[Literacy percent]]/100)*Table711[[#This Row],[Population]]</f>
        <v>4593041</v>
      </c>
      <c r="AK91" s="58">
        <f>Table711[[#This Row],[Labor Force]]-Table711[[#This Row],[Total Unemployed]]</f>
        <v>2182499.2370000002</v>
      </c>
      <c r="AL91" s="58" t="str">
        <f>IF(Table711[[#This Row],[Literacy percent]]&gt;90,"BOON","BARRIER")</f>
        <v>BOON</v>
      </c>
      <c r="AO91" s="66" t="s">
        <v>108</v>
      </c>
      <c r="AP91" s="4">
        <v>17820</v>
      </c>
      <c r="AQ91" s="4">
        <v>4450</v>
      </c>
      <c r="AR91" s="67">
        <f>Table512[[#This Row],[Highways(Km)]]/Table512[[#This Row],[Area(Sq Km)]]</f>
        <v>0.24971941638608305</v>
      </c>
      <c r="AU91" s="73" t="s">
        <v>97</v>
      </c>
      <c r="AV91" s="74">
        <v>4015676</v>
      </c>
      <c r="AW91" s="74">
        <v>14.47</v>
      </c>
      <c r="AX91" s="74">
        <v>7.85</v>
      </c>
      <c r="AY91" s="75">
        <v>58106.831720000002</v>
      </c>
      <c r="AZ91" s="75">
        <v>31523.056599999996</v>
      </c>
      <c r="BA91" s="75">
        <v>26583.775120000006</v>
      </c>
    </row>
    <row r="92" spans="1:53" x14ac:dyDescent="0.25">
      <c r="A92" s="17" t="s">
        <v>102</v>
      </c>
      <c r="B92" s="15">
        <v>7307000000</v>
      </c>
      <c r="C92" s="15">
        <v>7094000000</v>
      </c>
      <c r="D92" s="15">
        <v>213000000</v>
      </c>
      <c r="E92" s="15">
        <v>0.97084986998768308</v>
      </c>
      <c r="F92" s="25" t="str">
        <f t="shared" si="1"/>
        <v>BOON</v>
      </c>
      <c r="I92" s="17" t="s">
        <v>66</v>
      </c>
      <c r="J92" s="21">
        <v>8950034</v>
      </c>
      <c r="K92" s="21">
        <v>129000</v>
      </c>
      <c r="L92" s="21">
        <v>20511000</v>
      </c>
      <c r="M92" s="15">
        <v>2.2917231375880807</v>
      </c>
      <c r="P92" s="39" t="s">
        <v>109</v>
      </c>
      <c r="Q92" s="39">
        <v>22.48</v>
      </c>
      <c r="R92" s="39">
        <v>5146281</v>
      </c>
      <c r="S92" s="38">
        <v>35.64</v>
      </c>
      <c r="T92" s="38">
        <f>(Table49[[#This Row],[ Population]]/1000)*Table49[[#This Row],[ Birth rate(births/1000 population)]]</f>
        <v>115688.39688</v>
      </c>
      <c r="U92" s="84">
        <f>(Table49[[#This Row],[Birth''s per year]]/1000)*Table49[[#This Row],[Infant mortality per 1000 births]]</f>
        <v>4123.1344648032</v>
      </c>
      <c r="X92" s="51" t="s">
        <v>137</v>
      </c>
      <c r="Y92" s="53">
        <v>13048</v>
      </c>
      <c r="Z92" s="53">
        <v>0</v>
      </c>
      <c r="AA92" s="54">
        <f>(Table310[[#This Row],[29928987]]/1000)*Table310[[#This Row],[23.06]]</f>
        <v>0</v>
      </c>
      <c r="AD92" s="45" t="s">
        <v>190</v>
      </c>
      <c r="AE92" s="55">
        <v>2563212</v>
      </c>
      <c r="AF92" s="55">
        <v>2.4</v>
      </c>
      <c r="AG92" s="55">
        <v>77.900000000000006</v>
      </c>
      <c r="AH92" s="55">
        <v>2360000</v>
      </c>
      <c r="AI92" s="58">
        <f>(Table711[[#This Row],[Unemployment percent]]/100)*Table711[[#This Row],[Population]]</f>
        <v>61517.088000000003</v>
      </c>
      <c r="AJ92" s="58">
        <f>(Table711[[#This Row],[Literacy percent]]/100)*Table711[[#This Row],[Population]]</f>
        <v>1996742.148</v>
      </c>
      <c r="AK92" s="58">
        <f>Table711[[#This Row],[Labor Force]]-Table711[[#This Row],[Total Unemployed]]</f>
        <v>2298482.912</v>
      </c>
      <c r="AL92" s="58" t="str">
        <f>IF(Table711[[#This Row],[Literacy percent]]&gt;90,"BOON","BARRIER")</f>
        <v>BARRIER</v>
      </c>
      <c r="AO92" s="66" t="s">
        <v>109</v>
      </c>
      <c r="AP92" s="4">
        <v>198500</v>
      </c>
      <c r="AQ92" s="4">
        <v>18500</v>
      </c>
      <c r="AR92" s="67">
        <f>Table512[[#This Row],[Highways(Km)]]/Table512[[#This Row],[Area(Sq Km)]]</f>
        <v>9.3198992443324941E-2</v>
      </c>
      <c r="AU92" s="73" t="s">
        <v>142</v>
      </c>
      <c r="AV92" s="74">
        <v>4035461</v>
      </c>
      <c r="AW92" s="74">
        <v>13.9</v>
      </c>
      <c r="AX92" s="74">
        <v>7.53</v>
      </c>
      <c r="AY92" s="75">
        <v>56092.907899999998</v>
      </c>
      <c r="AZ92" s="75">
        <v>30387.02133</v>
      </c>
      <c r="BA92" s="75">
        <v>25705.886569999999</v>
      </c>
    </row>
    <row r="93" spans="1:53" x14ac:dyDescent="0.25">
      <c r="A93" s="17" t="s">
        <v>198</v>
      </c>
      <c r="B93" s="15">
        <v>3040000000</v>
      </c>
      <c r="C93" s="15">
        <v>2827000000</v>
      </c>
      <c r="D93" s="15">
        <v>213000000</v>
      </c>
      <c r="E93" s="15">
        <v>0.92993421052631575</v>
      </c>
      <c r="F93" s="25" t="str">
        <f t="shared" si="1"/>
        <v>BOON</v>
      </c>
      <c r="I93" s="17" t="s">
        <v>60</v>
      </c>
      <c r="J93" s="21">
        <v>11346670</v>
      </c>
      <c r="K93" s="21">
        <v>163000</v>
      </c>
      <c r="L93" s="21">
        <v>25917000</v>
      </c>
      <c r="M93" s="15">
        <v>2.2841062620134367</v>
      </c>
      <c r="P93" s="39" t="s">
        <v>110</v>
      </c>
      <c r="Q93" s="39">
        <v>35.99</v>
      </c>
      <c r="R93" s="39">
        <v>6217141</v>
      </c>
      <c r="S93" s="38">
        <v>85.22</v>
      </c>
      <c r="T93" s="38">
        <f>(Table49[[#This Row],[ Population]]/1000)*Table49[[#This Row],[ Birth rate(births/1000 population)]]</f>
        <v>223754.90458999999</v>
      </c>
      <c r="U93" s="84">
        <f>(Table49[[#This Row],[Birth''s per year]]/1000)*Table49[[#This Row],[Infant mortality per 1000 births]]</f>
        <v>19068.392969159799</v>
      </c>
      <c r="X93" s="51" t="s">
        <v>138</v>
      </c>
      <c r="Y93" s="53">
        <v>27676547</v>
      </c>
      <c r="Z93" s="53">
        <v>0</v>
      </c>
      <c r="AA93" s="54">
        <f>(Table310[[#This Row],[29928987]]/1000)*Table310[[#This Row],[23.06]]</f>
        <v>0</v>
      </c>
      <c r="AD93" s="45" t="s">
        <v>187</v>
      </c>
      <c r="AE93" s="55">
        <v>4952081</v>
      </c>
      <c r="AF93" s="55">
        <v>60</v>
      </c>
      <c r="AG93" s="55">
        <v>98</v>
      </c>
      <c r="AH93" s="55">
        <v>2320000</v>
      </c>
      <c r="AI93" s="58">
        <f>(Table711[[#This Row],[Unemployment percent]]/100)*Table711[[#This Row],[Population]]</f>
        <v>2971248.6</v>
      </c>
      <c r="AJ93" s="58">
        <f>(Table711[[#This Row],[Literacy percent]]/100)*Table711[[#This Row],[Population]]</f>
        <v>4853039.38</v>
      </c>
      <c r="AK93" s="58">
        <f>Table711[[#This Row],[Labor Force]]-Table711[[#This Row],[Total Unemployed]]</f>
        <v>-651248.60000000009</v>
      </c>
      <c r="AL93" s="58" t="str">
        <f>IF(Table711[[#This Row],[Literacy percent]]&gt;90,"BOON","BARRIER")</f>
        <v>BOON</v>
      </c>
      <c r="AO93" s="66" t="s">
        <v>110</v>
      </c>
      <c r="AP93" s="4">
        <v>236800</v>
      </c>
      <c r="AQ93" s="4">
        <v>21716</v>
      </c>
      <c r="AR93" s="67">
        <f>Table512[[#This Row],[Highways(Km)]]/Table512[[#This Row],[Area(Sq Km)]]</f>
        <v>9.1706081081081081E-2</v>
      </c>
      <c r="AU93" s="73" t="s">
        <v>154</v>
      </c>
      <c r="AV93" s="74">
        <v>3916632</v>
      </c>
      <c r="AW93" s="74">
        <v>13.93</v>
      </c>
      <c r="AX93" s="74">
        <v>7.86</v>
      </c>
      <c r="AY93" s="75">
        <v>54558.68376</v>
      </c>
      <c r="AZ93" s="75">
        <v>30784.72752</v>
      </c>
      <c r="BA93" s="75">
        <v>23773.95624</v>
      </c>
    </row>
    <row r="94" spans="1:53" x14ac:dyDescent="0.25">
      <c r="A94" s="17" t="s">
        <v>174</v>
      </c>
      <c r="B94" s="15">
        <v>2581000000</v>
      </c>
      <c r="C94" s="15">
        <v>2400000000</v>
      </c>
      <c r="D94" s="15">
        <v>181000000</v>
      </c>
      <c r="E94" s="15">
        <v>0.92987214258039519</v>
      </c>
      <c r="F94" s="25" t="str">
        <f t="shared" si="1"/>
        <v>BOON</v>
      </c>
      <c r="I94" s="17" t="s">
        <v>91</v>
      </c>
      <c r="J94" s="21">
        <v>10006835</v>
      </c>
      <c r="K94" s="21">
        <v>140700</v>
      </c>
      <c r="L94" s="21">
        <v>22371300</v>
      </c>
      <c r="M94" s="15">
        <v>2.2356019660562008</v>
      </c>
      <c r="P94" s="39" t="s">
        <v>111</v>
      </c>
      <c r="Q94" s="39">
        <v>9.0399999999999991</v>
      </c>
      <c r="R94" s="39">
        <v>2290237</v>
      </c>
      <c r="S94" s="38">
        <v>9.5500000000000007</v>
      </c>
      <c r="T94" s="38">
        <f>(Table49[[#This Row],[ Population]]/1000)*Table49[[#This Row],[ Birth rate(births/1000 population)]]</f>
        <v>20703.742479999997</v>
      </c>
      <c r="U94" s="84">
        <f>(Table49[[#This Row],[Birth''s per year]]/1000)*Table49[[#This Row],[Infant mortality per 1000 births]]</f>
        <v>197.72074068399996</v>
      </c>
      <c r="X94" s="51" t="s">
        <v>141</v>
      </c>
      <c r="Y94" s="53">
        <v>216494</v>
      </c>
      <c r="Z94" s="53">
        <v>0</v>
      </c>
      <c r="AA94" s="54">
        <f>(Table310[[#This Row],[29928987]]/1000)*Table310[[#This Row],[23.06]]</f>
        <v>0</v>
      </c>
      <c r="AD94" s="45" t="s">
        <v>167</v>
      </c>
      <c r="AE94" s="55">
        <v>4425720</v>
      </c>
      <c r="AF94" s="55">
        <v>3.4</v>
      </c>
      <c r="AG94" s="55">
        <v>92.5</v>
      </c>
      <c r="AH94" s="55">
        <v>2180000</v>
      </c>
      <c r="AI94" s="58">
        <f>(Table711[[#This Row],[Unemployment percent]]/100)*Table711[[#This Row],[Population]]</f>
        <v>150474.48000000001</v>
      </c>
      <c r="AJ94" s="58">
        <f>(Table711[[#This Row],[Literacy percent]]/100)*Table711[[#This Row],[Population]]</f>
        <v>4093791</v>
      </c>
      <c r="AK94" s="58">
        <f>Table711[[#This Row],[Labor Force]]-Table711[[#This Row],[Total Unemployed]]</f>
        <v>2029525.52</v>
      </c>
      <c r="AL94" s="58" t="str">
        <f>IF(Table711[[#This Row],[Literacy percent]]&gt;90,"BOON","BARRIER")</f>
        <v>BOON</v>
      </c>
      <c r="AO94" s="66" t="s">
        <v>111</v>
      </c>
      <c r="AP94" s="4">
        <v>64589</v>
      </c>
      <c r="AQ94" s="4">
        <v>60472</v>
      </c>
      <c r="AR94" s="67">
        <f>Table512[[#This Row],[Highways(Km)]]/Table512[[#This Row],[Area(Sq Km)]]</f>
        <v>0.93625849602873557</v>
      </c>
      <c r="AU94" s="73" t="s">
        <v>167</v>
      </c>
      <c r="AV94" s="74">
        <v>4425720</v>
      </c>
      <c r="AW94" s="74">
        <v>9.49</v>
      </c>
      <c r="AX94" s="74">
        <v>4.16</v>
      </c>
      <c r="AY94" s="75">
        <v>42000.082800000004</v>
      </c>
      <c r="AZ94" s="75">
        <v>18410.995200000001</v>
      </c>
      <c r="BA94" s="75">
        <v>23589.087600000003</v>
      </c>
    </row>
    <row r="95" spans="1:53" x14ac:dyDescent="0.25">
      <c r="A95" s="17" t="s">
        <v>29</v>
      </c>
      <c r="B95" s="15">
        <v>17550000000</v>
      </c>
      <c r="C95" s="15">
        <v>17370000000</v>
      </c>
      <c r="D95" s="15">
        <v>180000000</v>
      </c>
      <c r="E95" s="15">
        <v>0.98974358974358978</v>
      </c>
      <c r="F95" s="25" t="str">
        <f t="shared" si="1"/>
        <v>BOON</v>
      </c>
      <c r="I95" s="17" t="s">
        <v>148</v>
      </c>
      <c r="J95" s="21">
        <v>3039150</v>
      </c>
      <c r="K95" s="21">
        <v>40520</v>
      </c>
      <c r="L95" s="21">
        <v>6442680</v>
      </c>
      <c r="M95" s="15">
        <v>2.1198953654804797</v>
      </c>
      <c r="P95" s="39" t="s">
        <v>112</v>
      </c>
      <c r="Q95" s="39">
        <v>18.88</v>
      </c>
      <c r="R95" s="39">
        <v>3826018</v>
      </c>
      <c r="S95" s="38">
        <v>24.52</v>
      </c>
      <c r="T95" s="38">
        <f>(Table49[[#This Row],[ Population]]/1000)*Table49[[#This Row],[ Birth rate(births/1000 population)]]</f>
        <v>72235.219839999991</v>
      </c>
      <c r="U95" s="84">
        <f>(Table49[[#This Row],[Birth''s per year]]/1000)*Table49[[#This Row],[Infant mortality per 1000 births]]</f>
        <v>1771.2075904767996</v>
      </c>
      <c r="X95" s="51" t="s">
        <v>156</v>
      </c>
      <c r="Y95" s="53">
        <v>776948</v>
      </c>
      <c r="Z95" s="53">
        <v>0</v>
      </c>
      <c r="AA95" s="54">
        <f>(Table310[[#This Row],[29928987]]/1000)*Table310[[#This Row],[23.06]]</f>
        <v>0</v>
      </c>
      <c r="AD95" s="45" t="s">
        <v>79</v>
      </c>
      <c r="AE95" s="55">
        <v>4677401</v>
      </c>
      <c r="AF95" s="55">
        <v>17</v>
      </c>
      <c r="AG95" s="55">
        <v>99</v>
      </c>
      <c r="AH95" s="55">
        <v>2100000</v>
      </c>
      <c r="AI95" s="58">
        <f>(Table711[[#This Row],[Unemployment percent]]/100)*Table711[[#This Row],[Population]]</f>
        <v>795158.17</v>
      </c>
      <c r="AJ95" s="58">
        <f>(Table711[[#This Row],[Literacy percent]]/100)*Table711[[#This Row],[Population]]</f>
        <v>4630626.99</v>
      </c>
      <c r="AK95" s="58">
        <f>Table711[[#This Row],[Labor Force]]-Table711[[#This Row],[Total Unemployed]]</f>
        <v>1304841.83</v>
      </c>
      <c r="AL95" s="58" t="str">
        <f>IF(Table711[[#This Row],[Literacy percent]]&gt;90,"BOON","BARRIER")</f>
        <v>BOON</v>
      </c>
      <c r="AO95" s="66" t="s">
        <v>112</v>
      </c>
      <c r="AP95" s="4">
        <v>10400</v>
      </c>
      <c r="AQ95" s="4">
        <v>7300</v>
      </c>
      <c r="AR95" s="67">
        <f>Table512[[#This Row],[Highways(Km)]]/Table512[[#This Row],[Area(Sq Km)]]</f>
        <v>0.70192307692307687</v>
      </c>
      <c r="AU95" s="73" t="s">
        <v>56</v>
      </c>
      <c r="AV95" s="74">
        <v>671247</v>
      </c>
      <c r="AW95" s="74">
        <v>37.520000000000003</v>
      </c>
      <c r="AX95" s="74">
        <v>8.4</v>
      </c>
      <c r="AY95" s="75">
        <v>25185.187440000002</v>
      </c>
      <c r="AZ95" s="75">
        <v>5638.4748</v>
      </c>
      <c r="BA95" s="75">
        <v>19546.712640000002</v>
      </c>
    </row>
    <row r="96" spans="1:53" x14ac:dyDescent="0.25">
      <c r="A96" s="17" t="s">
        <v>44</v>
      </c>
      <c r="B96" s="15">
        <v>2458000000</v>
      </c>
      <c r="C96" s="15">
        <v>2286000000</v>
      </c>
      <c r="D96" s="15">
        <v>172000000</v>
      </c>
      <c r="E96" s="15">
        <v>0.93002441008950365</v>
      </c>
      <c r="F96" s="25" t="str">
        <f t="shared" si="1"/>
        <v>BOON</v>
      </c>
      <c r="I96" s="17" t="s">
        <v>179</v>
      </c>
      <c r="J96" s="21">
        <v>18448752</v>
      </c>
      <c r="K96" s="21">
        <v>240000</v>
      </c>
      <c r="L96" s="21">
        <v>38160000</v>
      </c>
      <c r="M96" s="15">
        <v>2.0684325964162777</v>
      </c>
      <c r="P96" s="39" t="s">
        <v>113</v>
      </c>
      <c r="Q96" s="39">
        <v>26.53</v>
      </c>
      <c r="R96" s="39">
        <v>1867035</v>
      </c>
      <c r="S96" s="38">
        <v>84.23</v>
      </c>
      <c r="T96" s="38">
        <f>(Table49[[#This Row],[ Population]]/1000)*Table49[[#This Row],[ Birth rate(births/1000 population)]]</f>
        <v>49532.438550000006</v>
      </c>
      <c r="U96" s="84">
        <f>(Table49[[#This Row],[Birth''s per year]]/1000)*Table49[[#This Row],[Infant mortality per 1000 births]]</f>
        <v>4172.1172990665009</v>
      </c>
      <c r="X96" s="51" t="s">
        <v>159</v>
      </c>
      <c r="Y96" s="53">
        <v>7460</v>
      </c>
      <c r="Z96" s="53">
        <v>0</v>
      </c>
      <c r="AA96" s="54">
        <f>(Table310[[#This Row],[29928987]]/1000)*Table310[[#This Row],[23.06]]</f>
        <v>0</v>
      </c>
      <c r="AD96" s="45" t="s">
        <v>142</v>
      </c>
      <c r="AE96" s="55">
        <v>4035461</v>
      </c>
      <c r="AF96" s="55">
        <v>4.2</v>
      </c>
      <c r="AG96" s="55">
        <v>99</v>
      </c>
      <c r="AH96" s="55">
        <v>2050000</v>
      </c>
      <c r="AI96" s="58">
        <f>(Table711[[#This Row],[Unemployment percent]]/100)*Table711[[#This Row],[Population]]</f>
        <v>169489.36200000002</v>
      </c>
      <c r="AJ96" s="58">
        <f>(Table711[[#This Row],[Literacy percent]]/100)*Table711[[#This Row],[Population]]</f>
        <v>3995106.39</v>
      </c>
      <c r="AK96" s="58">
        <f>Table711[[#This Row],[Labor Force]]-Table711[[#This Row],[Total Unemployed]]</f>
        <v>1880510.638</v>
      </c>
      <c r="AL96" s="58" t="str">
        <f>IF(Table711[[#This Row],[Literacy percent]]&gt;90,"BOON","BARRIER")</f>
        <v>BOON</v>
      </c>
      <c r="AO96" s="66" t="s">
        <v>113</v>
      </c>
      <c r="AP96" s="4">
        <v>30355</v>
      </c>
      <c r="AQ96" s="4">
        <v>5940</v>
      </c>
      <c r="AR96" s="67">
        <f>Table512[[#This Row],[Highways(Km)]]/Table512[[#This Row],[Area(Sq Km)]]</f>
        <v>0.19568440125185307</v>
      </c>
      <c r="AU96" s="73" t="s">
        <v>172</v>
      </c>
      <c r="AV96" s="74">
        <v>40341462</v>
      </c>
      <c r="AW96" s="74">
        <v>10.1</v>
      </c>
      <c r="AX96" s="74">
        <v>9.6300000000000008</v>
      </c>
      <c r="AY96" s="75">
        <v>407448.76619999995</v>
      </c>
      <c r="AZ96" s="75">
        <v>388488.27906000003</v>
      </c>
      <c r="BA96" s="75">
        <v>18960.487139999925</v>
      </c>
    </row>
    <row r="97" spans="1:53" x14ac:dyDescent="0.25">
      <c r="A97" s="17" t="s">
        <v>125</v>
      </c>
      <c r="B97" s="15">
        <v>2150000000</v>
      </c>
      <c r="C97" s="15">
        <v>2000000000</v>
      </c>
      <c r="D97" s="15">
        <v>150000000</v>
      </c>
      <c r="E97" s="15">
        <v>0.93023255813953487</v>
      </c>
      <c r="F97" s="25" t="str">
        <f t="shared" si="1"/>
        <v>BOON</v>
      </c>
      <c r="I97" s="17" t="s">
        <v>187</v>
      </c>
      <c r="J97" s="21">
        <v>4952081</v>
      </c>
      <c r="K97" s="21">
        <v>63000</v>
      </c>
      <c r="L97" s="21">
        <v>10017000</v>
      </c>
      <c r="M97" s="15">
        <v>2.0227859762390801</v>
      </c>
      <c r="P97" s="39" t="s">
        <v>114</v>
      </c>
      <c r="Q97" s="39">
        <v>44.22</v>
      </c>
      <c r="R97" s="39">
        <v>3482211</v>
      </c>
      <c r="S97" s="38">
        <v>128.87</v>
      </c>
      <c r="T97" s="38">
        <f>(Table49[[#This Row],[ Population]]/1000)*Table49[[#This Row],[ Birth rate(births/1000 population)]]</f>
        <v>153983.37041999999</v>
      </c>
      <c r="U97" s="84">
        <f>(Table49[[#This Row],[Birth''s per year]]/1000)*Table49[[#This Row],[Infant mortality per 1000 births]]</f>
        <v>19843.8369460254</v>
      </c>
      <c r="X97" s="51" t="s">
        <v>160</v>
      </c>
      <c r="Y97" s="53">
        <v>38958</v>
      </c>
      <c r="Z97" s="53"/>
      <c r="AA97" s="54">
        <f>(Table310[[#This Row],[29928987]]/1000)*Table310[[#This Row],[23.06]]</f>
        <v>0</v>
      </c>
      <c r="AD97" s="45" t="s">
        <v>143</v>
      </c>
      <c r="AE97" s="55">
        <v>5465100</v>
      </c>
      <c r="AF97" s="55">
        <v>7.8</v>
      </c>
      <c r="AG97" s="55">
        <v>67.5</v>
      </c>
      <c r="AH97" s="55">
        <v>1930000</v>
      </c>
      <c r="AI97" s="58">
        <f>(Table711[[#This Row],[Unemployment percent]]/100)*Table711[[#This Row],[Population]]</f>
        <v>426277.8</v>
      </c>
      <c r="AJ97" s="58">
        <f>(Table711[[#This Row],[Literacy percent]]/100)*Table711[[#This Row],[Population]]</f>
        <v>3688942.5000000005</v>
      </c>
      <c r="AK97" s="58">
        <f>Table711[[#This Row],[Labor Force]]-Table711[[#This Row],[Total Unemployed]]</f>
        <v>1503722.2</v>
      </c>
      <c r="AL97" s="58" t="str">
        <f>IF(Table711[[#This Row],[Literacy percent]]&gt;90,"BOON","BARRIER")</f>
        <v>BARRIER</v>
      </c>
      <c r="AO97" s="66" t="s">
        <v>114</v>
      </c>
      <c r="AP97" s="4">
        <v>111370</v>
      </c>
      <c r="AQ97" s="4">
        <v>10600</v>
      </c>
      <c r="AR97" s="67">
        <f>Table512[[#This Row],[Highways(Km)]]/Table512[[#This Row],[Area(Sq Km)]]</f>
        <v>9.517823471311844E-2</v>
      </c>
      <c r="AU97" s="73" t="s">
        <v>166</v>
      </c>
      <c r="AV97" s="74">
        <v>10829175</v>
      </c>
      <c r="AW97" s="74">
        <v>12.12</v>
      </c>
      <c r="AX97" s="74">
        <v>10.49</v>
      </c>
      <c r="AY97" s="75">
        <v>131249.601</v>
      </c>
      <c r="AZ97" s="75">
        <v>113598.04574999999</v>
      </c>
      <c r="BA97" s="75">
        <v>17651.555250000005</v>
      </c>
    </row>
    <row r="98" spans="1:53" x14ac:dyDescent="0.25">
      <c r="A98" s="17" t="s">
        <v>175</v>
      </c>
      <c r="B98" s="15">
        <v>1984000000</v>
      </c>
      <c r="C98" s="15">
        <v>1845000000</v>
      </c>
      <c r="D98" s="15">
        <v>139000000</v>
      </c>
      <c r="E98" s="15">
        <v>0.92993951612903225</v>
      </c>
      <c r="F98" s="25" t="str">
        <f t="shared" si="1"/>
        <v>BOON</v>
      </c>
      <c r="I98" s="17" t="s">
        <v>45</v>
      </c>
      <c r="J98" s="21">
        <v>7450349</v>
      </c>
      <c r="K98" s="21">
        <v>94000</v>
      </c>
      <c r="L98" s="21">
        <v>14946000</v>
      </c>
      <c r="M98" s="15">
        <v>2.0060805205232666</v>
      </c>
      <c r="P98" s="39" t="s">
        <v>115</v>
      </c>
      <c r="Q98" s="39">
        <v>26.82</v>
      </c>
      <c r="R98" s="39">
        <v>5765563</v>
      </c>
      <c r="S98" s="38">
        <v>24.6</v>
      </c>
      <c r="T98" s="38">
        <f>(Table49[[#This Row],[ Population]]/1000)*Table49[[#This Row],[ Birth rate(births/1000 population)]]</f>
        <v>154632.39966</v>
      </c>
      <c r="U98" s="84">
        <f>(Table49[[#This Row],[Birth''s per year]]/1000)*Table49[[#This Row],[Infant mortality per 1000 births]]</f>
        <v>3803.9570316360005</v>
      </c>
      <c r="X98" s="51" t="s">
        <v>162</v>
      </c>
      <c r="Y98" s="53">
        <v>7012</v>
      </c>
      <c r="Z98" s="53"/>
      <c r="AA98" s="54">
        <f>(Table310[[#This Row],[29928987]]/1000)*Table310[[#This Row],[23.06]]</f>
        <v>0</v>
      </c>
      <c r="AD98" s="45" t="s">
        <v>97</v>
      </c>
      <c r="AE98" s="55">
        <v>4015676</v>
      </c>
      <c r="AF98" s="55">
        <v>4.3</v>
      </c>
      <c r="AG98" s="55">
        <v>98</v>
      </c>
      <c r="AH98" s="55">
        <v>1920000</v>
      </c>
      <c r="AI98" s="58">
        <f>(Table711[[#This Row],[Unemployment percent]]/100)*Table711[[#This Row],[Population]]</f>
        <v>172674.068</v>
      </c>
      <c r="AJ98" s="58">
        <f>(Table711[[#This Row],[Literacy percent]]/100)*Table711[[#This Row],[Population]]</f>
        <v>3935362.48</v>
      </c>
      <c r="AK98" s="58">
        <f>Table711[[#This Row],[Labor Force]]-Table711[[#This Row],[Total Unemployed]]</f>
        <v>1747325.932</v>
      </c>
      <c r="AL98" s="58" t="str">
        <f>IF(Table711[[#This Row],[Literacy percent]]&gt;90,"BOON","BARRIER")</f>
        <v>BOON</v>
      </c>
      <c r="AO98" s="66" t="s">
        <v>115</v>
      </c>
      <c r="AP98" s="4">
        <v>1759540</v>
      </c>
      <c r="AQ98" s="4">
        <v>83200</v>
      </c>
      <c r="AR98" s="67">
        <f>Table512[[#This Row],[Highways(Km)]]/Table512[[#This Row],[Area(Sq Km)]]</f>
        <v>4.7285085874717254E-2</v>
      </c>
      <c r="AU98" s="73" t="s">
        <v>193</v>
      </c>
      <c r="AV98" s="74">
        <v>3415920</v>
      </c>
      <c r="AW98" s="74">
        <v>14.09</v>
      </c>
      <c r="AX98" s="74">
        <v>9.06</v>
      </c>
      <c r="AY98" s="75">
        <v>48130.3128</v>
      </c>
      <c r="AZ98" s="75">
        <v>30948.235200000003</v>
      </c>
      <c r="BA98" s="75">
        <v>17182.077599999997</v>
      </c>
    </row>
    <row r="99" spans="1:53" x14ac:dyDescent="0.25">
      <c r="A99" s="17" t="s">
        <v>104</v>
      </c>
      <c r="B99" s="15">
        <v>4475000000</v>
      </c>
      <c r="C99" s="15">
        <v>4337000000</v>
      </c>
      <c r="D99" s="15">
        <v>138000000</v>
      </c>
      <c r="E99" s="15">
        <v>0.96916201117318435</v>
      </c>
      <c r="F99" s="25" t="str">
        <f t="shared" si="1"/>
        <v>BOON</v>
      </c>
      <c r="I99" s="17" t="s">
        <v>103</v>
      </c>
      <c r="J99" s="21">
        <v>15185844</v>
      </c>
      <c r="K99" s="21">
        <v>189400</v>
      </c>
      <c r="L99" s="21">
        <v>30114600</v>
      </c>
      <c r="M99" s="15">
        <v>1.9830705491245664</v>
      </c>
      <c r="P99" s="39" t="s">
        <v>116</v>
      </c>
      <c r="Q99" s="39">
        <v>8.6199999999999992</v>
      </c>
      <c r="R99" s="39">
        <v>3596617</v>
      </c>
      <c r="S99" s="38">
        <v>6.89</v>
      </c>
      <c r="T99" s="38">
        <f>(Table49[[#This Row],[ Population]]/1000)*Table49[[#This Row],[ Birth rate(births/1000 population)]]</f>
        <v>31002.838539999997</v>
      </c>
      <c r="U99" s="84">
        <f>(Table49[[#This Row],[Birth''s per year]]/1000)*Table49[[#This Row],[Infant mortality per 1000 births]]</f>
        <v>213.60955754059995</v>
      </c>
      <c r="X99" s="51" t="s">
        <v>166</v>
      </c>
      <c r="Y99" s="53">
        <v>10829175</v>
      </c>
      <c r="Z99" s="53"/>
      <c r="AA99" s="54">
        <f>(Table310[[#This Row],[29928987]]/1000)*Table310[[#This Row],[23.06]]</f>
        <v>0</v>
      </c>
      <c r="AD99" s="45" t="s">
        <v>57</v>
      </c>
      <c r="AE99" s="55">
        <v>4016173</v>
      </c>
      <c r="AF99" s="55">
        <v>6.6</v>
      </c>
      <c r="AG99" s="55">
        <v>96</v>
      </c>
      <c r="AH99" s="55">
        <v>1810000</v>
      </c>
      <c r="AI99" s="58">
        <f>(Table711[[#This Row],[Unemployment percent]]/100)*Table711[[#This Row],[Population]]</f>
        <v>265067.41800000001</v>
      </c>
      <c r="AJ99" s="58">
        <f>(Table711[[#This Row],[Literacy percent]]/100)*Table711[[#This Row],[Population]]</f>
        <v>3855526.08</v>
      </c>
      <c r="AK99" s="58">
        <f>Table711[[#This Row],[Labor Force]]-Table711[[#This Row],[Total Unemployed]]</f>
        <v>1544932.5819999999</v>
      </c>
      <c r="AL99" s="58" t="str">
        <f>IF(Table711[[#This Row],[Literacy percent]]&gt;90,"BOON","BARRIER")</f>
        <v>BOON</v>
      </c>
      <c r="AO99" s="66" t="s">
        <v>116</v>
      </c>
      <c r="AP99" s="4">
        <v>65200</v>
      </c>
      <c r="AQ99" s="4">
        <v>77148</v>
      </c>
      <c r="AR99" s="67">
        <f>Table512[[#This Row],[Highways(Km)]]/Table512[[#This Row],[Area(Sq Km)]]</f>
        <v>1.1832515337423313</v>
      </c>
      <c r="AU99" s="73" t="s">
        <v>40</v>
      </c>
      <c r="AV99" s="74">
        <v>4025476</v>
      </c>
      <c r="AW99" s="74">
        <v>12.49</v>
      </c>
      <c r="AX99" s="74">
        <v>8.44</v>
      </c>
      <c r="AY99" s="75">
        <v>50278.195240000001</v>
      </c>
      <c r="AZ99" s="75">
        <v>33975.017439999996</v>
      </c>
      <c r="BA99" s="75">
        <v>16303.177800000005</v>
      </c>
    </row>
    <row r="100" spans="1:53" x14ac:dyDescent="0.25">
      <c r="A100" s="17" t="s">
        <v>128</v>
      </c>
      <c r="B100" s="15">
        <v>1836000000</v>
      </c>
      <c r="C100" s="15">
        <v>1707000000</v>
      </c>
      <c r="D100" s="15">
        <v>129000000</v>
      </c>
      <c r="E100" s="15">
        <v>0.9297385620915033</v>
      </c>
      <c r="F100" s="25" t="str">
        <f t="shared" si="1"/>
        <v>BOON</v>
      </c>
      <c r="I100" s="17" t="s">
        <v>24</v>
      </c>
      <c r="J100" s="21">
        <v>39537943</v>
      </c>
      <c r="K100" s="21">
        <v>486000</v>
      </c>
      <c r="L100" s="21">
        <v>77274000</v>
      </c>
      <c r="M100" s="15">
        <v>1.9544264100942226</v>
      </c>
      <c r="P100" s="39" t="s">
        <v>117</v>
      </c>
      <c r="Q100" s="39">
        <v>12.06</v>
      </c>
      <c r="R100" s="39">
        <v>468571</v>
      </c>
      <c r="S100" s="38">
        <v>4.8099999999999996</v>
      </c>
      <c r="T100" s="38">
        <f>(Table49[[#This Row],[ Population]]/1000)*Table49[[#This Row],[ Birth rate(births/1000 population)]]</f>
        <v>5650.9662600000001</v>
      </c>
      <c r="U100" s="84">
        <f>(Table49[[#This Row],[Birth''s per year]]/1000)*Table49[[#This Row],[Infant mortality per 1000 births]]</f>
        <v>27.181147710600001</v>
      </c>
      <c r="X100" s="51" t="s">
        <v>176</v>
      </c>
      <c r="Y100" s="53">
        <v>1173900</v>
      </c>
      <c r="Z100" s="53">
        <v>0</v>
      </c>
      <c r="AA100" s="54">
        <f>(Table310[[#This Row],[29928987]]/1000)*Table310[[#This Row],[23.06]]</f>
        <v>0</v>
      </c>
      <c r="AD100" s="45" t="s">
        <v>59</v>
      </c>
      <c r="AE100" s="55">
        <v>4495904</v>
      </c>
      <c r="AF100" s="55">
        <v>13.8</v>
      </c>
      <c r="AG100" s="55">
        <v>98.5</v>
      </c>
      <c r="AH100" s="55">
        <v>1710000</v>
      </c>
      <c r="AI100" s="58">
        <f>(Table711[[#This Row],[Unemployment percent]]/100)*Table711[[#This Row],[Population]]</f>
        <v>620434.75200000009</v>
      </c>
      <c r="AJ100" s="58">
        <f>(Table711[[#This Row],[Literacy percent]]/100)*Table711[[#This Row],[Population]]</f>
        <v>4428465.4399999995</v>
      </c>
      <c r="AK100" s="58">
        <f>Table711[[#This Row],[Labor Force]]-Table711[[#This Row],[Total Unemployed]]</f>
        <v>1089565.2479999999</v>
      </c>
      <c r="AL100" s="58" t="str">
        <f>IF(Table711[[#This Row],[Literacy percent]]&gt;90,"BOON","BARRIER")</f>
        <v>BOON</v>
      </c>
      <c r="AO100" s="66" t="s">
        <v>117</v>
      </c>
      <c r="AP100" s="4">
        <v>2586</v>
      </c>
      <c r="AQ100" s="4">
        <v>5210</v>
      </c>
      <c r="AR100" s="67">
        <f>Table512[[#This Row],[Highways(Km)]]/Table512[[#This Row],[Area(Sq Km)]]</f>
        <v>2.0146945088940447</v>
      </c>
      <c r="AU100" s="73" t="s">
        <v>73</v>
      </c>
      <c r="AV100" s="74">
        <v>893354</v>
      </c>
      <c r="AW100" s="74">
        <v>22.73</v>
      </c>
      <c r="AX100" s="74">
        <v>5.65</v>
      </c>
      <c r="AY100" s="75">
        <v>20305.936420000002</v>
      </c>
      <c r="AZ100" s="75">
        <v>5047.4501000000009</v>
      </c>
      <c r="BA100" s="75">
        <v>15258.48632</v>
      </c>
    </row>
    <row r="101" spans="1:53" x14ac:dyDescent="0.25">
      <c r="A101" s="17" t="s">
        <v>165</v>
      </c>
      <c r="B101" s="15">
        <v>1737000000</v>
      </c>
      <c r="C101" s="15">
        <v>1615000000</v>
      </c>
      <c r="D101" s="15">
        <v>122000000</v>
      </c>
      <c r="E101" s="15">
        <v>0.92976396085204371</v>
      </c>
      <c r="F101" s="25" t="str">
        <f t="shared" si="1"/>
        <v>BOON</v>
      </c>
      <c r="I101" s="17" t="s">
        <v>193</v>
      </c>
      <c r="J101" s="21">
        <v>3415920</v>
      </c>
      <c r="K101" s="21">
        <v>41500</v>
      </c>
      <c r="L101" s="21">
        <v>6598500</v>
      </c>
      <c r="M101" s="15">
        <v>1.9316904377151689</v>
      </c>
      <c r="P101" s="39" t="s">
        <v>118</v>
      </c>
      <c r="Q101" s="39">
        <v>8.0399999999999991</v>
      </c>
      <c r="R101" s="39">
        <v>449198</v>
      </c>
      <c r="S101" s="38">
        <v>4.3899999999999997</v>
      </c>
      <c r="T101" s="38">
        <f>(Table49[[#This Row],[ Population]]/1000)*Table49[[#This Row],[ Birth rate(births/1000 population)]]</f>
        <v>3611.5519199999994</v>
      </c>
      <c r="U101" s="84">
        <f>(Table49[[#This Row],[Birth''s per year]]/1000)*Table49[[#This Row],[Infant mortality per 1000 births]]</f>
        <v>15.854712928799996</v>
      </c>
      <c r="X101" s="51" t="s">
        <v>179</v>
      </c>
      <c r="Y101" s="53">
        <v>18448752</v>
      </c>
      <c r="Z101" s="53">
        <v>0</v>
      </c>
      <c r="AA101" s="54">
        <f>(Table310[[#This Row],[29928987]]/1000)*Table310[[#This Row],[23.06]]</f>
        <v>0</v>
      </c>
      <c r="AD101" s="45" t="s">
        <v>116</v>
      </c>
      <c r="AE101" s="55">
        <v>3596617</v>
      </c>
      <c r="AF101" s="55">
        <v>8</v>
      </c>
      <c r="AG101" s="55">
        <v>99.6</v>
      </c>
      <c r="AH101" s="55">
        <v>1630000</v>
      </c>
      <c r="AI101" s="58">
        <f>(Table711[[#This Row],[Unemployment percent]]/100)*Table711[[#This Row],[Population]]</f>
        <v>287729.36</v>
      </c>
      <c r="AJ101" s="58">
        <f>(Table711[[#This Row],[Literacy percent]]/100)*Table711[[#This Row],[Population]]</f>
        <v>3582230.5320000001</v>
      </c>
      <c r="AK101" s="58">
        <f>Table711[[#This Row],[Labor Force]]-Table711[[#This Row],[Total Unemployed]]</f>
        <v>1342270.6400000001</v>
      </c>
      <c r="AL101" s="58" t="str">
        <f>IF(Table711[[#This Row],[Literacy percent]]&gt;90,"BOON","BARRIER")</f>
        <v>BOON</v>
      </c>
      <c r="AO101" s="66" t="s">
        <v>118</v>
      </c>
      <c r="AP101" s="4">
        <v>25</v>
      </c>
      <c r="AQ101" s="4">
        <v>341</v>
      </c>
      <c r="AR101" s="67">
        <f>Table512[[#This Row],[Highways(Km)]]/Table512[[#This Row],[Area(Sq Km)]]</f>
        <v>13.64</v>
      </c>
      <c r="AU101" s="73" t="s">
        <v>136</v>
      </c>
      <c r="AV101" s="74">
        <v>2030692</v>
      </c>
      <c r="AW101" s="74">
        <v>25.16</v>
      </c>
      <c r="AX101" s="74">
        <v>18.36</v>
      </c>
      <c r="AY101" s="75">
        <v>51092.210720000003</v>
      </c>
      <c r="AZ101" s="75">
        <v>37283.505120000002</v>
      </c>
      <c r="BA101" s="75">
        <v>13808.705600000001</v>
      </c>
    </row>
    <row r="102" spans="1:53" x14ac:dyDescent="0.25">
      <c r="A102" s="17" t="s">
        <v>30</v>
      </c>
      <c r="B102" s="15">
        <v>1716000000</v>
      </c>
      <c r="C102" s="15">
        <v>1596000000</v>
      </c>
      <c r="D102" s="15">
        <v>120000000</v>
      </c>
      <c r="E102" s="15">
        <v>0.93006993006993011</v>
      </c>
      <c r="F102" s="25" t="str">
        <f t="shared" si="1"/>
        <v>BOON</v>
      </c>
      <c r="I102" s="17" t="s">
        <v>182</v>
      </c>
      <c r="J102" s="21">
        <v>65444371</v>
      </c>
      <c r="K102" s="21">
        <v>785000</v>
      </c>
      <c r="L102" s="21">
        <v>124815000</v>
      </c>
      <c r="M102" s="15">
        <v>1.9071922931309095</v>
      </c>
      <c r="P102" s="39" t="s">
        <v>119</v>
      </c>
      <c r="Q102" s="39">
        <v>12</v>
      </c>
      <c r="R102" s="39">
        <v>2045262</v>
      </c>
      <c r="S102" s="38">
        <v>10.09</v>
      </c>
      <c r="T102" s="38">
        <f>(Table49[[#This Row],[ Population]]/1000)*Table49[[#This Row],[ Birth rate(births/1000 population)]]</f>
        <v>24543.144</v>
      </c>
      <c r="U102" s="84">
        <f>(Table49[[#This Row],[Birth''s per year]]/1000)*Table49[[#This Row],[Infant mortality per 1000 births]]</f>
        <v>247.64032296000002</v>
      </c>
      <c r="X102" s="51" t="s">
        <v>180</v>
      </c>
      <c r="Y102" s="53">
        <v>22894384</v>
      </c>
      <c r="Z102" s="53">
        <v>0</v>
      </c>
      <c r="AA102" s="54">
        <f>(Table310[[#This Row],[29928987]]/1000)*Table310[[#This Row],[23.06]]</f>
        <v>0</v>
      </c>
      <c r="AD102" s="45" t="s">
        <v>115</v>
      </c>
      <c r="AE102" s="55">
        <v>5765563</v>
      </c>
      <c r="AF102" s="55">
        <v>30</v>
      </c>
      <c r="AG102" s="55">
        <v>82.6</v>
      </c>
      <c r="AH102" s="55">
        <v>1590000</v>
      </c>
      <c r="AI102" s="58">
        <f>(Table711[[#This Row],[Unemployment percent]]/100)*Table711[[#This Row],[Population]]</f>
        <v>1729668.9</v>
      </c>
      <c r="AJ102" s="58">
        <f>(Table711[[#This Row],[Literacy percent]]/100)*Table711[[#This Row],[Population]]</f>
        <v>4762355.0379999997</v>
      </c>
      <c r="AK102" s="58">
        <f>Table711[[#This Row],[Labor Force]]-Table711[[#This Row],[Total Unemployed]]</f>
        <v>-139668.89999999991</v>
      </c>
      <c r="AL102" s="58" t="str">
        <f>IF(Table711[[#This Row],[Literacy percent]]&gt;90,"BOON","BARRIER")</f>
        <v>BARRIER</v>
      </c>
      <c r="AO102" s="66" t="s">
        <v>119</v>
      </c>
      <c r="AP102" s="4">
        <v>25333</v>
      </c>
      <c r="AQ102" s="4">
        <v>8684</v>
      </c>
      <c r="AR102" s="67">
        <f>Table512[[#This Row],[Highways(Km)]]/Table512[[#This Row],[Area(Sq Km)]]</f>
        <v>0.34279398413137013</v>
      </c>
      <c r="AU102" s="73" t="s">
        <v>70</v>
      </c>
      <c r="AV102" s="74">
        <v>535881</v>
      </c>
      <c r="AW102" s="74">
        <v>36.18</v>
      </c>
      <c r="AX102" s="74">
        <v>12</v>
      </c>
      <c r="AY102" s="75">
        <v>19388.174579999999</v>
      </c>
      <c r="AZ102" s="75">
        <v>6430.5720000000001</v>
      </c>
      <c r="BA102" s="75">
        <v>12957.602579999999</v>
      </c>
    </row>
    <row r="103" spans="1:53" x14ac:dyDescent="0.25">
      <c r="A103" s="17" t="s">
        <v>141</v>
      </c>
      <c r="B103" s="15">
        <v>1581000000</v>
      </c>
      <c r="C103" s="15">
        <v>1471000000</v>
      </c>
      <c r="D103" s="15">
        <v>110000000</v>
      </c>
      <c r="E103" s="15">
        <v>0.93042378241619228</v>
      </c>
      <c r="F103" s="25" t="str">
        <f t="shared" si="1"/>
        <v>BOON</v>
      </c>
      <c r="I103" s="17" t="s">
        <v>42</v>
      </c>
      <c r="J103" s="21">
        <v>186112794</v>
      </c>
      <c r="K103" s="21">
        <v>2199000</v>
      </c>
      <c r="L103" s="21">
        <v>349641000</v>
      </c>
      <c r="M103" s="15">
        <v>1.8786510722094689</v>
      </c>
      <c r="P103" s="39" t="s">
        <v>120</v>
      </c>
      <c r="Q103" s="39">
        <v>41.66</v>
      </c>
      <c r="R103" s="39">
        <v>18040341</v>
      </c>
      <c r="S103" s="38">
        <v>76.83</v>
      </c>
      <c r="T103" s="38">
        <f>(Table49[[#This Row],[ Population]]/1000)*Table49[[#This Row],[ Birth rate(births/1000 population)]]</f>
        <v>751560.6060599999</v>
      </c>
      <c r="U103" s="84">
        <f>(Table49[[#This Row],[Birth''s per year]]/1000)*Table49[[#This Row],[Infant mortality per 1000 births]]</f>
        <v>57742.401363589794</v>
      </c>
      <c r="X103" s="51" t="s">
        <v>182</v>
      </c>
      <c r="Y103" s="53">
        <v>65444371</v>
      </c>
      <c r="Z103" s="53">
        <v>0</v>
      </c>
      <c r="AA103" s="54">
        <f>(Table310[[#This Row],[29928987]]/1000)*Table310[[#This Row],[23.06]]</f>
        <v>0</v>
      </c>
      <c r="AD103" s="45" t="s">
        <v>193</v>
      </c>
      <c r="AE103" s="55">
        <v>3415920</v>
      </c>
      <c r="AF103" s="55">
        <v>13</v>
      </c>
      <c r="AG103" s="55">
        <v>98</v>
      </c>
      <c r="AH103" s="55">
        <v>1560000</v>
      </c>
      <c r="AI103" s="58">
        <f>(Table711[[#This Row],[Unemployment percent]]/100)*Table711[[#This Row],[Population]]</f>
        <v>444069.60000000003</v>
      </c>
      <c r="AJ103" s="58">
        <f>(Table711[[#This Row],[Literacy percent]]/100)*Table711[[#This Row],[Population]]</f>
        <v>3347601.6</v>
      </c>
      <c r="AK103" s="58">
        <f>Table711[[#This Row],[Labor Force]]-Table711[[#This Row],[Total Unemployed]]</f>
        <v>1115930.3999999999</v>
      </c>
      <c r="AL103" s="58" t="str">
        <f>IF(Table711[[#This Row],[Literacy percent]]&gt;90,"BOON","BARRIER")</f>
        <v>BOON</v>
      </c>
      <c r="AO103" s="66" t="s">
        <v>120</v>
      </c>
      <c r="AP103" s="4">
        <v>587040</v>
      </c>
      <c r="AQ103" s="4">
        <v>49827</v>
      </c>
      <c r="AR103" s="67">
        <f>Table512[[#This Row],[Highways(Km)]]/Table512[[#This Row],[Area(Sq Km)]]</f>
        <v>8.4878372853638598E-2</v>
      </c>
      <c r="AU103" s="73" t="s">
        <v>131</v>
      </c>
      <c r="AV103" s="74">
        <v>4455421</v>
      </c>
      <c r="AW103" s="74">
        <v>15.27</v>
      </c>
      <c r="AX103" s="74">
        <v>12.79</v>
      </c>
      <c r="AY103" s="75">
        <v>68034.27867</v>
      </c>
      <c r="AZ103" s="75">
        <v>56984.834589999999</v>
      </c>
      <c r="BA103" s="75">
        <v>11049.444080000001</v>
      </c>
    </row>
    <row r="104" spans="1:53" x14ac:dyDescent="0.25">
      <c r="A104" s="17" t="s">
        <v>146</v>
      </c>
      <c r="B104" s="15">
        <v>9896000000</v>
      </c>
      <c r="C104" s="15">
        <v>9792000000</v>
      </c>
      <c r="D104" s="15">
        <v>104000000</v>
      </c>
      <c r="E104" s="15">
        <v>0.98949070331447053</v>
      </c>
      <c r="F104" s="25" t="str">
        <f t="shared" si="1"/>
        <v>BOON</v>
      </c>
      <c r="I104" s="17" t="s">
        <v>157</v>
      </c>
      <c r="J104" s="21">
        <v>22329977</v>
      </c>
      <c r="K104" s="21">
        <v>253800</v>
      </c>
      <c r="L104" s="21">
        <v>40354200</v>
      </c>
      <c r="M104" s="15">
        <v>1.8071760665046812</v>
      </c>
      <c r="P104" s="39" t="s">
        <v>121</v>
      </c>
      <c r="Q104" s="39">
        <v>43.95</v>
      </c>
      <c r="R104" s="39">
        <v>12158924</v>
      </c>
      <c r="S104" s="38">
        <v>103.32</v>
      </c>
      <c r="T104" s="38">
        <f>(Table49[[#This Row],[ Population]]/1000)*Table49[[#This Row],[ Birth rate(births/1000 population)]]</f>
        <v>534384.70980000007</v>
      </c>
      <c r="U104" s="84">
        <f>(Table49[[#This Row],[Birth''s per year]]/1000)*Table49[[#This Row],[Infant mortality per 1000 births]]</f>
        <v>55212.62821653601</v>
      </c>
      <c r="X104" s="51" t="s">
        <v>183</v>
      </c>
      <c r="Y104" s="53">
        <v>112422</v>
      </c>
      <c r="Z104" s="53">
        <v>0</v>
      </c>
      <c r="AA104" s="54">
        <f>(Table310[[#This Row],[29928987]]/1000)*Table310[[#This Row],[23.06]]</f>
        <v>0</v>
      </c>
      <c r="AD104" s="45" t="s">
        <v>132</v>
      </c>
      <c r="AE104" s="55">
        <v>2791272</v>
      </c>
      <c r="AF104" s="55">
        <v>6.7</v>
      </c>
      <c r="AG104" s="55">
        <v>97.8</v>
      </c>
      <c r="AH104" s="55">
        <v>1488000</v>
      </c>
      <c r="AI104" s="58">
        <f>(Table711[[#This Row],[Unemployment percent]]/100)*Table711[[#This Row],[Population]]</f>
        <v>187015.22400000002</v>
      </c>
      <c r="AJ104" s="58">
        <f>(Table711[[#This Row],[Literacy percent]]/100)*Table711[[#This Row],[Population]]</f>
        <v>2729864.0159999998</v>
      </c>
      <c r="AK104" s="58">
        <f>Table711[[#This Row],[Labor Force]]-Table711[[#This Row],[Total Unemployed]]</f>
        <v>1300984.7760000001</v>
      </c>
      <c r="AL104" s="58" t="str">
        <f>IF(Table711[[#This Row],[Literacy percent]]&gt;90,"BOON","BARRIER")</f>
        <v>BOON</v>
      </c>
      <c r="AO104" s="66" t="s">
        <v>121</v>
      </c>
      <c r="AP104" s="4">
        <v>118480</v>
      </c>
      <c r="AQ104" s="4">
        <v>28400</v>
      </c>
      <c r="AR104" s="67">
        <f>Table512[[#This Row],[Highways(Km)]]/Table512[[#This Row],[Area(Sq Km)]]</f>
        <v>0.23970290344361916</v>
      </c>
      <c r="AU104" s="73" t="s">
        <v>128</v>
      </c>
      <c r="AV104" s="74">
        <v>1230602</v>
      </c>
      <c r="AW104" s="74">
        <v>15.62</v>
      </c>
      <c r="AX104" s="74">
        <v>6.83</v>
      </c>
      <c r="AY104" s="75">
        <v>19222.003240000002</v>
      </c>
      <c r="AZ104" s="75">
        <v>8405.0116600000001</v>
      </c>
      <c r="BA104" s="75">
        <v>10816.991580000002</v>
      </c>
    </row>
    <row r="105" spans="1:53" x14ac:dyDescent="0.25">
      <c r="A105" s="17" t="s">
        <v>126</v>
      </c>
      <c r="B105" s="15">
        <v>1178000000</v>
      </c>
      <c r="C105" s="15">
        <v>1095000000</v>
      </c>
      <c r="D105" s="15">
        <v>83000000</v>
      </c>
      <c r="E105" s="15">
        <v>0.92954159592529706</v>
      </c>
      <c r="F105" s="25" t="str">
        <f t="shared" si="1"/>
        <v>BOON</v>
      </c>
      <c r="I105" s="17" t="s">
        <v>85</v>
      </c>
      <c r="J105" s="21">
        <v>89502</v>
      </c>
      <c r="K105" s="21">
        <v>1000</v>
      </c>
      <c r="L105" s="21">
        <v>159000</v>
      </c>
      <c r="M105" s="15">
        <v>1.776496614600791</v>
      </c>
      <c r="P105" s="39" t="s">
        <v>122</v>
      </c>
      <c r="Q105" s="39">
        <v>23.07</v>
      </c>
      <c r="R105" s="39">
        <v>23953136</v>
      </c>
      <c r="S105" s="38">
        <v>17.7</v>
      </c>
      <c r="T105" s="38">
        <f>(Table49[[#This Row],[ Population]]/1000)*Table49[[#This Row],[ Birth rate(births/1000 population)]]</f>
        <v>552598.84751999995</v>
      </c>
      <c r="U105" s="84">
        <f>(Table49[[#This Row],[Birth''s per year]]/1000)*Table49[[#This Row],[Infant mortality per 1000 births]]</f>
        <v>9780.9996011039984</v>
      </c>
      <c r="X105" s="51" t="s">
        <v>184</v>
      </c>
      <c r="Y105" s="53">
        <v>1088644</v>
      </c>
      <c r="Z105" s="53"/>
      <c r="AA105" s="54">
        <f>(Table310[[#This Row],[29928987]]/1000)*Table310[[#This Row],[23.06]]</f>
        <v>0</v>
      </c>
      <c r="AD105" s="45" t="s">
        <v>108</v>
      </c>
      <c r="AE105" s="55">
        <v>2335648</v>
      </c>
      <c r="AF105" s="55">
        <v>2.2000000000000002</v>
      </c>
      <c r="AG105" s="55">
        <v>83.5</v>
      </c>
      <c r="AH105" s="55">
        <v>1420000</v>
      </c>
      <c r="AI105" s="58">
        <f>(Table711[[#This Row],[Unemployment percent]]/100)*Table711[[#This Row],[Population]]</f>
        <v>51384.256000000008</v>
      </c>
      <c r="AJ105" s="58">
        <f>(Table711[[#This Row],[Literacy percent]]/100)*Table711[[#This Row],[Population]]</f>
        <v>1950266.0799999998</v>
      </c>
      <c r="AK105" s="58">
        <f>Table711[[#This Row],[Labor Force]]-Table711[[#This Row],[Total Unemployed]]</f>
        <v>1368615.7439999999</v>
      </c>
      <c r="AL105" s="58" t="str">
        <f>IF(Table711[[#This Row],[Literacy percent]]&gt;90,"BOON","BARRIER")</f>
        <v>BARRIER</v>
      </c>
      <c r="AO105" s="66" t="s">
        <v>122</v>
      </c>
      <c r="AP105" s="4">
        <v>329750</v>
      </c>
      <c r="AQ105" s="4">
        <v>65877</v>
      </c>
      <c r="AR105" s="67">
        <f>Table512[[#This Row],[Highways(Km)]]/Table512[[#This Row],[Area(Sq Km)]]</f>
        <v>0.19977862016679301</v>
      </c>
      <c r="AU105" s="73" t="s">
        <v>25</v>
      </c>
      <c r="AV105" s="74">
        <v>2982904</v>
      </c>
      <c r="AW105" s="74">
        <v>11.76</v>
      </c>
      <c r="AX105" s="74">
        <v>8.16</v>
      </c>
      <c r="AY105" s="75">
        <v>35078.95104</v>
      </c>
      <c r="AZ105" s="75">
        <v>24340.496640000001</v>
      </c>
      <c r="BA105" s="75">
        <v>10738.454399999999</v>
      </c>
    </row>
    <row r="106" spans="1:53" x14ac:dyDescent="0.25">
      <c r="A106" s="17" t="s">
        <v>156</v>
      </c>
      <c r="B106" s="15">
        <v>1166000000</v>
      </c>
      <c r="C106" s="15">
        <v>1084000000</v>
      </c>
      <c r="D106" s="15">
        <v>82000000</v>
      </c>
      <c r="E106" s="15">
        <v>0.92967409948542024</v>
      </c>
      <c r="F106" s="25" t="str">
        <f t="shared" si="1"/>
        <v>BOON</v>
      </c>
      <c r="I106" s="17" t="s">
        <v>152</v>
      </c>
      <c r="J106" s="21">
        <v>38635144</v>
      </c>
      <c r="K106" s="21">
        <v>424100</v>
      </c>
      <c r="L106" s="21">
        <v>67431900</v>
      </c>
      <c r="M106" s="15">
        <v>1.7453513309022479</v>
      </c>
      <c r="P106" s="39" t="s">
        <v>123</v>
      </c>
      <c r="Q106" s="39">
        <v>35.43</v>
      </c>
      <c r="R106" s="39">
        <v>349106</v>
      </c>
      <c r="S106" s="38">
        <v>56.52</v>
      </c>
      <c r="T106" s="38">
        <f>(Table49[[#This Row],[ Population]]/1000)*Table49[[#This Row],[ Birth rate(births/1000 population)]]</f>
        <v>12368.825579999999</v>
      </c>
      <c r="U106" s="84">
        <f>(Table49[[#This Row],[Birth''s per year]]/1000)*Table49[[#This Row],[Infant mortality per 1000 births]]</f>
        <v>699.08602178160004</v>
      </c>
      <c r="X106" s="51" t="s">
        <v>186</v>
      </c>
      <c r="Y106" s="53">
        <v>69660559</v>
      </c>
      <c r="Z106" s="53">
        <v>0</v>
      </c>
      <c r="AA106" s="54">
        <f>(Table310[[#This Row],[29928987]]/1000)*Table310[[#This Row],[23.06]]</f>
        <v>0</v>
      </c>
      <c r="AD106" s="45" t="s">
        <v>102</v>
      </c>
      <c r="AE106" s="55">
        <v>5759732</v>
      </c>
      <c r="AF106" s="55">
        <v>15</v>
      </c>
      <c r="AG106" s="55">
        <v>91.3</v>
      </c>
      <c r="AH106" s="55">
        <v>1410000</v>
      </c>
      <c r="AI106" s="58">
        <f>(Table711[[#This Row],[Unemployment percent]]/100)*Table711[[#This Row],[Population]]</f>
        <v>863959.79999999993</v>
      </c>
      <c r="AJ106" s="58">
        <f>(Table711[[#This Row],[Literacy percent]]/100)*Table711[[#This Row],[Population]]</f>
        <v>5258635.3159999996</v>
      </c>
      <c r="AK106" s="58">
        <f>Table711[[#This Row],[Labor Force]]-Table711[[#This Row],[Total Unemployed]]</f>
        <v>546040.20000000007</v>
      </c>
      <c r="AL106" s="58" t="str">
        <f>IF(Table711[[#This Row],[Literacy percent]]&gt;90,"BOON","BARRIER")</f>
        <v>BOON</v>
      </c>
      <c r="AO106" s="66" t="s">
        <v>123</v>
      </c>
      <c r="AP106" s="4">
        <v>300</v>
      </c>
      <c r="AQ106" s="4"/>
      <c r="AR106" s="67">
        <f>Table512[[#This Row],[Highways(Km)]]/Table512[[#This Row],[Area(Sq Km)]]</f>
        <v>0</v>
      </c>
      <c r="AU106" s="73" t="s">
        <v>156</v>
      </c>
      <c r="AV106" s="74">
        <v>776948</v>
      </c>
      <c r="AW106" s="74">
        <v>19.260000000000002</v>
      </c>
      <c r="AX106" s="74">
        <v>5.48</v>
      </c>
      <c r="AY106" s="75">
        <v>14964.018480000001</v>
      </c>
      <c r="AZ106" s="75">
        <v>4257.6750400000001</v>
      </c>
      <c r="BA106" s="75">
        <v>10706.343440000001</v>
      </c>
    </row>
    <row r="107" spans="1:53" x14ac:dyDescent="0.25">
      <c r="A107" s="17" t="s">
        <v>86</v>
      </c>
      <c r="B107" s="15">
        <v>1160000000</v>
      </c>
      <c r="C107" s="15">
        <v>1079000000</v>
      </c>
      <c r="D107" s="15">
        <v>81000000</v>
      </c>
      <c r="E107" s="15">
        <v>0.93017241379310345</v>
      </c>
      <c r="F107" s="25" t="str">
        <f t="shared" si="1"/>
        <v>BOON</v>
      </c>
      <c r="I107" s="17" t="s">
        <v>119</v>
      </c>
      <c r="J107" s="21">
        <v>2045262</v>
      </c>
      <c r="K107" s="21">
        <v>22000</v>
      </c>
      <c r="L107" s="21">
        <v>3498000</v>
      </c>
      <c r="M107" s="15">
        <v>1.710294329039507</v>
      </c>
      <c r="P107" s="39" t="s">
        <v>124</v>
      </c>
      <c r="Q107" s="39">
        <v>46.77</v>
      </c>
      <c r="R107" s="39">
        <v>12291529</v>
      </c>
      <c r="S107" s="38">
        <v>116.79</v>
      </c>
      <c r="T107" s="38">
        <f>(Table49[[#This Row],[ Population]]/1000)*Table49[[#This Row],[ Birth rate(births/1000 population)]]</f>
        <v>574874.81133000006</v>
      </c>
      <c r="U107" s="84">
        <f>(Table49[[#This Row],[Birth''s per year]]/1000)*Table49[[#This Row],[Infant mortality per 1000 births]]</f>
        <v>67139.629215230714</v>
      </c>
      <c r="X107" s="51" t="s">
        <v>188</v>
      </c>
      <c r="Y107" s="53">
        <v>20556</v>
      </c>
      <c r="Z107" s="53"/>
      <c r="AA107" s="54">
        <f>(Table310[[#This Row],[29928987]]/1000)*Table310[[#This Row],[23.06]]</f>
        <v>0</v>
      </c>
      <c r="AD107" s="45" t="s">
        <v>25</v>
      </c>
      <c r="AE107" s="55">
        <v>2982904</v>
      </c>
      <c r="AF107" s="55">
        <v>30</v>
      </c>
      <c r="AG107" s="55">
        <v>98.6</v>
      </c>
      <c r="AH107" s="55">
        <v>1400000</v>
      </c>
      <c r="AI107" s="58">
        <f>(Table711[[#This Row],[Unemployment percent]]/100)*Table711[[#This Row],[Population]]</f>
        <v>894871.2</v>
      </c>
      <c r="AJ107" s="58">
        <f>(Table711[[#This Row],[Literacy percent]]/100)*Table711[[#This Row],[Population]]</f>
        <v>2941143.344</v>
      </c>
      <c r="AK107" s="58">
        <f>Table711[[#This Row],[Labor Force]]-Table711[[#This Row],[Total Unemployed]]</f>
        <v>505128.80000000005</v>
      </c>
      <c r="AL107" s="58" t="str">
        <f>IF(Table711[[#This Row],[Literacy percent]]&gt;90,"BOON","BARRIER")</f>
        <v>BOON</v>
      </c>
      <c r="AO107" s="66" t="s">
        <v>124</v>
      </c>
      <c r="AP107" s="4">
        <v>1240000</v>
      </c>
      <c r="AQ107" s="4">
        <v>15100</v>
      </c>
      <c r="AR107" s="67">
        <f>Table512[[#This Row],[Highways(Km)]]/Table512[[#This Row],[Area(Sq Km)]]</f>
        <v>1.2177419354838709E-2</v>
      </c>
      <c r="AU107" s="73" t="s">
        <v>145</v>
      </c>
      <c r="AV107" s="74">
        <v>4593041</v>
      </c>
      <c r="AW107" s="74">
        <v>11.67</v>
      </c>
      <c r="AX107" s="74">
        <v>9.4499999999999993</v>
      </c>
      <c r="AY107" s="75">
        <v>53600.78847</v>
      </c>
      <c r="AZ107" s="75">
        <v>43404.237450000001</v>
      </c>
      <c r="BA107" s="75">
        <v>10196.551019999999</v>
      </c>
    </row>
    <row r="108" spans="1:53" x14ac:dyDescent="0.25">
      <c r="A108" s="17" t="s">
        <v>78</v>
      </c>
      <c r="B108" s="15">
        <v>1161000000</v>
      </c>
      <c r="C108" s="15">
        <v>1080000000</v>
      </c>
      <c r="D108" s="15">
        <v>81000000</v>
      </c>
      <c r="E108" s="15">
        <v>0.93023255813953487</v>
      </c>
      <c r="F108" s="25" t="str">
        <f t="shared" si="1"/>
        <v>BOON</v>
      </c>
      <c r="I108" s="17" t="s">
        <v>163</v>
      </c>
      <c r="J108" s="21">
        <v>117534</v>
      </c>
      <c r="K108" s="21">
        <v>1250</v>
      </c>
      <c r="L108" s="21">
        <v>198750</v>
      </c>
      <c r="M108" s="15">
        <v>1.6910000510490582</v>
      </c>
      <c r="P108" s="39" t="s">
        <v>125</v>
      </c>
      <c r="Q108" s="39">
        <v>10.17</v>
      </c>
      <c r="R108" s="39">
        <v>398534</v>
      </c>
      <c r="S108" s="38">
        <v>3.89</v>
      </c>
      <c r="T108" s="38">
        <f>(Table49[[#This Row],[ Population]]/1000)*Table49[[#This Row],[ Birth rate(births/1000 population)]]</f>
        <v>4053.09078</v>
      </c>
      <c r="U108" s="84">
        <f>(Table49[[#This Row],[Birth''s per year]]/1000)*Table49[[#This Row],[Infant mortality per 1000 births]]</f>
        <v>15.7665231342</v>
      </c>
      <c r="X108" s="51" t="s">
        <v>198</v>
      </c>
      <c r="Y108" s="53">
        <v>20727063</v>
      </c>
      <c r="Z108" s="53">
        <v>0</v>
      </c>
      <c r="AA108" s="54">
        <f>(Table310[[#This Row],[29928987]]/1000)*Table310[[#This Row],[23.06]]</f>
        <v>0</v>
      </c>
      <c r="AD108" s="45" t="s">
        <v>131</v>
      </c>
      <c r="AE108" s="55">
        <v>4455421</v>
      </c>
      <c r="AF108" s="55">
        <v>8</v>
      </c>
      <c r="AG108" s="55">
        <v>99.1</v>
      </c>
      <c r="AH108" s="55">
        <v>1360000</v>
      </c>
      <c r="AI108" s="58">
        <f>(Table711[[#This Row],[Unemployment percent]]/100)*Table711[[#This Row],[Population]]</f>
        <v>356433.68</v>
      </c>
      <c r="AJ108" s="58">
        <f>(Table711[[#This Row],[Literacy percent]]/100)*Table711[[#This Row],[Population]]</f>
        <v>4415322.2110000001</v>
      </c>
      <c r="AK108" s="58">
        <f>Table711[[#This Row],[Labor Force]]-Table711[[#This Row],[Total Unemployed]]</f>
        <v>1003566.3200000001</v>
      </c>
      <c r="AL108" s="58" t="str">
        <f>IF(Table711[[#This Row],[Literacy percent]]&gt;90,"BOON","BARRIER")</f>
        <v>BOON</v>
      </c>
      <c r="AO108" s="66" t="s">
        <v>125</v>
      </c>
      <c r="AP108" s="4">
        <v>316</v>
      </c>
      <c r="AQ108" s="4">
        <v>2222</v>
      </c>
      <c r="AR108" s="67">
        <f>Table512[[#This Row],[Highways(Km)]]/Table512[[#This Row],[Area(Sq Km)]]</f>
        <v>7.0316455696202533</v>
      </c>
      <c r="AU108" s="73" t="s">
        <v>123</v>
      </c>
      <c r="AV108" s="74">
        <v>349106</v>
      </c>
      <c r="AW108" s="74">
        <v>35.43</v>
      </c>
      <c r="AX108" s="74">
        <v>7.24</v>
      </c>
      <c r="AY108" s="75">
        <v>12368.825579999999</v>
      </c>
      <c r="AZ108" s="75">
        <v>2527.5274399999998</v>
      </c>
      <c r="BA108" s="75">
        <v>9841.298139999999</v>
      </c>
    </row>
    <row r="109" spans="1:53" x14ac:dyDescent="0.25">
      <c r="A109" s="17" t="s">
        <v>121</v>
      </c>
      <c r="B109" s="15">
        <v>1088000000</v>
      </c>
      <c r="C109" s="15">
        <v>1012000000</v>
      </c>
      <c r="D109" s="15">
        <v>76000000</v>
      </c>
      <c r="E109" s="15">
        <v>0.93014705882352944</v>
      </c>
      <c r="F109" s="25" t="str">
        <f t="shared" si="1"/>
        <v>BOON</v>
      </c>
      <c r="I109" s="17" t="s">
        <v>171</v>
      </c>
      <c r="J109" s="21">
        <v>44344136</v>
      </c>
      <c r="K109" s="21">
        <v>460000</v>
      </c>
      <c r="L109" s="21">
        <v>73140000</v>
      </c>
      <c r="M109" s="15">
        <v>1.6493725348488018</v>
      </c>
      <c r="P109" s="39" t="s">
        <v>126</v>
      </c>
      <c r="Q109" s="39">
        <v>14.14</v>
      </c>
      <c r="R109" s="39">
        <v>432900</v>
      </c>
      <c r="S109" s="38">
        <v>7.09</v>
      </c>
      <c r="T109" s="38">
        <f>(Table49[[#This Row],[ Population]]/1000)*Table49[[#This Row],[ Birth rate(births/1000 population)]]</f>
        <v>6121.2060000000001</v>
      </c>
      <c r="U109" s="84">
        <f>(Table49[[#This Row],[Birth''s per year]]/1000)*Table49[[#This Row],[Infant mortality per 1000 births]]</f>
        <v>43.39935054</v>
      </c>
      <c r="X109" s="51" t="s">
        <v>199</v>
      </c>
      <c r="Y109" s="53">
        <v>11261795</v>
      </c>
      <c r="Z109" s="53">
        <v>0</v>
      </c>
      <c r="AA109" s="54">
        <f>(Table310[[#This Row],[29928987]]/1000)*Table310[[#This Row],[23.06]]</f>
        <v>0</v>
      </c>
      <c r="AD109" s="45" t="s">
        <v>148</v>
      </c>
      <c r="AE109" s="55">
        <v>3039150</v>
      </c>
      <c r="AF109" s="55">
        <v>12.6</v>
      </c>
      <c r="AG109" s="55">
        <v>92.6</v>
      </c>
      <c r="AH109" s="55">
        <v>1320000</v>
      </c>
      <c r="AI109" s="58">
        <f>(Table711[[#This Row],[Unemployment percent]]/100)*Table711[[#This Row],[Population]]</f>
        <v>382932.9</v>
      </c>
      <c r="AJ109" s="58">
        <f>(Table711[[#This Row],[Literacy percent]]/100)*Table711[[#This Row],[Population]]</f>
        <v>2814252.9</v>
      </c>
      <c r="AK109" s="58">
        <f>Table711[[#This Row],[Labor Force]]-Table711[[#This Row],[Total Unemployed]]</f>
        <v>937067.1</v>
      </c>
      <c r="AL109" s="58" t="str">
        <f>IF(Table711[[#This Row],[Literacy percent]]&gt;90,"BOON","BARRIER")</f>
        <v>BOON</v>
      </c>
      <c r="AO109" s="66" t="s">
        <v>126</v>
      </c>
      <c r="AP109" s="4">
        <v>1100</v>
      </c>
      <c r="AQ109" s="4">
        <v>2105</v>
      </c>
      <c r="AR109" s="67">
        <f>Table512[[#This Row],[Highways(Km)]]/Table512[[#This Row],[Area(Sq Km)]]</f>
        <v>1.9136363636363636</v>
      </c>
      <c r="AU109" s="73" t="s">
        <v>64</v>
      </c>
      <c r="AV109" s="74">
        <v>476703</v>
      </c>
      <c r="AW109" s="74">
        <v>39.979999999999997</v>
      </c>
      <c r="AX109" s="74">
        <v>19.39</v>
      </c>
      <c r="AY109" s="75">
        <v>19058.585939999997</v>
      </c>
      <c r="AZ109" s="75">
        <v>9243.27117</v>
      </c>
      <c r="BA109" s="75">
        <v>9815.3147699999972</v>
      </c>
    </row>
    <row r="110" spans="1:53" x14ac:dyDescent="0.25">
      <c r="A110" s="17" t="s">
        <v>197</v>
      </c>
      <c r="B110" s="15">
        <v>1035000000</v>
      </c>
      <c r="C110" s="15">
        <v>962600000</v>
      </c>
      <c r="D110" s="15">
        <v>72400000</v>
      </c>
      <c r="E110" s="15">
        <v>0.93004830917874393</v>
      </c>
      <c r="F110" s="25" t="str">
        <f t="shared" si="1"/>
        <v>BOON</v>
      </c>
      <c r="I110" s="17" t="s">
        <v>41</v>
      </c>
      <c r="J110" s="21">
        <v>1640115</v>
      </c>
      <c r="K110" s="21">
        <v>16000</v>
      </c>
      <c r="L110" s="21">
        <v>2544000</v>
      </c>
      <c r="M110" s="15">
        <v>1.5511107452831052</v>
      </c>
      <c r="P110" s="39" t="s">
        <v>127</v>
      </c>
      <c r="Q110" s="39">
        <v>41.43</v>
      </c>
      <c r="R110" s="39">
        <v>3086859</v>
      </c>
      <c r="S110" s="38">
        <v>70.89</v>
      </c>
      <c r="T110" s="38">
        <f>(Table49[[#This Row],[ Population]]/1000)*Table49[[#This Row],[ Birth rate(births/1000 population)]]</f>
        <v>127888.56836999999</v>
      </c>
      <c r="U110" s="84">
        <f>(Table49[[#This Row],[Birth''s per year]]/1000)*Table49[[#This Row],[Infant mortality per 1000 births]]</f>
        <v>9066.0206117492999</v>
      </c>
      <c r="X110" s="51" t="s">
        <v>200</v>
      </c>
      <c r="Y110" s="53">
        <v>12746990</v>
      </c>
      <c r="Z110" s="53">
        <v>0</v>
      </c>
      <c r="AA110" s="54">
        <f>(Table310[[#This Row],[29928987]]/1000)*Table310[[#This Row],[23.06]]</f>
        <v>0</v>
      </c>
      <c r="AD110" s="45" t="s">
        <v>154</v>
      </c>
      <c r="AE110" s="55">
        <v>3916632</v>
      </c>
      <c r="AF110" s="55">
        <v>12</v>
      </c>
      <c r="AG110" s="55">
        <v>94.1</v>
      </c>
      <c r="AH110" s="55">
        <v>1300000</v>
      </c>
      <c r="AI110" s="58">
        <f>(Table711[[#This Row],[Unemployment percent]]/100)*Table711[[#This Row],[Population]]</f>
        <v>469995.83999999997</v>
      </c>
      <c r="AJ110" s="58">
        <f>(Table711[[#This Row],[Literacy percent]]/100)*Table711[[#This Row],[Population]]</f>
        <v>3685550.7119999998</v>
      </c>
      <c r="AK110" s="58">
        <f>Table711[[#This Row],[Labor Force]]-Table711[[#This Row],[Total Unemployed]]</f>
        <v>830004.16</v>
      </c>
      <c r="AL110" s="58" t="str">
        <f>IF(Table711[[#This Row],[Literacy percent]]&gt;90,"BOON","BARRIER")</f>
        <v>BOON</v>
      </c>
      <c r="AO110" s="66" t="s">
        <v>127</v>
      </c>
      <c r="AP110" s="4">
        <v>1030700</v>
      </c>
      <c r="AQ110" s="4">
        <v>7660</v>
      </c>
      <c r="AR110" s="67">
        <f>Table512[[#This Row],[Highways(Km)]]/Table512[[#This Row],[Area(Sq Km)]]</f>
        <v>7.4318424371786164E-3</v>
      </c>
      <c r="AU110" s="73" t="s">
        <v>178</v>
      </c>
      <c r="AV110" s="74">
        <v>7489370</v>
      </c>
      <c r="AW110" s="74">
        <v>9.77</v>
      </c>
      <c r="AX110" s="74">
        <v>8.48</v>
      </c>
      <c r="AY110" s="75">
        <v>73171.144899999999</v>
      </c>
      <c r="AZ110" s="75">
        <v>63509.857600000003</v>
      </c>
      <c r="BA110" s="75">
        <v>9661.2872999999963</v>
      </c>
    </row>
    <row r="111" spans="1:53" x14ac:dyDescent="0.25">
      <c r="A111" s="17" t="s">
        <v>140</v>
      </c>
      <c r="B111" s="15">
        <v>1005000000</v>
      </c>
      <c r="C111" s="15">
        <v>934300000</v>
      </c>
      <c r="D111" s="15">
        <v>70700000</v>
      </c>
      <c r="E111" s="15">
        <v>0.92965174129353234</v>
      </c>
      <c r="F111" s="25" t="str">
        <f t="shared" si="1"/>
        <v>BOON</v>
      </c>
      <c r="I111" s="17" t="s">
        <v>67</v>
      </c>
      <c r="J111" s="21">
        <v>13363593</v>
      </c>
      <c r="K111" s="21">
        <v>129000</v>
      </c>
      <c r="L111" s="21">
        <v>20511000</v>
      </c>
      <c r="M111" s="15">
        <v>1.5348417150986264</v>
      </c>
      <c r="P111" s="39" t="s">
        <v>128</v>
      </c>
      <c r="Q111" s="39">
        <v>15.62</v>
      </c>
      <c r="R111" s="39">
        <v>1230602</v>
      </c>
      <c r="S111" s="38">
        <v>15.03</v>
      </c>
      <c r="T111" s="38">
        <f>(Table49[[#This Row],[ Population]]/1000)*Table49[[#This Row],[ Birth rate(births/1000 population)]]</f>
        <v>19222.003240000002</v>
      </c>
      <c r="U111" s="84">
        <f>(Table49[[#This Row],[Birth''s per year]]/1000)*Table49[[#This Row],[Infant mortality per 1000 births]]</f>
        <v>288.90670869720003</v>
      </c>
      <c r="X111" s="51" t="s">
        <v>126</v>
      </c>
      <c r="Y111" s="53">
        <v>432900</v>
      </c>
      <c r="Z111" s="53">
        <v>-0.05</v>
      </c>
      <c r="AA111" s="54">
        <f>(Table310[[#This Row],[29928987]]/1000)*Table310[[#This Row],[23.06]]</f>
        <v>-21.645</v>
      </c>
      <c r="AD111" s="45" t="s">
        <v>111</v>
      </c>
      <c r="AE111" s="55">
        <v>2290237</v>
      </c>
      <c r="AF111" s="55">
        <v>8.8000000000000007</v>
      </c>
      <c r="AG111" s="55">
        <v>99.8</v>
      </c>
      <c r="AH111" s="55">
        <v>1170000</v>
      </c>
      <c r="AI111" s="58">
        <f>(Table711[[#This Row],[Unemployment percent]]/100)*Table711[[#This Row],[Population]]</f>
        <v>201540.85600000003</v>
      </c>
      <c r="AJ111" s="58">
        <f>(Table711[[#This Row],[Literacy percent]]/100)*Table711[[#This Row],[Population]]</f>
        <v>2285656.5260000001</v>
      </c>
      <c r="AK111" s="58">
        <f>Table711[[#This Row],[Labor Force]]-Table711[[#This Row],[Total Unemployed]]</f>
        <v>968459.14399999997</v>
      </c>
      <c r="AL111" s="58" t="str">
        <f>IF(Table711[[#This Row],[Literacy percent]]&gt;90,"BOON","BARRIER")</f>
        <v>BOON</v>
      </c>
      <c r="AO111" s="66" t="s">
        <v>128</v>
      </c>
      <c r="AP111" s="4">
        <v>2040</v>
      </c>
      <c r="AQ111" s="4">
        <v>2000</v>
      </c>
      <c r="AR111" s="67">
        <f>Table512[[#This Row],[Highways(Km)]]/Table512[[#This Row],[Area(Sq Km)]]</f>
        <v>0.98039215686274506</v>
      </c>
      <c r="AU111" s="73" t="s">
        <v>31</v>
      </c>
      <c r="AV111" s="74">
        <v>688345</v>
      </c>
      <c r="AW111" s="74">
        <v>18.100000000000001</v>
      </c>
      <c r="AX111" s="74">
        <v>4.08</v>
      </c>
      <c r="AY111" s="75">
        <v>12459.044500000002</v>
      </c>
      <c r="AZ111" s="75">
        <v>2808.4476</v>
      </c>
      <c r="BA111" s="75">
        <v>9650.5969000000023</v>
      </c>
    </row>
    <row r="112" spans="1:53" x14ac:dyDescent="0.25">
      <c r="A112" s="17" t="s">
        <v>120</v>
      </c>
      <c r="B112" s="15">
        <v>840200000</v>
      </c>
      <c r="C112" s="15">
        <v>781400000</v>
      </c>
      <c r="D112" s="15">
        <v>58800000</v>
      </c>
      <c r="E112" s="15">
        <v>0.93001666269935734</v>
      </c>
      <c r="F112" s="25" t="str">
        <f t="shared" si="1"/>
        <v>BOON</v>
      </c>
      <c r="I112" s="17" t="s">
        <v>78</v>
      </c>
      <c r="J112" s="21">
        <v>1389201</v>
      </c>
      <c r="K112" s="21">
        <v>13000</v>
      </c>
      <c r="L112" s="21">
        <v>2067000</v>
      </c>
      <c r="M112" s="15">
        <v>1.4879056378450635</v>
      </c>
      <c r="P112" s="39" t="s">
        <v>129</v>
      </c>
      <c r="Q112" s="39">
        <v>21.01</v>
      </c>
      <c r="R112" s="39">
        <v>106202903</v>
      </c>
      <c r="S112" s="38">
        <v>20.91</v>
      </c>
      <c r="T112" s="38">
        <f>(Table49[[#This Row],[ Population]]/1000)*Table49[[#This Row],[ Birth rate(births/1000 population)]]</f>
        <v>2231322.9920300003</v>
      </c>
      <c r="U112" s="84">
        <f>(Table49[[#This Row],[Birth''s per year]]/1000)*Table49[[#This Row],[Infant mortality per 1000 births]]</f>
        <v>46656.96376334731</v>
      </c>
      <c r="X112" s="51" t="s">
        <v>86</v>
      </c>
      <c r="Y112" s="53">
        <v>448713</v>
      </c>
      <c r="Z112" s="53">
        <v>-0.15</v>
      </c>
      <c r="AA112" s="54">
        <f>(Table310[[#This Row],[29928987]]/1000)*Table310[[#This Row],[23.06]]</f>
        <v>-67.306950000000001</v>
      </c>
      <c r="AD112" s="45" t="s">
        <v>100</v>
      </c>
      <c r="AE112" s="55">
        <v>2731832</v>
      </c>
      <c r="AF112" s="55">
        <v>15</v>
      </c>
      <c r="AG112" s="55">
        <v>87.9</v>
      </c>
      <c r="AH112" s="55">
        <v>1140000</v>
      </c>
      <c r="AI112" s="58">
        <f>(Table711[[#This Row],[Unemployment percent]]/100)*Table711[[#This Row],[Population]]</f>
        <v>409774.8</v>
      </c>
      <c r="AJ112" s="58">
        <f>(Table711[[#This Row],[Literacy percent]]/100)*Table711[[#This Row],[Population]]</f>
        <v>2401280.3280000002</v>
      </c>
      <c r="AK112" s="58">
        <f>Table711[[#This Row],[Labor Force]]-Table711[[#This Row],[Total Unemployed]]</f>
        <v>730225.2</v>
      </c>
      <c r="AL112" s="58" t="str">
        <f>IF(Table711[[#This Row],[Literacy percent]]&gt;90,"BOON","BARRIER")</f>
        <v>BARRIER</v>
      </c>
      <c r="AO112" s="66" t="s">
        <v>129</v>
      </c>
      <c r="AP112" s="4">
        <v>1972550</v>
      </c>
      <c r="AQ112" s="4">
        <v>329532</v>
      </c>
      <c r="AR112" s="67">
        <f>Table512[[#This Row],[Highways(Km)]]/Table512[[#This Row],[Area(Sq Km)]]</f>
        <v>0.16705888317152923</v>
      </c>
      <c r="AU112" s="73" t="s">
        <v>155</v>
      </c>
      <c r="AV112" s="74">
        <v>863051</v>
      </c>
      <c r="AW112" s="74">
        <v>15.54</v>
      </c>
      <c r="AX112" s="74">
        <v>4.6100000000000003</v>
      </c>
      <c r="AY112" s="75">
        <v>13411.812540000001</v>
      </c>
      <c r="AZ112" s="75">
        <v>3978.6651100000004</v>
      </c>
      <c r="BA112" s="75">
        <v>9433.1474300000009</v>
      </c>
    </row>
    <row r="113" spans="1:53" x14ac:dyDescent="0.25">
      <c r="A113" s="17" t="s">
        <v>87</v>
      </c>
      <c r="B113" s="15">
        <v>835000000</v>
      </c>
      <c r="C113" s="15">
        <v>776600000</v>
      </c>
      <c r="D113" s="15">
        <v>58400000</v>
      </c>
      <c r="E113" s="15">
        <v>0.93005988023952091</v>
      </c>
      <c r="F113" s="25" t="str">
        <f t="shared" si="1"/>
        <v>BOON</v>
      </c>
      <c r="I113" s="17" t="s">
        <v>57</v>
      </c>
      <c r="J113" s="21">
        <v>4016173</v>
      </c>
      <c r="K113" s="21">
        <v>37000</v>
      </c>
      <c r="L113" s="21">
        <v>5883000</v>
      </c>
      <c r="M113" s="15">
        <v>1.4648273368701996</v>
      </c>
      <c r="P113" s="39" t="s">
        <v>130</v>
      </c>
      <c r="Q113" s="39">
        <v>25.11</v>
      </c>
      <c r="R113" s="39">
        <v>108105</v>
      </c>
      <c r="S113" s="39"/>
      <c r="T113" s="39">
        <f>(Table49[[#This Row],[ Population]]/1000)*Table49[[#This Row],[ Birth rate(births/1000 population)]]</f>
        <v>2714.5165499999998</v>
      </c>
      <c r="U113" s="84">
        <f>(Table49[[#This Row],[Birth''s per year]]/1000)*Table49[[#This Row],[Infant mortality per 1000 births]]</f>
        <v>0</v>
      </c>
      <c r="X113" s="51" t="s">
        <v>33</v>
      </c>
      <c r="Y113" s="53">
        <v>279254</v>
      </c>
      <c r="Z113" s="53">
        <v>-0.31</v>
      </c>
      <c r="AA113" s="54">
        <f>(Table310[[#This Row],[29928987]]/1000)*Table310[[#This Row],[23.06]]</f>
        <v>-86.568740000000005</v>
      </c>
      <c r="AD113" s="45" t="s">
        <v>20</v>
      </c>
      <c r="AE113" s="55">
        <v>3563112</v>
      </c>
      <c r="AF113" s="55">
        <v>14.8</v>
      </c>
      <c r="AG113" s="55">
        <v>86.5</v>
      </c>
      <c r="AH113" s="55">
        <v>1090000</v>
      </c>
      <c r="AI113" s="58">
        <f>(Table711[[#This Row],[Unemployment percent]]/100)*Table711[[#This Row],[Population]]</f>
        <v>527340.57600000012</v>
      </c>
      <c r="AJ113" s="58">
        <f>(Table711[[#This Row],[Literacy percent]]/100)*Table711[[#This Row],[Population]]</f>
        <v>3082091.88</v>
      </c>
      <c r="AK113" s="58">
        <f>Table711[[#This Row],[Labor Force]]-Table711[[#This Row],[Total Unemployed]]</f>
        <v>562659.42399999988</v>
      </c>
      <c r="AL113" s="58" t="str">
        <f>IF(Table711[[#This Row],[Literacy percent]]&gt;90,"BOON","BARRIER")</f>
        <v>BARRIER</v>
      </c>
      <c r="AO113" s="66" t="s">
        <v>130</v>
      </c>
      <c r="AP113" s="4">
        <v>702</v>
      </c>
      <c r="AQ113" s="4">
        <v>240</v>
      </c>
      <c r="AR113" s="67">
        <f>Table512[[#This Row],[Highways(Km)]]/Table512[[#This Row],[Area(Sq Km)]]</f>
        <v>0.34188034188034189</v>
      </c>
      <c r="AU113" s="73" t="s">
        <v>90</v>
      </c>
      <c r="AV113" s="74">
        <v>6898686</v>
      </c>
      <c r="AW113" s="74">
        <v>7.23</v>
      </c>
      <c r="AX113" s="74">
        <v>5.98</v>
      </c>
      <c r="AY113" s="75">
        <v>49877.499779999998</v>
      </c>
      <c r="AZ113" s="75">
        <v>41254.14228</v>
      </c>
      <c r="BA113" s="75">
        <v>8623.3574999999983</v>
      </c>
    </row>
    <row r="114" spans="1:53" x14ac:dyDescent="0.25">
      <c r="A114" s="17" t="s">
        <v>26</v>
      </c>
      <c r="B114" s="15">
        <v>807700000</v>
      </c>
      <c r="C114" s="15">
        <v>751200000</v>
      </c>
      <c r="D114" s="15">
        <v>56500000</v>
      </c>
      <c r="E114" s="15">
        <v>0.93004828525442618</v>
      </c>
      <c r="F114" s="25" t="str">
        <f t="shared" si="1"/>
        <v>BOON</v>
      </c>
      <c r="I114" s="17" t="s">
        <v>123</v>
      </c>
      <c r="J114" s="21">
        <v>349106</v>
      </c>
      <c r="K114" s="21">
        <v>3200</v>
      </c>
      <c r="L114" s="21">
        <v>508800</v>
      </c>
      <c r="M114" s="15">
        <v>1.4574369962131846</v>
      </c>
      <c r="P114" s="39" t="s">
        <v>131</v>
      </c>
      <c r="Q114" s="39">
        <v>15.27</v>
      </c>
      <c r="R114" s="39">
        <v>4455421</v>
      </c>
      <c r="S114" s="38">
        <v>40.42</v>
      </c>
      <c r="T114" s="38">
        <f>(Table49[[#This Row],[ Population]]/1000)*Table49[[#This Row],[ Birth rate(births/1000 population)]]</f>
        <v>68034.27867</v>
      </c>
      <c r="U114" s="84">
        <f>(Table49[[#This Row],[Birth''s per year]]/1000)*Table49[[#This Row],[Infant mortality per 1000 births]]</f>
        <v>2749.9455438414002</v>
      </c>
      <c r="X114" s="51" t="s">
        <v>140</v>
      </c>
      <c r="Y114" s="53">
        <v>219958</v>
      </c>
      <c r="Z114" s="53">
        <v>-0.41</v>
      </c>
      <c r="AA114" s="54">
        <f>(Table310[[#This Row],[29928987]]/1000)*Table310[[#This Row],[23.06]]</f>
        <v>-90.182779999999994</v>
      </c>
      <c r="AD114" s="45" t="s">
        <v>146</v>
      </c>
      <c r="AE114" s="55">
        <v>3001583</v>
      </c>
      <c r="AF114" s="55">
        <v>15</v>
      </c>
      <c r="AG114" s="55">
        <v>75.8</v>
      </c>
      <c r="AH114" s="55">
        <v>920000</v>
      </c>
      <c r="AI114" s="58">
        <f>(Table711[[#This Row],[Unemployment percent]]/100)*Table711[[#This Row],[Population]]</f>
        <v>450237.45</v>
      </c>
      <c r="AJ114" s="58">
        <f>(Table711[[#This Row],[Literacy percent]]/100)*Table711[[#This Row],[Population]]</f>
        <v>2275199.9139999999</v>
      </c>
      <c r="AK114" s="58">
        <f>Table711[[#This Row],[Labor Force]]-Table711[[#This Row],[Total Unemployed]]</f>
        <v>469762.55</v>
      </c>
      <c r="AL114" s="58" t="str">
        <f>IF(Table711[[#This Row],[Literacy percent]]&gt;90,"BOON","BARRIER")</f>
        <v>BARRIER</v>
      </c>
      <c r="AO114" s="66" t="s">
        <v>131</v>
      </c>
      <c r="AP114" s="4">
        <v>33843</v>
      </c>
      <c r="AQ114" s="4">
        <v>12719</v>
      </c>
      <c r="AR114" s="67">
        <f>Table512[[#This Row],[Highways(Km)]]/Table512[[#This Row],[Area(Sq Km)]]</f>
        <v>0.37582365629524567</v>
      </c>
      <c r="AU114" s="73" t="s">
        <v>50</v>
      </c>
      <c r="AV114" s="74">
        <v>418224</v>
      </c>
      <c r="AW114" s="74">
        <v>25.33</v>
      </c>
      <c r="AX114" s="74">
        <v>6.62</v>
      </c>
      <c r="AY114" s="75">
        <v>10593.61392</v>
      </c>
      <c r="AZ114" s="75">
        <v>2768.6428799999999</v>
      </c>
      <c r="BA114" s="75">
        <v>7824.9710400000004</v>
      </c>
    </row>
    <row r="115" spans="1:53" x14ac:dyDescent="0.25">
      <c r="A115" s="17" t="s">
        <v>33</v>
      </c>
      <c r="B115" s="15">
        <v>800000000</v>
      </c>
      <c r="C115" s="15">
        <v>744000000</v>
      </c>
      <c r="D115" s="15">
        <v>56000000</v>
      </c>
      <c r="E115" s="15">
        <v>0.93</v>
      </c>
      <c r="F115" s="25" t="str">
        <f t="shared" si="1"/>
        <v>BOON</v>
      </c>
      <c r="I115" s="17" t="s">
        <v>183</v>
      </c>
      <c r="J115" s="21">
        <v>112422</v>
      </c>
      <c r="K115" s="21">
        <v>1000</v>
      </c>
      <c r="L115" s="21">
        <v>159000</v>
      </c>
      <c r="M115" s="15">
        <v>1.4143139243208624</v>
      </c>
      <c r="P115" s="39" t="s">
        <v>132</v>
      </c>
      <c r="Q115" s="39">
        <v>21.52</v>
      </c>
      <c r="R115" s="39">
        <v>2791272</v>
      </c>
      <c r="S115" s="38">
        <v>53.79</v>
      </c>
      <c r="T115" s="38">
        <f>(Table49[[#This Row],[ Population]]/1000)*Table49[[#This Row],[ Birth rate(births/1000 population)]]</f>
        <v>60068.173439999999</v>
      </c>
      <c r="U115" s="84">
        <f>(Table49[[#This Row],[Birth''s per year]]/1000)*Table49[[#This Row],[Infant mortality per 1000 births]]</f>
        <v>3231.0670493375997</v>
      </c>
      <c r="X115" s="51" t="s">
        <v>161</v>
      </c>
      <c r="Y115" s="53">
        <v>166312</v>
      </c>
      <c r="Z115" s="53">
        <v>-2.67</v>
      </c>
      <c r="AA115" s="54">
        <f>(Table310[[#This Row],[29928987]]/1000)*Table310[[#This Row],[23.06]]</f>
        <v>-444.05304000000001</v>
      </c>
      <c r="AD115" s="45" t="s">
        <v>169</v>
      </c>
      <c r="AE115" s="55">
        <v>2011070</v>
      </c>
      <c r="AF115" s="55">
        <v>6.4</v>
      </c>
      <c r="AG115" s="55">
        <v>99.7</v>
      </c>
      <c r="AH115" s="55">
        <v>870000</v>
      </c>
      <c r="AI115" s="58">
        <f>(Table711[[#This Row],[Unemployment percent]]/100)*Table711[[#This Row],[Population]]</f>
        <v>128708.48</v>
      </c>
      <c r="AJ115" s="58">
        <f>(Table711[[#This Row],[Literacy percent]]/100)*Table711[[#This Row],[Population]]</f>
        <v>2005036.79</v>
      </c>
      <c r="AK115" s="58">
        <f>Table711[[#This Row],[Labor Force]]-Table711[[#This Row],[Total Unemployed]]</f>
        <v>741291.52000000002</v>
      </c>
      <c r="AL115" s="58" t="str">
        <f>IF(Table711[[#This Row],[Literacy percent]]&gt;90,"BOON","BARRIER")</f>
        <v>BOON</v>
      </c>
      <c r="AO115" s="66" t="s">
        <v>132</v>
      </c>
      <c r="AP115" s="4">
        <v>1564116</v>
      </c>
      <c r="AQ115" s="4">
        <v>49256</v>
      </c>
      <c r="AR115" s="67">
        <f>Table512[[#This Row],[Highways(Km)]]/Table512[[#This Row],[Area(Sq Km)]]</f>
        <v>3.1491270468430733E-2</v>
      </c>
      <c r="AU115" s="73" t="s">
        <v>119</v>
      </c>
      <c r="AV115" s="74">
        <v>2045262</v>
      </c>
      <c r="AW115" s="74">
        <v>12</v>
      </c>
      <c r="AX115" s="74">
        <v>8.73</v>
      </c>
      <c r="AY115" s="75">
        <v>24543.144</v>
      </c>
      <c r="AZ115" s="75">
        <v>17855.13726</v>
      </c>
      <c r="BA115" s="75">
        <v>6688.0067400000007</v>
      </c>
    </row>
    <row r="116" spans="1:53" x14ac:dyDescent="0.25">
      <c r="A116" s="17" t="s">
        <v>73</v>
      </c>
      <c r="B116" s="15">
        <v>750000000</v>
      </c>
      <c r="C116" s="15">
        <v>697500000</v>
      </c>
      <c r="D116" s="15">
        <v>52500000</v>
      </c>
      <c r="E116" s="15">
        <v>0.93</v>
      </c>
      <c r="F116" s="25" t="str">
        <f t="shared" si="1"/>
        <v>BOON</v>
      </c>
      <c r="I116" s="17" t="s">
        <v>186</v>
      </c>
      <c r="J116" s="21">
        <v>69660559</v>
      </c>
      <c r="K116" s="21">
        <v>619500</v>
      </c>
      <c r="L116" s="21">
        <v>98500500</v>
      </c>
      <c r="M116" s="15">
        <v>1.4140067408876233</v>
      </c>
      <c r="P116" s="39" t="s">
        <v>133</v>
      </c>
      <c r="Q116" s="39">
        <v>17.559999999999999</v>
      </c>
      <c r="R116" s="39">
        <v>9341</v>
      </c>
      <c r="S116" s="38">
        <v>7.35</v>
      </c>
      <c r="T116" s="38">
        <f>(Table49[[#This Row],[ Population]]/1000)*Table49[[#This Row],[ Birth rate(births/1000 population)]]</f>
        <v>164.02795999999998</v>
      </c>
      <c r="U116" s="84">
        <f>(Table49[[#This Row],[Birth''s per year]]/1000)*Table49[[#This Row],[Infant mortality per 1000 births]]</f>
        <v>1.2056055059999997</v>
      </c>
      <c r="X116" s="51" t="s">
        <v>84</v>
      </c>
      <c r="Y116" s="53">
        <v>56375</v>
      </c>
      <c r="Z116" s="53">
        <v>-8.3699999999999992</v>
      </c>
      <c r="AA116" s="54">
        <f>(Table310[[#This Row],[29928987]]/1000)*Table310[[#This Row],[23.06]]</f>
        <v>-471.85874999999993</v>
      </c>
      <c r="AD116" s="45" t="s">
        <v>136</v>
      </c>
      <c r="AE116" s="55">
        <v>2030692</v>
      </c>
      <c r="AF116" s="55">
        <v>35</v>
      </c>
      <c r="AG116" s="55">
        <v>84</v>
      </c>
      <c r="AH116" s="55">
        <v>840000</v>
      </c>
      <c r="AI116" s="58">
        <f>(Table711[[#This Row],[Unemployment percent]]/100)*Table711[[#This Row],[Population]]</f>
        <v>710742.2</v>
      </c>
      <c r="AJ116" s="58">
        <f>(Table711[[#This Row],[Literacy percent]]/100)*Table711[[#This Row],[Population]]</f>
        <v>1705781.28</v>
      </c>
      <c r="AK116" s="58">
        <f>Table711[[#This Row],[Labor Force]]-Table711[[#This Row],[Total Unemployed]]</f>
        <v>129257.80000000005</v>
      </c>
      <c r="AL116" s="58" t="str">
        <f>IF(Table711[[#This Row],[Literacy percent]]&gt;90,"BOON","BARRIER")</f>
        <v>BARRIER</v>
      </c>
      <c r="AO116" s="66" t="s">
        <v>133</v>
      </c>
      <c r="AP116" s="4">
        <v>102</v>
      </c>
      <c r="AQ116" s="4">
        <v>227</v>
      </c>
      <c r="AR116" s="67">
        <f>Table512[[#This Row],[Highways(Km)]]/Table512[[#This Row],[Area(Sq Km)]]</f>
        <v>2.2254901960784315</v>
      </c>
      <c r="AU116" s="73" t="s">
        <v>36</v>
      </c>
      <c r="AV116" s="74">
        <v>279457</v>
      </c>
      <c r="AW116" s="74">
        <v>29.34</v>
      </c>
      <c r="AX116" s="74">
        <v>6.04</v>
      </c>
      <c r="AY116" s="75">
        <v>8199.2683799999995</v>
      </c>
      <c r="AZ116" s="75">
        <v>1687.92028</v>
      </c>
      <c r="BA116" s="75">
        <v>6511.3480999999992</v>
      </c>
    </row>
    <row r="117" spans="1:53" x14ac:dyDescent="0.25">
      <c r="A117" s="17" t="s">
        <v>124</v>
      </c>
      <c r="B117" s="15">
        <v>700000000</v>
      </c>
      <c r="C117" s="15">
        <v>651000000</v>
      </c>
      <c r="D117" s="15">
        <v>49000000</v>
      </c>
      <c r="E117" s="15">
        <v>0.93</v>
      </c>
      <c r="F117" s="25" t="str">
        <f t="shared" si="1"/>
        <v>BOON</v>
      </c>
      <c r="I117" s="17" t="s">
        <v>65</v>
      </c>
      <c r="J117" s="21">
        <v>69029</v>
      </c>
      <c r="K117" s="21">
        <v>600</v>
      </c>
      <c r="L117" s="21">
        <v>95400</v>
      </c>
      <c r="M117" s="15">
        <v>1.3820278433701778</v>
      </c>
      <c r="P117" s="39" t="s">
        <v>134</v>
      </c>
      <c r="Q117" s="39">
        <v>22.29</v>
      </c>
      <c r="R117" s="39">
        <v>32725847</v>
      </c>
      <c r="S117" s="38">
        <v>41.62</v>
      </c>
      <c r="T117" s="38">
        <f>(Table49[[#This Row],[ Population]]/1000)*Table49[[#This Row],[ Birth rate(births/1000 population)]]</f>
        <v>729459.12962999998</v>
      </c>
      <c r="U117" s="84">
        <f>(Table49[[#This Row],[Birth''s per year]]/1000)*Table49[[#This Row],[Infant mortality per 1000 births]]</f>
        <v>30360.088975200597</v>
      </c>
      <c r="X117" s="51" t="s">
        <v>149</v>
      </c>
      <c r="Y117" s="53">
        <v>6347884</v>
      </c>
      <c r="Z117" s="53">
        <v>-0.08</v>
      </c>
      <c r="AA117" s="54">
        <f>(Table310[[#This Row],[29928987]]/1000)*Table310[[#This Row],[23.06]]</f>
        <v>-507.83071999999999</v>
      </c>
      <c r="AD117" s="45" t="s">
        <v>113</v>
      </c>
      <c r="AE117" s="55">
        <v>1867035</v>
      </c>
      <c r="AF117" s="55">
        <v>45</v>
      </c>
      <c r="AG117" s="55">
        <v>84.8</v>
      </c>
      <c r="AH117" s="55">
        <v>838000</v>
      </c>
      <c r="AI117" s="58">
        <f>(Table711[[#This Row],[Unemployment percent]]/100)*Table711[[#This Row],[Population]]</f>
        <v>840165.75</v>
      </c>
      <c r="AJ117" s="58">
        <f>(Table711[[#This Row],[Literacy percent]]/100)*Table711[[#This Row],[Population]]</f>
        <v>1583245.68</v>
      </c>
      <c r="AK117" s="58">
        <f>Table711[[#This Row],[Labor Force]]-Table711[[#This Row],[Total Unemployed]]</f>
        <v>-2165.75</v>
      </c>
      <c r="AL117" s="58" t="str">
        <f>IF(Table711[[#This Row],[Literacy percent]]&gt;90,"BOON","BARRIER")</f>
        <v>BARRIER</v>
      </c>
      <c r="AO117" s="66" t="s">
        <v>134</v>
      </c>
      <c r="AP117" s="4">
        <v>446550</v>
      </c>
      <c r="AQ117" s="4">
        <v>57694</v>
      </c>
      <c r="AR117" s="67">
        <f>Table512[[#This Row],[Highways(Km)]]/Table512[[#This Row],[Area(Sq Km)]]</f>
        <v>0.12919941775836971</v>
      </c>
      <c r="AU117" s="73" t="s">
        <v>168</v>
      </c>
      <c r="AV117" s="74">
        <v>5431363</v>
      </c>
      <c r="AW117" s="74">
        <v>10.62</v>
      </c>
      <c r="AX117" s="74">
        <v>9.43</v>
      </c>
      <c r="AY117" s="75">
        <v>57681.075059999996</v>
      </c>
      <c r="AZ117" s="75">
        <v>51217.753089999998</v>
      </c>
      <c r="BA117" s="75">
        <v>6463.3219699999972</v>
      </c>
    </row>
    <row r="118" spans="1:53" x14ac:dyDescent="0.25">
      <c r="A118" s="17" t="s">
        <v>138</v>
      </c>
      <c r="B118" s="15">
        <v>2054000000</v>
      </c>
      <c r="C118" s="15">
        <v>2005000000</v>
      </c>
      <c r="D118" s="15">
        <v>49000000</v>
      </c>
      <c r="E118" s="15">
        <v>0.97614410905550142</v>
      </c>
      <c r="F118" s="25" t="str">
        <f t="shared" si="1"/>
        <v>BOON</v>
      </c>
      <c r="I118" s="17" t="s">
        <v>185</v>
      </c>
      <c r="J118" s="21">
        <v>10074951</v>
      </c>
      <c r="K118" s="21">
        <v>87000</v>
      </c>
      <c r="L118" s="21">
        <v>13833000</v>
      </c>
      <c r="M118" s="15">
        <v>1.3730091590519895</v>
      </c>
      <c r="P118" s="39" t="s">
        <v>135</v>
      </c>
      <c r="Q118" s="39">
        <v>35.79</v>
      </c>
      <c r="R118" s="39">
        <v>19406703</v>
      </c>
      <c r="S118" s="38">
        <v>130.79</v>
      </c>
      <c r="T118" s="38">
        <f>(Table49[[#This Row],[ Population]]/1000)*Table49[[#This Row],[ Birth rate(births/1000 population)]]</f>
        <v>694565.90037000005</v>
      </c>
      <c r="U118" s="84">
        <f>(Table49[[#This Row],[Birth''s per year]]/1000)*Table49[[#This Row],[Infant mortality per 1000 births]]</f>
        <v>90842.274109392296</v>
      </c>
      <c r="X118" s="51" t="s">
        <v>174</v>
      </c>
      <c r="Y118" s="53">
        <v>40187486</v>
      </c>
      <c r="Z118" s="53">
        <v>-0.02</v>
      </c>
      <c r="AA118" s="54">
        <f>(Table310[[#This Row],[29928987]]/1000)*Table310[[#This Row],[23.06]]</f>
        <v>-803.74971999999991</v>
      </c>
      <c r="AD118" s="45" t="s">
        <v>127</v>
      </c>
      <c r="AE118" s="55">
        <v>3086859</v>
      </c>
      <c r="AF118" s="55">
        <v>20</v>
      </c>
      <c r="AG118" s="55">
        <v>41.7</v>
      </c>
      <c r="AH118" s="55">
        <v>786000</v>
      </c>
      <c r="AI118" s="58">
        <f>(Table711[[#This Row],[Unemployment percent]]/100)*Table711[[#This Row],[Population]]</f>
        <v>617371.80000000005</v>
      </c>
      <c r="AJ118" s="58">
        <f>(Table711[[#This Row],[Literacy percent]]/100)*Table711[[#This Row],[Population]]</f>
        <v>1287220.2030000002</v>
      </c>
      <c r="AK118" s="58">
        <f>Table711[[#This Row],[Labor Force]]-Table711[[#This Row],[Total Unemployed]]</f>
        <v>168628.19999999995</v>
      </c>
      <c r="AL118" s="58" t="str">
        <f>IF(Table711[[#This Row],[Literacy percent]]&gt;90,"BOON","BARRIER")</f>
        <v>BARRIER</v>
      </c>
      <c r="AO118" s="66" t="s">
        <v>135</v>
      </c>
      <c r="AP118" s="4">
        <v>801590</v>
      </c>
      <c r="AQ118" s="4">
        <v>30400</v>
      </c>
      <c r="AR118" s="67">
        <f>Table512[[#This Row],[Highways(Km)]]/Table512[[#This Row],[Area(Sq Km)]]</f>
        <v>3.7924624808193717E-2</v>
      </c>
      <c r="AU118" s="73" t="s">
        <v>44</v>
      </c>
      <c r="AV118" s="74">
        <v>372361</v>
      </c>
      <c r="AW118" s="74">
        <v>19.010000000000002</v>
      </c>
      <c r="AX118" s="74">
        <v>3.42</v>
      </c>
      <c r="AY118" s="75">
        <v>7078.5826100000004</v>
      </c>
      <c r="AZ118" s="75">
        <v>1273.47462</v>
      </c>
      <c r="BA118" s="75">
        <v>5805.1079900000004</v>
      </c>
    </row>
    <row r="119" spans="1:53" x14ac:dyDescent="0.25">
      <c r="A119" s="17" t="s">
        <v>37</v>
      </c>
      <c r="B119" s="15">
        <v>643000000</v>
      </c>
      <c r="C119" s="15">
        <v>598000000</v>
      </c>
      <c r="D119" s="15">
        <v>45000000</v>
      </c>
      <c r="E119" s="15">
        <v>0.93001555209953346</v>
      </c>
      <c r="F119" s="25" t="str">
        <f t="shared" si="1"/>
        <v>BOON</v>
      </c>
      <c r="I119" s="17" t="s">
        <v>127</v>
      </c>
      <c r="J119" s="21">
        <v>3086859</v>
      </c>
      <c r="K119" s="21">
        <v>24000</v>
      </c>
      <c r="L119" s="21">
        <v>3816000</v>
      </c>
      <c r="M119" s="15">
        <v>1.2362080678126213</v>
      </c>
      <c r="P119" s="39" t="s">
        <v>136</v>
      </c>
      <c r="Q119" s="39">
        <v>25.16</v>
      </c>
      <c r="R119" s="39">
        <v>2030692</v>
      </c>
      <c r="S119" s="38">
        <v>48.98</v>
      </c>
      <c r="T119" s="38">
        <f>(Table49[[#This Row],[ Population]]/1000)*Table49[[#This Row],[ Birth rate(births/1000 population)]]</f>
        <v>51092.210720000003</v>
      </c>
      <c r="U119" s="84">
        <f>(Table49[[#This Row],[Birth''s per year]]/1000)*Table49[[#This Row],[Infant mortality per 1000 births]]</f>
        <v>2502.4964810656002</v>
      </c>
      <c r="X119" s="51" t="s">
        <v>163</v>
      </c>
      <c r="Y119" s="53">
        <v>117534</v>
      </c>
      <c r="Z119" s="53">
        <v>-7.64</v>
      </c>
      <c r="AA119" s="54">
        <f>(Table310[[#This Row],[29928987]]/1000)*Table310[[#This Row],[23.06]]</f>
        <v>-897.95975999999996</v>
      </c>
      <c r="AD119" s="45" t="s">
        <v>71</v>
      </c>
      <c r="AE119" s="55">
        <v>1332893</v>
      </c>
      <c r="AF119" s="55">
        <v>9.6</v>
      </c>
      <c r="AG119" s="55">
        <v>99.8</v>
      </c>
      <c r="AH119" s="55">
        <v>660000</v>
      </c>
      <c r="AI119" s="58">
        <f>(Table711[[#This Row],[Unemployment percent]]/100)*Table711[[#This Row],[Population]]</f>
        <v>127957.728</v>
      </c>
      <c r="AJ119" s="58">
        <f>(Table711[[#This Row],[Literacy percent]]/100)*Table711[[#This Row],[Population]]</f>
        <v>1330227.2139999999</v>
      </c>
      <c r="AK119" s="58">
        <f>Table711[[#This Row],[Labor Force]]-Table711[[#This Row],[Total Unemployed]]</f>
        <v>532042.272</v>
      </c>
      <c r="AL119" s="58" t="str">
        <f>IF(Table711[[#This Row],[Literacy percent]]&gt;90,"BOON","BARRIER")</f>
        <v>BOON</v>
      </c>
      <c r="AO119" s="66" t="s">
        <v>136</v>
      </c>
      <c r="AP119" s="4">
        <v>825418</v>
      </c>
      <c r="AQ119" s="4">
        <v>42237</v>
      </c>
      <c r="AR119" s="67">
        <f>Table512[[#This Row],[Highways(Km)]]/Table512[[#This Row],[Area(Sq Km)]]</f>
        <v>5.1170437281474357E-2</v>
      </c>
      <c r="AU119" s="73" t="s">
        <v>79</v>
      </c>
      <c r="AV119" s="74">
        <v>4677401</v>
      </c>
      <c r="AW119" s="74">
        <v>10.25</v>
      </c>
      <c r="AX119" s="74">
        <v>9.09</v>
      </c>
      <c r="AY119" s="75">
        <v>47943.360249999998</v>
      </c>
      <c r="AZ119" s="75">
        <v>42517.575089999998</v>
      </c>
      <c r="BA119" s="75">
        <v>5425.7851599999995</v>
      </c>
    </row>
    <row r="120" spans="1:53" x14ac:dyDescent="0.25">
      <c r="A120" s="17" t="s">
        <v>114</v>
      </c>
      <c r="B120" s="15">
        <v>488800000</v>
      </c>
      <c r="C120" s="15">
        <v>454600000</v>
      </c>
      <c r="D120" s="15">
        <v>34200000</v>
      </c>
      <c r="E120" s="15">
        <v>0.93003273322422264</v>
      </c>
      <c r="F120" s="25" t="str">
        <f t="shared" si="1"/>
        <v>BOON</v>
      </c>
      <c r="I120" s="17" t="s">
        <v>68</v>
      </c>
      <c r="J120" s="21">
        <v>77505756</v>
      </c>
      <c r="K120" s="21">
        <v>562000</v>
      </c>
      <c r="L120" s="21">
        <v>89358000</v>
      </c>
      <c r="M120" s="15">
        <v>1.1529208230676442</v>
      </c>
      <c r="P120" s="39" t="s">
        <v>137</v>
      </c>
      <c r="Q120" s="39">
        <v>25.14</v>
      </c>
      <c r="R120" s="39">
        <v>13048</v>
      </c>
      <c r="S120" s="38">
        <v>9.9499999999999993</v>
      </c>
      <c r="T120" s="38">
        <f>(Table49[[#This Row],[ Population]]/1000)*Table49[[#This Row],[ Birth rate(births/1000 population)]]</f>
        <v>328.02672000000001</v>
      </c>
      <c r="U120" s="84">
        <f>(Table49[[#This Row],[Birth''s per year]]/1000)*Table49[[#This Row],[Infant mortality per 1000 births]]</f>
        <v>3.2638658639999996</v>
      </c>
      <c r="X120" s="51" t="s">
        <v>65</v>
      </c>
      <c r="Y120" s="53">
        <v>69029</v>
      </c>
      <c r="Z120" s="53">
        <v>-13.87</v>
      </c>
      <c r="AA120" s="54">
        <f>(Table310[[#This Row],[29928987]]/1000)*Table310[[#This Row],[23.06]]</f>
        <v>-957.43222999999989</v>
      </c>
      <c r="AD120" s="45" t="s">
        <v>78</v>
      </c>
      <c r="AE120" s="55">
        <v>1389201</v>
      </c>
      <c r="AF120" s="55">
        <v>21</v>
      </c>
      <c r="AG120" s="55">
        <v>63.2</v>
      </c>
      <c r="AH120" s="55">
        <v>650000</v>
      </c>
      <c r="AI120" s="58">
        <f>(Table711[[#This Row],[Unemployment percent]]/100)*Table711[[#This Row],[Population]]</f>
        <v>291732.20999999996</v>
      </c>
      <c r="AJ120" s="58">
        <f>(Table711[[#This Row],[Literacy percent]]/100)*Table711[[#This Row],[Population]]</f>
        <v>877975.03200000001</v>
      </c>
      <c r="AK120" s="58">
        <f>Table711[[#This Row],[Labor Force]]-Table711[[#This Row],[Total Unemployed]]</f>
        <v>358267.79000000004</v>
      </c>
      <c r="AL120" s="58" t="str">
        <f>IF(Table711[[#This Row],[Literacy percent]]&gt;90,"BOON","BARRIER")</f>
        <v>BARRIER</v>
      </c>
      <c r="AO120" s="66" t="s">
        <v>137</v>
      </c>
      <c r="AP120" s="4">
        <v>21</v>
      </c>
      <c r="AQ120" s="4">
        <v>30</v>
      </c>
      <c r="AR120" s="67">
        <f>Table512[[#This Row],[Highways(Km)]]/Table512[[#This Row],[Area(Sq Km)]]</f>
        <v>1.4285714285714286</v>
      </c>
      <c r="AU120" s="73" t="s">
        <v>63</v>
      </c>
      <c r="AV120" s="74">
        <v>5432335</v>
      </c>
      <c r="AW120" s="74">
        <v>11.36</v>
      </c>
      <c r="AX120" s="74">
        <v>10.43</v>
      </c>
      <c r="AY120" s="75">
        <v>61711.325599999996</v>
      </c>
      <c r="AZ120" s="75">
        <v>56659.254049999996</v>
      </c>
      <c r="BA120" s="75">
        <v>5052.0715500000006</v>
      </c>
    </row>
    <row r="121" spans="1:53" x14ac:dyDescent="0.25">
      <c r="A121" s="17" t="s">
        <v>76</v>
      </c>
      <c r="B121" s="15">
        <v>460100000</v>
      </c>
      <c r="C121" s="15">
        <v>427900000</v>
      </c>
      <c r="D121" s="15">
        <v>32200000</v>
      </c>
      <c r="E121" s="15">
        <v>0.93001521408389476</v>
      </c>
      <c r="F121" s="25" t="str">
        <f t="shared" si="1"/>
        <v>BOON</v>
      </c>
      <c r="I121" s="17" t="s">
        <v>79</v>
      </c>
      <c r="J121" s="21">
        <v>4677401</v>
      </c>
      <c r="K121" s="21">
        <v>31500</v>
      </c>
      <c r="L121" s="21">
        <v>5008500</v>
      </c>
      <c r="M121" s="15">
        <v>1.0707869605364175</v>
      </c>
      <c r="P121" s="39" t="s">
        <v>138</v>
      </c>
      <c r="Q121" s="39">
        <v>31.45</v>
      </c>
      <c r="R121" s="39">
        <v>27676547</v>
      </c>
      <c r="S121" s="38">
        <v>66.98</v>
      </c>
      <c r="T121" s="38">
        <f>(Table49[[#This Row],[ Population]]/1000)*Table49[[#This Row],[ Birth rate(births/1000 population)]]</f>
        <v>870427.40314999991</v>
      </c>
      <c r="U121" s="84">
        <f>(Table49[[#This Row],[Birth''s per year]]/1000)*Table49[[#This Row],[Infant mortality per 1000 births]]</f>
        <v>58301.227462987001</v>
      </c>
      <c r="X121" s="51" t="s">
        <v>197</v>
      </c>
      <c r="Y121" s="53">
        <v>108708</v>
      </c>
      <c r="Z121" s="53">
        <v>-8.94</v>
      </c>
      <c r="AA121" s="54">
        <f>(Table310[[#This Row],[29928987]]/1000)*Table310[[#This Row],[23.06]]</f>
        <v>-971.84951999999998</v>
      </c>
      <c r="AD121" s="45" t="s">
        <v>128</v>
      </c>
      <c r="AE121" s="55">
        <v>1230602</v>
      </c>
      <c r="AF121" s="55">
        <v>10.8</v>
      </c>
      <c r="AG121" s="55">
        <v>85.6</v>
      </c>
      <c r="AH121" s="55">
        <v>560000</v>
      </c>
      <c r="AI121" s="58">
        <f>(Table711[[#This Row],[Unemployment percent]]/100)*Table711[[#This Row],[Population]]</f>
        <v>132905.016</v>
      </c>
      <c r="AJ121" s="58">
        <f>(Table711[[#This Row],[Literacy percent]]/100)*Table711[[#This Row],[Population]]</f>
        <v>1053395.3119999999</v>
      </c>
      <c r="AK121" s="58">
        <f>Table711[[#This Row],[Labor Force]]-Table711[[#This Row],[Total Unemployed]]</f>
        <v>427094.984</v>
      </c>
      <c r="AL121" s="58" t="str">
        <f>IF(Table711[[#This Row],[Literacy percent]]&gt;90,"BOON","BARRIER")</f>
        <v>BARRIER</v>
      </c>
      <c r="AO121" s="66" t="s">
        <v>138</v>
      </c>
      <c r="AP121" s="4">
        <v>140800</v>
      </c>
      <c r="AQ121" s="4">
        <v>13223</v>
      </c>
      <c r="AR121" s="67">
        <f>Table512[[#This Row],[Highways(Km)]]/Table512[[#This Row],[Area(Sq Km)]]</f>
        <v>9.3913352272727277E-2</v>
      </c>
      <c r="AU121" s="73" t="s">
        <v>175</v>
      </c>
      <c r="AV121" s="74">
        <v>438144</v>
      </c>
      <c r="AW121" s="74">
        <v>18.39</v>
      </c>
      <c r="AX121" s="74">
        <v>7.16</v>
      </c>
      <c r="AY121" s="75">
        <v>8057.4681600000004</v>
      </c>
      <c r="AZ121" s="75">
        <v>3137.1110400000002</v>
      </c>
      <c r="BA121" s="75">
        <v>4920.3571200000006</v>
      </c>
    </row>
    <row r="122" spans="1:53" x14ac:dyDescent="0.25">
      <c r="A122" s="17" t="s">
        <v>51</v>
      </c>
      <c r="B122" s="15">
        <v>410800000</v>
      </c>
      <c r="C122" s="15">
        <v>382100000</v>
      </c>
      <c r="D122" s="15">
        <v>28700000</v>
      </c>
      <c r="E122" s="15">
        <v>0.93013631937682573</v>
      </c>
      <c r="F122" s="25" t="str">
        <f t="shared" si="1"/>
        <v>BOON</v>
      </c>
      <c r="I122" s="17" t="s">
        <v>21</v>
      </c>
      <c r="J122" s="21">
        <v>32531853</v>
      </c>
      <c r="K122" s="21">
        <v>209000</v>
      </c>
      <c r="L122" s="21">
        <v>33231000</v>
      </c>
      <c r="M122" s="15">
        <v>1.0214911520717864</v>
      </c>
      <c r="P122" s="39" t="s">
        <v>139</v>
      </c>
      <c r="Q122" s="39">
        <v>11.14</v>
      </c>
      <c r="R122" s="39">
        <v>16407491</v>
      </c>
      <c r="S122" s="38">
        <v>5.04</v>
      </c>
      <c r="T122" s="38">
        <f>(Table49[[#This Row],[ Population]]/1000)*Table49[[#This Row],[ Birth rate(births/1000 population)]]</f>
        <v>182779.44974000004</v>
      </c>
      <c r="U122" s="84">
        <f>(Table49[[#This Row],[Birth''s per year]]/1000)*Table49[[#This Row],[Infant mortality per 1000 births]]</f>
        <v>921.20842668960029</v>
      </c>
      <c r="X122" s="51" t="s">
        <v>195</v>
      </c>
      <c r="Y122" s="53">
        <v>25375281</v>
      </c>
      <c r="Z122" s="53">
        <v>-0.04</v>
      </c>
      <c r="AA122" s="54">
        <f>(Table310[[#This Row],[29928987]]/1000)*Table310[[#This Row],[23.06]]</f>
        <v>-1015.0112399999999</v>
      </c>
      <c r="AD122" s="45" t="s">
        <v>176</v>
      </c>
      <c r="AE122" s="55">
        <v>1173900</v>
      </c>
      <c r="AF122" s="55">
        <v>34</v>
      </c>
      <c r="AG122" s="55">
        <v>81.599999999999994</v>
      </c>
      <c r="AH122" s="55">
        <v>383200</v>
      </c>
      <c r="AI122" s="58">
        <f>(Table711[[#This Row],[Unemployment percent]]/100)*Table711[[#This Row],[Population]]</f>
        <v>399126</v>
      </c>
      <c r="AJ122" s="58">
        <f>(Table711[[#This Row],[Literacy percent]]/100)*Table711[[#This Row],[Population]]</f>
        <v>957902.39999999991</v>
      </c>
      <c r="AK122" s="58">
        <f>Table711[[#This Row],[Labor Force]]-Table711[[#This Row],[Total Unemployed]]</f>
        <v>-15926</v>
      </c>
      <c r="AL122" s="58" t="str">
        <f>IF(Table711[[#This Row],[Literacy percent]]&gt;90,"BOON","BARRIER")</f>
        <v>BARRIER</v>
      </c>
      <c r="AO122" s="66" t="s">
        <v>139</v>
      </c>
      <c r="AP122" s="4">
        <v>41526</v>
      </c>
      <c r="AQ122" s="4">
        <v>116500</v>
      </c>
      <c r="AR122" s="67">
        <f>Table512[[#This Row],[Highways(Km)]]/Table512[[#This Row],[Area(Sq Km)]]</f>
        <v>2.8054712710109331</v>
      </c>
      <c r="AU122" s="73" t="s">
        <v>86</v>
      </c>
      <c r="AV122" s="74">
        <v>448713</v>
      </c>
      <c r="AW122" s="74">
        <v>15.42</v>
      </c>
      <c r="AX122" s="74">
        <v>6.06</v>
      </c>
      <c r="AY122" s="75">
        <v>6919.1544600000007</v>
      </c>
      <c r="AZ122" s="75">
        <v>2719.2007800000001</v>
      </c>
      <c r="BA122" s="75">
        <v>4199.9536800000005</v>
      </c>
    </row>
    <row r="123" spans="1:53" x14ac:dyDescent="0.25">
      <c r="A123" s="17" t="s">
        <v>77</v>
      </c>
      <c r="B123" s="15">
        <v>380000000</v>
      </c>
      <c r="C123" s="15">
        <v>353400000</v>
      </c>
      <c r="D123" s="15">
        <v>26600000</v>
      </c>
      <c r="E123" s="15">
        <v>0.93</v>
      </c>
      <c r="F123" s="25" t="str">
        <f t="shared" si="1"/>
        <v>BOON</v>
      </c>
      <c r="I123" s="17" t="s">
        <v>136</v>
      </c>
      <c r="J123" s="21">
        <v>2030692</v>
      </c>
      <c r="K123" s="21">
        <v>13000</v>
      </c>
      <c r="L123" s="21">
        <v>2067000</v>
      </c>
      <c r="M123" s="15">
        <v>1.0178796193612818</v>
      </c>
      <c r="P123" s="39" t="s">
        <v>140</v>
      </c>
      <c r="Q123" s="39">
        <v>15</v>
      </c>
      <c r="R123" s="39">
        <v>219958</v>
      </c>
      <c r="S123" s="38">
        <v>10.029999999999999</v>
      </c>
      <c r="T123" s="38">
        <f>(Table49[[#This Row],[ Population]]/1000)*Table49[[#This Row],[ Birth rate(births/1000 population)]]</f>
        <v>3299.37</v>
      </c>
      <c r="U123" s="84">
        <f>(Table49[[#This Row],[Birth''s per year]]/1000)*Table49[[#This Row],[Infant mortality per 1000 births]]</f>
        <v>33.092681099999993</v>
      </c>
      <c r="X123" s="51" t="s">
        <v>193</v>
      </c>
      <c r="Y123" s="53">
        <v>3415920</v>
      </c>
      <c r="Z123" s="53">
        <v>-0.32</v>
      </c>
      <c r="AA123" s="54">
        <f>(Table310[[#This Row],[29928987]]/1000)*Table310[[#This Row],[23.06]]</f>
        <v>-1093.0944</v>
      </c>
      <c r="AD123" s="45" t="s">
        <v>31</v>
      </c>
      <c r="AE123" s="55">
        <v>688345</v>
      </c>
      <c r="AF123" s="55">
        <v>15</v>
      </c>
      <c r="AG123" s="55">
        <v>89.1</v>
      </c>
      <c r="AH123" s="55">
        <v>370000</v>
      </c>
      <c r="AI123" s="58">
        <f>(Table711[[#This Row],[Unemployment percent]]/100)*Table711[[#This Row],[Population]]</f>
        <v>103251.75</v>
      </c>
      <c r="AJ123" s="58">
        <f>(Table711[[#This Row],[Literacy percent]]/100)*Table711[[#This Row],[Population]]</f>
        <v>613315.3949999999</v>
      </c>
      <c r="AK123" s="58">
        <f>Table711[[#This Row],[Labor Force]]-Table711[[#This Row],[Total Unemployed]]</f>
        <v>266748.25</v>
      </c>
      <c r="AL123" s="58" t="str">
        <f>IF(Table711[[#This Row],[Literacy percent]]&gt;90,"BOON","BARRIER")</f>
        <v>BARRIER</v>
      </c>
      <c r="AO123" s="66" t="s">
        <v>140</v>
      </c>
      <c r="AP123" s="4">
        <v>960</v>
      </c>
      <c r="AQ123" s="4">
        <v>600</v>
      </c>
      <c r="AR123" s="67">
        <f>Table512[[#This Row],[Highways(Km)]]/Table512[[#This Row],[Area(Sq Km)]]</f>
        <v>0.625</v>
      </c>
      <c r="AU123" s="73" t="s">
        <v>153</v>
      </c>
      <c r="AV123" s="74">
        <v>10566212</v>
      </c>
      <c r="AW123" s="74">
        <v>10.82</v>
      </c>
      <c r="AX123" s="74">
        <v>10.43</v>
      </c>
      <c r="AY123" s="75">
        <v>114326.41383999999</v>
      </c>
      <c r="AZ123" s="75">
        <v>110205.59116</v>
      </c>
      <c r="BA123" s="75">
        <v>4120.8226799999975</v>
      </c>
    </row>
    <row r="124" spans="1:53" x14ac:dyDescent="0.25">
      <c r="A124" s="17" t="s">
        <v>47</v>
      </c>
      <c r="B124" s="15">
        <v>122000000</v>
      </c>
      <c r="C124" s="15">
        <v>100600000</v>
      </c>
      <c r="D124" s="15">
        <v>21400000</v>
      </c>
      <c r="E124" s="15">
        <v>0.82459016393442619</v>
      </c>
      <c r="F124" s="25" t="str">
        <f t="shared" si="1"/>
        <v>BOON</v>
      </c>
      <c r="I124" s="17" t="s">
        <v>189</v>
      </c>
      <c r="J124" s="21">
        <v>47425336</v>
      </c>
      <c r="K124" s="21">
        <v>303000</v>
      </c>
      <c r="L124" s="21">
        <v>48177000</v>
      </c>
      <c r="M124" s="15">
        <v>1.0158494185470821</v>
      </c>
      <c r="P124" s="39" t="s">
        <v>141</v>
      </c>
      <c r="Q124" s="39">
        <v>18.489999999999998</v>
      </c>
      <c r="R124" s="39">
        <v>216494</v>
      </c>
      <c r="S124" s="38">
        <v>7.72</v>
      </c>
      <c r="T124" s="38">
        <f>(Table49[[#This Row],[ Population]]/1000)*Table49[[#This Row],[ Birth rate(births/1000 population)]]</f>
        <v>4002.9740599999996</v>
      </c>
      <c r="U124" s="84">
        <f>(Table49[[#This Row],[Birth''s per year]]/1000)*Table49[[#This Row],[Infant mortality per 1000 births]]</f>
        <v>30.902959743199997</v>
      </c>
      <c r="X124" s="51" t="s">
        <v>128</v>
      </c>
      <c r="Y124" s="53">
        <v>1230602</v>
      </c>
      <c r="Z124" s="53">
        <v>-0.9</v>
      </c>
      <c r="AA124" s="54">
        <f>(Table310[[#This Row],[29928987]]/1000)*Table310[[#This Row],[23.06]]</f>
        <v>-1107.5418000000002</v>
      </c>
      <c r="AD124" s="45" t="s">
        <v>156</v>
      </c>
      <c r="AE124" s="55">
        <v>776948</v>
      </c>
      <c r="AF124" s="55">
        <v>36</v>
      </c>
      <c r="AG124" s="55">
        <v>88.9</v>
      </c>
      <c r="AH124" s="55">
        <v>309900</v>
      </c>
      <c r="AI124" s="58">
        <f>(Table711[[#This Row],[Unemployment percent]]/100)*Table711[[#This Row],[Population]]</f>
        <v>279701.27999999997</v>
      </c>
      <c r="AJ124" s="58">
        <f>(Table711[[#This Row],[Literacy percent]]/100)*Table711[[#This Row],[Population]]</f>
        <v>690706.772</v>
      </c>
      <c r="AK124" s="58">
        <f>Table711[[#This Row],[Labor Force]]-Table711[[#This Row],[Total Unemployed]]</f>
        <v>30198.72000000003</v>
      </c>
      <c r="AL124" s="58" t="str">
        <f>IF(Table711[[#This Row],[Literacy percent]]&gt;90,"BOON","BARRIER")</f>
        <v>BARRIER</v>
      </c>
      <c r="AO124" s="66" t="s">
        <v>141</v>
      </c>
      <c r="AP124" s="4">
        <v>19060</v>
      </c>
      <c r="AQ124" s="4">
        <v>5432</v>
      </c>
      <c r="AR124" s="67">
        <f>Table512[[#This Row],[Highways(Km)]]/Table512[[#This Row],[Area(Sq Km)]]</f>
        <v>0.2849947534102833</v>
      </c>
      <c r="AU124" s="73" t="s">
        <v>61</v>
      </c>
      <c r="AV124" s="74">
        <v>780133</v>
      </c>
      <c r="AW124" s="74">
        <v>12.57</v>
      </c>
      <c r="AX124" s="74">
        <v>7.64</v>
      </c>
      <c r="AY124" s="75">
        <v>9806.2718100000002</v>
      </c>
      <c r="AZ124" s="75">
        <v>5960.21612</v>
      </c>
      <c r="BA124" s="75">
        <v>3846.0556900000001</v>
      </c>
    </row>
    <row r="125" spans="1:53" x14ac:dyDescent="0.25">
      <c r="A125" s="17" t="s">
        <v>161</v>
      </c>
      <c r="B125" s="15">
        <v>270300000</v>
      </c>
      <c r="C125" s="15">
        <v>251300000</v>
      </c>
      <c r="D125" s="15">
        <v>19000000</v>
      </c>
      <c r="E125" s="15">
        <v>0.92970773214946356</v>
      </c>
      <c r="F125" s="25" t="str">
        <f t="shared" si="1"/>
        <v>BOON</v>
      </c>
      <c r="I125" s="17" t="s">
        <v>73</v>
      </c>
      <c r="J125" s="21">
        <v>893354</v>
      </c>
      <c r="K125" s="21">
        <v>5700</v>
      </c>
      <c r="L125" s="21">
        <v>906300</v>
      </c>
      <c r="M125" s="15">
        <v>1.0144914557946794</v>
      </c>
      <c r="P125" s="39" t="s">
        <v>142</v>
      </c>
      <c r="Q125" s="39">
        <v>13.9</v>
      </c>
      <c r="R125" s="39">
        <v>4035461</v>
      </c>
      <c r="S125" s="38">
        <v>5.85</v>
      </c>
      <c r="T125" s="38">
        <f>(Table49[[#This Row],[ Population]]/1000)*Table49[[#This Row],[ Birth rate(births/1000 population)]]</f>
        <v>56092.907899999998</v>
      </c>
      <c r="U125" s="84">
        <f>(Table49[[#This Row],[Birth''s per year]]/1000)*Table49[[#This Row],[Infant mortality per 1000 births]]</f>
        <v>328.14351121499999</v>
      </c>
      <c r="X125" s="51" t="s">
        <v>131</v>
      </c>
      <c r="Y125" s="53">
        <v>4455421</v>
      </c>
      <c r="Z125" s="53">
        <v>-0.26</v>
      </c>
      <c r="AA125" s="54">
        <f>(Table310[[#This Row],[29928987]]/1000)*Table310[[#This Row],[23.06]]</f>
        <v>-1158.4094600000001</v>
      </c>
      <c r="AD125" s="45" t="s">
        <v>117</v>
      </c>
      <c r="AE125" s="55">
        <v>468571</v>
      </c>
      <c r="AF125" s="55">
        <v>4.5</v>
      </c>
      <c r="AG125" s="55">
        <v>100</v>
      </c>
      <c r="AH125" s="55">
        <v>293700</v>
      </c>
      <c r="AI125" s="58">
        <f>(Table711[[#This Row],[Unemployment percent]]/100)*Table711[[#This Row],[Population]]</f>
        <v>21085.695</v>
      </c>
      <c r="AJ125" s="58">
        <f>(Table711[[#This Row],[Literacy percent]]/100)*Table711[[#This Row],[Population]]</f>
        <v>468571</v>
      </c>
      <c r="AK125" s="58">
        <f>Table711[[#This Row],[Labor Force]]-Table711[[#This Row],[Total Unemployed]]</f>
        <v>272614.30499999999</v>
      </c>
      <c r="AL125" s="58" t="str">
        <f>IF(Table711[[#This Row],[Literacy percent]]&gt;90,"BOON","BARRIER")</f>
        <v>BOON</v>
      </c>
      <c r="AO125" s="66" t="s">
        <v>142</v>
      </c>
      <c r="AP125" s="4">
        <v>268680</v>
      </c>
      <c r="AQ125" s="4">
        <v>92382</v>
      </c>
      <c r="AR125" s="67">
        <f>Table512[[#This Row],[Highways(Km)]]/Table512[[#This Row],[Area(Sq Km)]]</f>
        <v>0.34383653416703885</v>
      </c>
      <c r="AU125" s="73" t="s">
        <v>184</v>
      </c>
      <c r="AV125" s="74">
        <v>1088644</v>
      </c>
      <c r="AW125" s="74">
        <v>12.81</v>
      </c>
      <c r="AX125" s="74">
        <v>9.3699999999999992</v>
      </c>
      <c r="AY125" s="75">
        <v>13945.529640000001</v>
      </c>
      <c r="AZ125" s="75">
        <v>10200.594279999999</v>
      </c>
      <c r="BA125" s="75">
        <v>3744.9353600000013</v>
      </c>
    </row>
    <row r="126" spans="1:53" x14ac:dyDescent="0.25">
      <c r="A126" s="17" t="s">
        <v>84</v>
      </c>
      <c r="B126" s="15">
        <v>245000000</v>
      </c>
      <c r="C126" s="15">
        <v>227900000</v>
      </c>
      <c r="D126" s="15">
        <v>17100000</v>
      </c>
      <c r="E126" s="15">
        <v>0.93020408163265311</v>
      </c>
      <c r="F126" s="25" t="str">
        <f t="shared" si="1"/>
        <v>BOON</v>
      </c>
      <c r="I126" s="17" t="s">
        <v>166</v>
      </c>
      <c r="J126" s="21">
        <v>10829175</v>
      </c>
      <c r="K126" s="21">
        <v>64000</v>
      </c>
      <c r="L126" s="21">
        <v>10176000</v>
      </c>
      <c r="M126" s="15">
        <v>0.93968377092437794</v>
      </c>
      <c r="P126" s="39" t="s">
        <v>143</v>
      </c>
      <c r="Q126" s="39">
        <v>24.88</v>
      </c>
      <c r="R126" s="39">
        <v>5465100</v>
      </c>
      <c r="S126" s="38">
        <v>29.11</v>
      </c>
      <c r="T126" s="38">
        <f>(Table49[[#This Row],[ Population]]/1000)*Table49[[#This Row],[ Birth rate(births/1000 population)]]</f>
        <v>135971.68799999999</v>
      </c>
      <c r="U126" s="84">
        <f>(Table49[[#This Row],[Birth''s per year]]/1000)*Table49[[#This Row],[Infant mortality per 1000 births]]</f>
        <v>3958.1358376799999</v>
      </c>
      <c r="X126" s="51" t="s">
        <v>22</v>
      </c>
      <c r="Y126" s="53">
        <v>57881</v>
      </c>
      <c r="Z126" s="53">
        <v>-20.71</v>
      </c>
      <c r="AA126" s="54">
        <f>(Table310[[#This Row],[29928987]]/1000)*Table310[[#This Row],[23.06]]</f>
        <v>-1198.71551</v>
      </c>
      <c r="AD126" s="45" t="s">
        <v>64</v>
      </c>
      <c r="AE126" s="55">
        <v>476703</v>
      </c>
      <c r="AF126" s="55">
        <v>50</v>
      </c>
      <c r="AG126" s="55">
        <v>67.900000000000006</v>
      </c>
      <c r="AH126" s="55">
        <v>282000</v>
      </c>
      <c r="AI126" s="58">
        <f>(Table711[[#This Row],[Unemployment percent]]/100)*Table711[[#This Row],[Population]]</f>
        <v>238351.5</v>
      </c>
      <c r="AJ126" s="58">
        <f>(Table711[[#This Row],[Literacy percent]]/100)*Table711[[#This Row],[Population]]</f>
        <v>323681.337</v>
      </c>
      <c r="AK126" s="58">
        <f>Table711[[#This Row],[Labor Force]]-Table711[[#This Row],[Total Unemployed]]</f>
        <v>43648.5</v>
      </c>
      <c r="AL126" s="58" t="str">
        <f>IF(Table711[[#This Row],[Literacy percent]]&gt;90,"BOON","BARRIER")</f>
        <v>BARRIER</v>
      </c>
      <c r="AO126" s="66" t="s">
        <v>143</v>
      </c>
      <c r="AP126" s="4">
        <v>129494</v>
      </c>
      <c r="AQ126" s="4">
        <v>18712</v>
      </c>
      <c r="AR126" s="67">
        <f>Table512[[#This Row],[Highways(Km)]]/Table512[[#This Row],[Area(Sq Km)]]</f>
        <v>0.14450090351676526</v>
      </c>
      <c r="AU126" s="73" t="s">
        <v>74</v>
      </c>
      <c r="AV126" s="74">
        <v>5223442</v>
      </c>
      <c r="AW126" s="74">
        <v>10.5</v>
      </c>
      <c r="AX126" s="74">
        <v>9.7899999999999991</v>
      </c>
      <c r="AY126" s="75">
        <v>54846.141000000003</v>
      </c>
      <c r="AZ126" s="75">
        <v>51137.497179999998</v>
      </c>
      <c r="BA126" s="75">
        <v>3708.6438200000048</v>
      </c>
    </row>
    <row r="127" spans="1:53" x14ac:dyDescent="0.25">
      <c r="A127" s="17" t="s">
        <v>170</v>
      </c>
      <c r="B127" s="15">
        <v>240300000</v>
      </c>
      <c r="C127" s="15">
        <v>223500000</v>
      </c>
      <c r="D127" s="15">
        <v>16800000</v>
      </c>
      <c r="E127" s="15">
        <v>0.93008739076154812</v>
      </c>
      <c r="F127" s="25" t="str">
        <f t="shared" si="1"/>
        <v>BOON</v>
      </c>
      <c r="I127" s="17" t="s">
        <v>55</v>
      </c>
      <c r="J127" s="21">
        <v>42954279</v>
      </c>
      <c r="K127" s="21">
        <v>252000</v>
      </c>
      <c r="L127" s="21">
        <v>40068000</v>
      </c>
      <c r="M127" s="15">
        <v>0.9328057863571636</v>
      </c>
      <c r="P127" s="39" t="s">
        <v>144</v>
      </c>
      <c r="Q127" s="39">
        <v>40.65</v>
      </c>
      <c r="R127" s="39">
        <v>128771988</v>
      </c>
      <c r="S127" s="38">
        <v>98.8</v>
      </c>
      <c r="T127" s="38">
        <f>(Table49[[#This Row],[ Population]]/1000)*Table49[[#This Row],[ Birth rate(births/1000 population)]]</f>
        <v>5234581.3121999996</v>
      </c>
      <c r="U127" s="84">
        <f>(Table49[[#This Row],[Birth''s per year]]/1000)*Table49[[#This Row],[Infant mortality per 1000 births]]</f>
        <v>517176.63364536001</v>
      </c>
      <c r="X127" s="51" t="s">
        <v>58</v>
      </c>
      <c r="Y127" s="53">
        <v>17298040</v>
      </c>
      <c r="Z127" s="53">
        <v>-7.0000000000000007E-2</v>
      </c>
      <c r="AA127" s="54">
        <f>(Table310[[#This Row],[29928987]]/1000)*Table310[[#This Row],[23.06]]</f>
        <v>-1210.8628000000001</v>
      </c>
      <c r="AD127" s="45" t="s">
        <v>41</v>
      </c>
      <c r="AE127" s="55">
        <v>1640115</v>
      </c>
      <c r="AF127" s="55">
        <v>23.8</v>
      </c>
      <c r="AG127" s="55">
        <v>79.8</v>
      </c>
      <c r="AH127" s="55">
        <v>264000</v>
      </c>
      <c r="AI127" s="58">
        <f>(Table711[[#This Row],[Unemployment percent]]/100)*Table711[[#This Row],[Population]]</f>
        <v>390347.37000000005</v>
      </c>
      <c r="AJ127" s="58">
        <f>(Table711[[#This Row],[Literacy percent]]/100)*Table711[[#This Row],[Population]]</f>
        <v>1308811.7699999998</v>
      </c>
      <c r="AK127" s="58">
        <f>Table711[[#This Row],[Labor Force]]-Table711[[#This Row],[Total Unemployed]]</f>
        <v>-126347.37000000005</v>
      </c>
      <c r="AL127" s="58" t="str">
        <f>IF(Table711[[#This Row],[Literacy percent]]&gt;90,"BOON","BARRIER")</f>
        <v>BARRIER</v>
      </c>
      <c r="AO127" s="66" t="s">
        <v>144</v>
      </c>
      <c r="AP127" s="4">
        <v>923768</v>
      </c>
      <c r="AQ127" s="4">
        <v>194394</v>
      </c>
      <c r="AR127" s="67">
        <f>Table512[[#This Row],[Highways(Km)]]/Table512[[#This Row],[Area(Sq Km)]]</f>
        <v>0.21043595361605943</v>
      </c>
      <c r="AU127" s="73" t="s">
        <v>126</v>
      </c>
      <c r="AV127" s="74">
        <v>432900</v>
      </c>
      <c r="AW127" s="74">
        <v>14.14</v>
      </c>
      <c r="AX127" s="74">
        <v>6.44</v>
      </c>
      <c r="AY127" s="75">
        <v>6121.2060000000001</v>
      </c>
      <c r="AZ127" s="75">
        <v>2787.8760000000002</v>
      </c>
      <c r="BA127" s="75">
        <v>3333.33</v>
      </c>
    </row>
    <row r="128" spans="1:53" x14ac:dyDescent="0.25">
      <c r="A128" s="17" t="s">
        <v>72</v>
      </c>
      <c r="B128" s="15">
        <v>220000000</v>
      </c>
      <c r="C128" s="15">
        <v>204600000</v>
      </c>
      <c r="D128" s="15">
        <v>15400000</v>
      </c>
      <c r="E128" s="15">
        <v>0.93</v>
      </c>
      <c r="F128" s="25" t="str">
        <f t="shared" si="1"/>
        <v>BOON</v>
      </c>
      <c r="I128" s="17" t="s">
        <v>69</v>
      </c>
      <c r="J128" s="21">
        <v>6704932</v>
      </c>
      <c r="K128" s="21">
        <v>39000</v>
      </c>
      <c r="L128" s="21">
        <v>6201000</v>
      </c>
      <c r="M128" s="15">
        <v>0.92484159421751033</v>
      </c>
      <c r="P128" s="39" t="s">
        <v>145</v>
      </c>
      <c r="Q128" s="39">
        <v>11.67</v>
      </c>
      <c r="R128" s="39">
        <v>4593041</v>
      </c>
      <c r="S128" s="38">
        <v>3.7</v>
      </c>
      <c r="T128" s="38">
        <f>(Table49[[#This Row],[ Population]]/1000)*Table49[[#This Row],[ Birth rate(births/1000 population)]]</f>
        <v>53600.78847</v>
      </c>
      <c r="U128" s="84">
        <f>(Table49[[#This Row],[Birth''s per year]]/1000)*Table49[[#This Row],[Infant mortality per 1000 births]]</f>
        <v>198.32291733900001</v>
      </c>
      <c r="X128" s="51" t="s">
        <v>85</v>
      </c>
      <c r="Y128" s="53">
        <v>89502</v>
      </c>
      <c r="Z128" s="53">
        <v>-13.92</v>
      </c>
      <c r="AA128" s="54">
        <f>(Table310[[#This Row],[29928987]]/1000)*Table310[[#This Row],[23.06]]</f>
        <v>-1245.8678399999999</v>
      </c>
      <c r="AD128" s="45" t="s">
        <v>118</v>
      </c>
      <c r="AE128" s="55">
        <v>449198</v>
      </c>
      <c r="AF128" s="55">
        <v>4.7</v>
      </c>
      <c r="AG128" s="55">
        <v>94.5</v>
      </c>
      <c r="AH128" s="55">
        <v>231500</v>
      </c>
      <c r="AI128" s="58">
        <f>(Table711[[#This Row],[Unemployment percent]]/100)*Table711[[#This Row],[Population]]</f>
        <v>21112.306</v>
      </c>
      <c r="AJ128" s="58">
        <f>(Table711[[#This Row],[Literacy percent]]/100)*Table711[[#This Row],[Population]]</f>
        <v>424492.11</v>
      </c>
      <c r="AK128" s="58">
        <f>Table711[[#This Row],[Labor Force]]-Table711[[#This Row],[Total Unemployed]]</f>
        <v>210387.69399999999</v>
      </c>
      <c r="AL128" s="58" t="str">
        <f>IF(Table711[[#This Row],[Literacy percent]]&gt;90,"BOON","BARRIER")</f>
        <v>BOON</v>
      </c>
      <c r="AO128" s="66" t="s">
        <v>145</v>
      </c>
      <c r="AP128" s="4">
        <v>324220</v>
      </c>
      <c r="AQ128" s="4">
        <v>91852</v>
      </c>
      <c r="AR128" s="67">
        <f>Table512[[#This Row],[Highways(Km)]]/Table512[[#This Row],[Area(Sq Km)]]</f>
        <v>0.28330146197026712</v>
      </c>
      <c r="AU128" s="73" t="s">
        <v>77</v>
      </c>
      <c r="AV128" s="74">
        <v>270485</v>
      </c>
      <c r="AW128" s="74">
        <v>16.93</v>
      </c>
      <c r="AX128" s="74">
        <v>4.63</v>
      </c>
      <c r="AY128" s="75">
        <v>4579.3110500000003</v>
      </c>
      <c r="AZ128" s="75">
        <v>1252.34555</v>
      </c>
      <c r="BA128" s="75">
        <v>3326.9655000000002</v>
      </c>
    </row>
    <row r="129" spans="1:53" x14ac:dyDescent="0.25">
      <c r="A129" s="17" t="s">
        <v>130</v>
      </c>
      <c r="B129" s="15">
        <v>192000000</v>
      </c>
      <c r="C129" s="15">
        <v>178600000</v>
      </c>
      <c r="D129" s="15">
        <v>13400000</v>
      </c>
      <c r="E129" s="15">
        <v>0.9302083333333333</v>
      </c>
      <c r="F129" s="25" t="str">
        <f t="shared" si="1"/>
        <v>BOON</v>
      </c>
      <c r="I129" s="17" t="s">
        <v>150</v>
      </c>
      <c r="J129" s="21">
        <v>27925628</v>
      </c>
      <c r="K129" s="21">
        <v>161000</v>
      </c>
      <c r="L129" s="21">
        <v>25599000</v>
      </c>
      <c r="M129" s="15">
        <v>0.91668484590570354</v>
      </c>
      <c r="P129" s="39" t="s">
        <v>146</v>
      </c>
      <c r="Q129" s="39">
        <v>36.729999999999997</v>
      </c>
      <c r="R129" s="39">
        <v>3001583</v>
      </c>
      <c r="S129" s="38">
        <v>19.510000000000002</v>
      </c>
      <c r="T129" s="38">
        <f>(Table49[[#This Row],[ Population]]/1000)*Table49[[#This Row],[ Birth rate(births/1000 population)]]</f>
        <v>110248.14358999999</v>
      </c>
      <c r="U129" s="84">
        <f>(Table49[[#This Row],[Birth''s per year]]/1000)*Table49[[#This Row],[Infant mortality per 1000 births]]</f>
        <v>2150.9412814409002</v>
      </c>
      <c r="X129" s="51" t="s">
        <v>113</v>
      </c>
      <c r="Y129" s="53">
        <v>1867035</v>
      </c>
      <c r="Z129" s="53">
        <v>-0.74</v>
      </c>
      <c r="AA129" s="54">
        <f>(Table310[[#This Row],[29928987]]/1000)*Table310[[#This Row],[23.06]]</f>
        <v>-1381.6059</v>
      </c>
      <c r="AD129" s="45" t="s">
        <v>126</v>
      </c>
      <c r="AE129" s="55">
        <v>432900</v>
      </c>
      <c r="AF129" s="55">
        <v>27.2</v>
      </c>
      <c r="AG129" s="55">
        <v>97.7</v>
      </c>
      <c r="AH129" s="55">
        <v>165900</v>
      </c>
      <c r="AI129" s="58">
        <f>(Table711[[#This Row],[Unemployment percent]]/100)*Table711[[#This Row],[Population]]</f>
        <v>117748.8</v>
      </c>
      <c r="AJ129" s="58">
        <f>(Table711[[#This Row],[Literacy percent]]/100)*Table711[[#This Row],[Population]]</f>
        <v>422943.3</v>
      </c>
      <c r="AK129" s="58">
        <f>Table711[[#This Row],[Labor Force]]-Table711[[#This Row],[Total Unemployed]]</f>
        <v>48151.199999999997</v>
      </c>
      <c r="AL129" s="58" t="str">
        <f>IF(Table711[[#This Row],[Literacy percent]]&gt;90,"BOON","BARRIER")</f>
        <v>BOON</v>
      </c>
      <c r="AO129" s="66" t="s">
        <v>146</v>
      </c>
      <c r="AP129" s="4">
        <v>212460</v>
      </c>
      <c r="AQ129" s="4">
        <v>34965</v>
      </c>
      <c r="AR129" s="67">
        <f>Table512[[#This Row],[Highways(Km)]]/Table512[[#This Row],[Area(Sq Km)]]</f>
        <v>0.16457215475854278</v>
      </c>
      <c r="AU129" s="73" t="s">
        <v>76</v>
      </c>
      <c r="AV129" s="74">
        <v>195506</v>
      </c>
      <c r="AW129" s="74">
        <v>20.7</v>
      </c>
      <c r="AX129" s="74">
        <v>4.8499999999999996</v>
      </c>
      <c r="AY129" s="75">
        <v>4046.9741999999997</v>
      </c>
      <c r="AZ129" s="75">
        <v>948.20409999999993</v>
      </c>
      <c r="BA129" s="75">
        <v>3098.7700999999997</v>
      </c>
    </row>
    <row r="130" spans="1:53" x14ac:dyDescent="0.25">
      <c r="A130" s="17" t="s">
        <v>127</v>
      </c>
      <c r="B130" s="15">
        <v>190200000</v>
      </c>
      <c r="C130" s="15">
        <v>176900000</v>
      </c>
      <c r="D130" s="15">
        <v>13300000</v>
      </c>
      <c r="E130" s="15">
        <v>0.93007360672975814</v>
      </c>
      <c r="F130" s="25" t="str">
        <f t="shared" si="1"/>
        <v>BOON</v>
      </c>
      <c r="I130" s="17" t="s">
        <v>39</v>
      </c>
      <c r="J130" s="21">
        <v>8857870</v>
      </c>
      <c r="K130" s="21">
        <v>49000</v>
      </c>
      <c r="L130" s="21">
        <v>7791000</v>
      </c>
      <c r="M130" s="15">
        <v>0.87955682348013686</v>
      </c>
      <c r="P130" s="39" t="s">
        <v>147</v>
      </c>
      <c r="Q130" s="39">
        <v>30.42</v>
      </c>
      <c r="R130" s="39">
        <v>162419946</v>
      </c>
      <c r="S130" s="38">
        <v>72.44</v>
      </c>
      <c r="T130" s="38">
        <f>(Table49[[#This Row],[ Population]]/1000)*Table49[[#This Row],[ Birth rate(births/1000 population)]]</f>
        <v>4940814.7573199999</v>
      </c>
      <c r="U130" s="84">
        <f>(Table49[[#This Row],[Birth''s per year]]/1000)*Table49[[#This Row],[Infant mortality per 1000 births]]</f>
        <v>357912.62102026073</v>
      </c>
      <c r="X130" s="51" t="s">
        <v>116</v>
      </c>
      <c r="Y130" s="53">
        <v>3596617</v>
      </c>
      <c r="Z130" s="53">
        <v>-0.71</v>
      </c>
      <c r="AA130" s="54">
        <f>(Table310[[#This Row],[29928987]]/1000)*Table310[[#This Row],[23.06]]</f>
        <v>-2553.59807</v>
      </c>
      <c r="AD130" s="45" t="s">
        <v>125</v>
      </c>
      <c r="AE130" s="55">
        <v>398534</v>
      </c>
      <c r="AF130" s="55">
        <v>7</v>
      </c>
      <c r="AG130" s="55">
        <v>92.8</v>
      </c>
      <c r="AH130" s="55">
        <v>160000</v>
      </c>
      <c r="AI130" s="58">
        <f>(Table711[[#This Row],[Unemployment percent]]/100)*Table711[[#This Row],[Population]]</f>
        <v>27897.38</v>
      </c>
      <c r="AJ130" s="58">
        <f>(Table711[[#This Row],[Literacy percent]]/100)*Table711[[#This Row],[Population]]</f>
        <v>369839.55199999997</v>
      </c>
      <c r="AK130" s="58">
        <f>Table711[[#This Row],[Labor Force]]-Table711[[#This Row],[Total Unemployed]]</f>
        <v>132102.62</v>
      </c>
      <c r="AL130" s="58" t="str">
        <f>IF(Table711[[#This Row],[Literacy percent]]&gt;90,"BOON","BARRIER")</f>
        <v>BOON</v>
      </c>
      <c r="AO130" s="66" t="s">
        <v>147</v>
      </c>
      <c r="AP130" s="4">
        <v>803940</v>
      </c>
      <c r="AQ130" s="4">
        <v>257683</v>
      </c>
      <c r="AR130" s="67">
        <f>Table512[[#This Row],[Highways(Km)]]/Table512[[#This Row],[Area(Sq Km)]]</f>
        <v>0.32052516356942062</v>
      </c>
      <c r="AU130" s="73" t="s">
        <v>176</v>
      </c>
      <c r="AV130" s="74">
        <v>1173900</v>
      </c>
      <c r="AW130" s="74">
        <v>27.72</v>
      </c>
      <c r="AX130" s="74">
        <v>25.26</v>
      </c>
      <c r="AY130" s="75">
        <v>32540.508000000002</v>
      </c>
      <c r="AZ130" s="75">
        <v>29652.714000000004</v>
      </c>
      <c r="BA130" s="75">
        <v>2887.7939999999981</v>
      </c>
    </row>
    <row r="131" spans="1:53" x14ac:dyDescent="0.25">
      <c r="A131" s="17" t="s">
        <v>64</v>
      </c>
      <c r="B131" s="15">
        <v>180000000</v>
      </c>
      <c r="C131" s="15">
        <v>167400000</v>
      </c>
      <c r="D131" s="15">
        <v>12600000</v>
      </c>
      <c r="E131" s="15">
        <v>0.93</v>
      </c>
      <c r="F131" s="25" t="str">
        <f t="shared" ref="F131:F183" si="2">IF(E131&lt;=1,"BOON","BARRIER")</f>
        <v>BOON</v>
      </c>
      <c r="I131" s="17" t="s">
        <v>131</v>
      </c>
      <c r="J131" s="21">
        <v>4455421</v>
      </c>
      <c r="K131" s="21">
        <v>24000</v>
      </c>
      <c r="L131" s="21">
        <v>3816000</v>
      </c>
      <c r="M131" s="15">
        <v>0.85648471827914807</v>
      </c>
      <c r="P131" s="39" t="s">
        <v>148</v>
      </c>
      <c r="Q131" s="39">
        <v>19.96</v>
      </c>
      <c r="R131" s="39">
        <v>3039150</v>
      </c>
      <c r="S131" s="38">
        <v>20.47</v>
      </c>
      <c r="T131" s="38">
        <f>(Table49[[#This Row],[ Population]]/1000)*Table49[[#This Row],[ Birth rate(births/1000 population)]]</f>
        <v>60661.434000000001</v>
      </c>
      <c r="U131" s="84">
        <f>(Table49[[#This Row],[Birth''s per year]]/1000)*Table49[[#This Row],[Infant mortality per 1000 births]]</f>
        <v>1241.73955398</v>
      </c>
      <c r="X131" s="51" t="s">
        <v>148</v>
      </c>
      <c r="Y131" s="53">
        <v>3039150</v>
      </c>
      <c r="Z131" s="53">
        <v>-0.91</v>
      </c>
      <c r="AA131" s="54">
        <f>(Table310[[#This Row],[29928987]]/1000)*Table310[[#This Row],[23.06]]</f>
        <v>-2765.6265000000003</v>
      </c>
      <c r="AD131" s="45" t="s">
        <v>92</v>
      </c>
      <c r="AE131" s="55">
        <v>296737</v>
      </c>
      <c r="AF131" s="55">
        <v>3.1</v>
      </c>
      <c r="AG131" s="55">
        <v>99.9</v>
      </c>
      <c r="AH131" s="55">
        <v>158100</v>
      </c>
      <c r="AI131" s="58">
        <f>(Table711[[#This Row],[Unemployment percent]]/100)*Table711[[#This Row],[Population]]</f>
        <v>9198.8469999999998</v>
      </c>
      <c r="AJ131" s="58">
        <f>(Table711[[#This Row],[Literacy percent]]/100)*Table711[[#This Row],[Population]]</f>
        <v>296440.26300000004</v>
      </c>
      <c r="AK131" s="58">
        <f>Table711[[#This Row],[Labor Force]]-Table711[[#This Row],[Total Unemployed]]</f>
        <v>148901.15299999999</v>
      </c>
      <c r="AL131" s="58" t="str">
        <f>IF(Table711[[#This Row],[Literacy percent]]&gt;90,"BOON","BARRIER")</f>
        <v>BOON</v>
      </c>
      <c r="AO131" s="66" t="s">
        <v>148</v>
      </c>
      <c r="AP131" s="4">
        <v>78200</v>
      </c>
      <c r="AQ131" s="4">
        <v>11643</v>
      </c>
      <c r="AR131" s="67">
        <f>Table512[[#This Row],[Highways(Km)]]/Table512[[#This Row],[Area(Sq Km)]]</f>
        <v>0.14888746803069053</v>
      </c>
      <c r="AU131" s="73" t="s">
        <v>113</v>
      </c>
      <c r="AV131" s="74">
        <v>1867035</v>
      </c>
      <c r="AW131" s="74">
        <v>26.53</v>
      </c>
      <c r="AX131" s="74">
        <v>25.03</v>
      </c>
      <c r="AY131" s="75">
        <v>49532.438550000006</v>
      </c>
      <c r="AZ131" s="75">
        <v>46731.886050000001</v>
      </c>
      <c r="BA131" s="75">
        <v>2800.5525000000052</v>
      </c>
    </row>
    <row r="132" spans="1:53" x14ac:dyDescent="0.25">
      <c r="A132" s="17" t="s">
        <v>85</v>
      </c>
      <c r="B132" s="15">
        <v>149000000</v>
      </c>
      <c r="C132" s="15">
        <v>138600000</v>
      </c>
      <c r="D132" s="15">
        <v>10400000</v>
      </c>
      <c r="E132" s="15">
        <v>0.93020134228187923</v>
      </c>
      <c r="F132" s="25" t="str">
        <f t="shared" si="2"/>
        <v>BOON</v>
      </c>
      <c r="I132" s="17" t="s">
        <v>194</v>
      </c>
      <c r="J132" s="21">
        <v>26851195</v>
      </c>
      <c r="K132" s="21">
        <v>142000</v>
      </c>
      <c r="L132" s="21">
        <v>22578000</v>
      </c>
      <c r="M132" s="15">
        <v>0.84085643115697462</v>
      </c>
      <c r="P132" s="39" t="s">
        <v>149</v>
      </c>
      <c r="Q132" s="39">
        <v>29.43</v>
      </c>
      <c r="R132" s="39">
        <v>6347884</v>
      </c>
      <c r="S132" s="38">
        <v>25.63</v>
      </c>
      <c r="T132" s="38">
        <f>(Table49[[#This Row],[ Population]]/1000)*Table49[[#This Row],[ Birth rate(births/1000 population)]]</f>
        <v>186818.22612000001</v>
      </c>
      <c r="U132" s="84">
        <f>(Table49[[#This Row],[Birth''s per year]]/1000)*Table49[[#This Row],[Infant mortality per 1000 births]]</f>
        <v>4788.1511354556005</v>
      </c>
      <c r="X132" s="51" t="s">
        <v>73</v>
      </c>
      <c r="Y132" s="53">
        <v>893354</v>
      </c>
      <c r="Z132" s="53">
        <v>-3.14</v>
      </c>
      <c r="AA132" s="54">
        <f>(Table310[[#This Row],[29928987]]/1000)*Table310[[#This Row],[23.06]]</f>
        <v>-2805.1315600000003</v>
      </c>
      <c r="AD132" s="45" t="s">
        <v>44</v>
      </c>
      <c r="AE132" s="55">
        <v>372361</v>
      </c>
      <c r="AF132" s="55">
        <v>3.2</v>
      </c>
      <c r="AG132" s="55">
        <v>93.9</v>
      </c>
      <c r="AH132" s="55">
        <v>158000</v>
      </c>
      <c r="AI132" s="58">
        <f>(Table711[[#This Row],[Unemployment percent]]/100)*Table711[[#This Row],[Population]]</f>
        <v>11915.552</v>
      </c>
      <c r="AJ132" s="58">
        <f>(Table711[[#This Row],[Literacy percent]]/100)*Table711[[#This Row],[Population]]</f>
        <v>349646.97899999999</v>
      </c>
      <c r="AK132" s="58">
        <f>Table711[[#This Row],[Labor Force]]-Table711[[#This Row],[Total Unemployed]]</f>
        <v>146084.448</v>
      </c>
      <c r="AL132" s="58" t="str">
        <f>IF(Table711[[#This Row],[Literacy percent]]&gt;90,"BOON","BARRIER")</f>
        <v>BOON</v>
      </c>
      <c r="AO132" s="66" t="s">
        <v>149</v>
      </c>
      <c r="AP132" s="4">
        <v>406750</v>
      </c>
      <c r="AQ132" s="4">
        <v>29500</v>
      </c>
      <c r="AR132" s="67">
        <f>Table512[[#This Row],[Highways(Km)]]/Table512[[#This Row],[Area(Sq Km)]]</f>
        <v>7.2526121696373694E-2</v>
      </c>
      <c r="AU132" s="73" t="s">
        <v>141</v>
      </c>
      <c r="AV132" s="74">
        <v>216494</v>
      </c>
      <c r="AW132" s="74">
        <v>18.489999999999998</v>
      </c>
      <c r="AX132" s="74">
        <v>5.65</v>
      </c>
      <c r="AY132" s="75">
        <v>4002.9740599999996</v>
      </c>
      <c r="AZ132" s="75">
        <v>1223.1911</v>
      </c>
      <c r="BA132" s="75">
        <v>2779.7829599999995</v>
      </c>
    </row>
    <row r="133" spans="1:53" x14ac:dyDescent="0.25">
      <c r="A133" s="17" t="s">
        <v>22</v>
      </c>
      <c r="B133" s="15">
        <v>130000000</v>
      </c>
      <c r="C133" s="15">
        <v>120900000</v>
      </c>
      <c r="D133" s="15">
        <v>9100000</v>
      </c>
      <c r="E133" s="15">
        <v>0.93</v>
      </c>
      <c r="F133" s="25" t="str">
        <f t="shared" si="2"/>
        <v>BOON</v>
      </c>
      <c r="I133" s="17" t="s">
        <v>134</v>
      </c>
      <c r="J133" s="21">
        <v>32725847</v>
      </c>
      <c r="K133" s="21">
        <v>167000</v>
      </c>
      <c r="L133" s="21">
        <v>26553000</v>
      </c>
      <c r="M133" s="15">
        <v>0.81137701340472568</v>
      </c>
      <c r="P133" s="39" t="s">
        <v>150</v>
      </c>
      <c r="Q133" s="39">
        <v>20.87</v>
      </c>
      <c r="R133" s="39">
        <v>27925628</v>
      </c>
      <c r="S133" s="38">
        <v>31.94</v>
      </c>
      <c r="T133" s="38">
        <f>(Table49[[#This Row],[ Population]]/1000)*Table49[[#This Row],[ Birth rate(births/1000 population)]]</f>
        <v>582807.85636000009</v>
      </c>
      <c r="U133" s="84">
        <f>(Table49[[#This Row],[Birth''s per year]]/1000)*Table49[[#This Row],[Infant mortality per 1000 births]]</f>
        <v>18614.882932138404</v>
      </c>
      <c r="X133" s="51" t="s">
        <v>157</v>
      </c>
      <c r="Y133" s="53">
        <v>22329977</v>
      </c>
      <c r="Z133" s="53">
        <v>-0.13</v>
      </c>
      <c r="AA133" s="54">
        <f>(Table310[[#This Row],[29928987]]/1000)*Table310[[#This Row],[23.06]]</f>
        <v>-2902.8970100000001</v>
      </c>
      <c r="AD133" s="45" t="s">
        <v>56</v>
      </c>
      <c r="AE133" s="55">
        <v>671247</v>
      </c>
      <c r="AF133" s="55">
        <v>20</v>
      </c>
      <c r="AG133" s="55">
        <v>56.5</v>
      </c>
      <c r="AH133" s="55">
        <v>144500</v>
      </c>
      <c r="AI133" s="58">
        <f>(Table711[[#This Row],[Unemployment percent]]/100)*Table711[[#This Row],[Population]]</f>
        <v>134249.4</v>
      </c>
      <c r="AJ133" s="58">
        <f>(Table711[[#This Row],[Literacy percent]]/100)*Table711[[#This Row],[Population]]</f>
        <v>379254.55499999999</v>
      </c>
      <c r="AK133" s="58">
        <f>Table711[[#This Row],[Labor Force]]-Table711[[#This Row],[Total Unemployed]]</f>
        <v>10250.600000000006</v>
      </c>
      <c r="AL133" s="58" t="str">
        <f>IF(Table711[[#This Row],[Literacy percent]]&gt;90,"BOON","BARRIER")</f>
        <v>BARRIER</v>
      </c>
      <c r="AO133" s="66" t="s">
        <v>150</v>
      </c>
      <c r="AP133" s="4">
        <v>1285220</v>
      </c>
      <c r="AQ133" s="4">
        <v>78230</v>
      </c>
      <c r="AR133" s="67">
        <f>Table512[[#This Row],[Highways(Km)]]/Table512[[#This Row],[Area(Sq Km)]]</f>
        <v>6.086895628763947E-2</v>
      </c>
      <c r="AU133" s="73" t="s">
        <v>35</v>
      </c>
      <c r="AV133" s="74">
        <v>10364388</v>
      </c>
      <c r="AW133" s="74">
        <v>10.48</v>
      </c>
      <c r="AX133" s="74">
        <v>10.220000000000001</v>
      </c>
      <c r="AY133" s="75">
        <v>108618.78624000002</v>
      </c>
      <c r="AZ133" s="75">
        <v>105924.04536000002</v>
      </c>
      <c r="BA133" s="75">
        <v>2694.7408799999976</v>
      </c>
    </row>
    <row r="134" spans="1:53" x14ac:dyDescent="0.25">
      <c r="A134" s="17" t="s">
        <v>123</v>
      </c>
      <c r="B134" s="15">
        <v>124400000</v>
      </c>
      <c r="C134" s="15">
        <v>115700000</v>
      </c>
      <c r="D134" s="15">
        <v>8700000</v>
      </c>
      <c r="E134" s="15">
        <v>0.930064308681672</v>
      </c>
      <c r="F134" s="25" t="str">
        <f t="shared" si="2"/>
        <v>BOON</v>
      </c>
      <c r="I134" s="17" t="s">
        <v>40</v>
      </c>
      <c r="J134" s="21">
        <v>4025476</v>
      </c>
      <c r="K134" s="21">
        <v>20000</v>
      </c>
      <c r="L134" s="21">
        <v>3180000</v>
      </c>
      <c r="M134" s="15">
        <v>0.78996868941710252</v>
      </c>
      <c r="P134" s="39" t="s">
        <v>151</v>
      </c>
      <c r="Q134" s="39">
        <v>25.31</v>
      </c>
      <c r="R134" s="39">
        <v>87857473</v>
      </c>
      <c r="S134" s="38">
        <v>23.51</v>
      </c>
      <c r="T134" s="38">
        <f>(Table49[[#This Row],[ Population]]/1000)*Table49[[#This Row],[ Birth rate(births/1000 population)]]</f>
        <v>2223672.64163</v>
      </c>
      <c r="U134" s="84">
        <f>(Table49[[#This Row],[Birth''s per year]]/1000)*Table49[[#This Row],[Infant mortality per 1000 births]]</f>
        <v>52278.543804721296</v>
      </c>
      <c r="X134" s="51" t="s">
        <v>119</v>
      </c>
      <c r="Y134" s="53">
        <v>2045262</v>
      </c>
      <c r="Z134" s="53">
        <v>-1.45</v>
      </c>
      <c r="AA134" s="54">
        <f>(Table310[[#This Row],[29928987]]/1000)*Table310[[#This Row],[23.06]]</f>
        <v>-2965.6298999999999</v>
      </c>
      <c r="AD134" s="45" t="s">
        <v>155</v>
      </c>
      <c r="AE134" s="55">
        <v>863051</v>
      </c>
      <c r="AF134" s="55">
        <v>2.7</v>
      </c>
      <c r="AG134" s="55">
        <v>82.5</v>
      </c>
      <c r="AH134" s="55">
        <v>140000</v>
      </c>
      <c r="AI134" s="58">
        <f>(Table711[[#This Row],[Unemployment percent]]/100)*Table711[[#This Row],[Population]]</f>
        <v>23302.377000000004</v>
      </c>
      <c r="AJ134" s="58">
        <f>(Table711[[#This Row],[Literacy percent]]/100)*Table711[[#This Row],[Population]]</f>
        <v>712017.07499999995</v>
      </c>
      <c r="AK134" s="58">
        <f>Table711[[#This Row],[Labor Force]]-Table711[[#This Row],[Total Unemployed]]</f>
        <v>116697.62299999999</v>
      </c>
      <c r="AL134" s="58" t="str">
        <f>IF(Table711[[#This Row],[Literacy percent]]&gt;90,"BOON","BARRIER")</f>
        <v>BARRIER</v>
      </c>
      <c r="AO134" s="66" t="s">
        <v>151</v>
      </c>
      <c r="AP134" s="4">
        <v>300000</v>
      </c>
      <c r="AQ134" s="4">
        <v>202124</v>
      </c>
      <c r="AR134" s="67">
        <f>Table512[[#This Row],[Highways(Km)]]/Table512[[#This Row],[Area(Sq Km)]]</f>
        <v>0.67374666666666672</v>
      </c>
      <c r="AU134" s="73" t="s">
        <v>30</v>
      </c>
      <c r="AV134" s="74">
        <v>301790</v>
      </c>
      <c r="AW134" s="74">
        <v>17.87</v>
      </c>
      <c r="AX134" s="74">
        <v>8.9700000000000006</v>
      </c>
      <c r="AY134" s="75">
        <v>5392.9873000000007</v>
      </c>
      <c r="AZ134" s="75">
        <v>2707.0563000000002</v>
      </c>
      <c r="BA134" s="75">
        <v>2685.9310000000005</v>
      </c>
    </row>
    <row r="135" spans="1:53" x14ac:dyDescent="0.25">
      <c r="A135" s="17" t="s">
        <v>36</v>
      </c>
      <c r="B135" s="15">
        <v>117000000</v>
      </c>
      <c r="C135" s="15">
        <v>108800000</v>
      </c>
      <c r="D135" s="15">
        <v>8200000</v>
      </c>
      <c r="E135" s="15">
        <v>0.92991452991452994</v>
      </c>
      <c r="F135" s="25" t="str">
        <f t="shared" si="2"/>
        <v>BOON</v>
      </c>
      <c r="I135" s="17" t="s">
        <v>94</v>
      </c>
      <c r="J135" s="21">
        <v>241973879</v>
      </c>
      <c r="K135" s="21">
        <v>1183000</v>
      </c>
      <c r="L135" s="21">
        <v>188097000</v>
      </c>
      <c r="M135" s="15">
        <v>0.77734423557346044</v>
      </c>
      <c r="P135" s="39" t="s">
        <v>152</v>
      </c>
      <c r="Q135" s="39">
        <v>10.78</v>
      </c>
      <c r="R135" s="39">
        <v>38635144</v>
      </c>
      <c r="S135" s="38">
        <v>8.51</v>
      </c>
      <c r="T135" s="38">
        <f>(Table49[[#This Row],[ Population]]/1000)*Table49[[#This Row],[ Birth rate(births/1000 population)]]</f>
        <v>416486.85232000001</v>
      </c>
      <c r="U135" s="84">
        <f>(Table49[[#This Row],[Birth''s per year]]/1000)*Table49[[#This Row],[Infant mortality per 1000 births]]</f>
        <v>3544.3031132432002</v>
      </c>
      <c r="X135" s="51" t="s">
        <v>104</v>
      </c>
      <c r="Y135" s="53">
        <v>33829590</v>
      </c>
      <c r="Z135" s="53">
        <v>-0.1</v>
      </c>
      <c r="AA135" s="54">
        <f>(Table310[[#This Row],[29928987]]/1000)*Table310[[#This Row],[23.06]]</f>
        <v>-3382.9589999999998</v>
      </c>
      <c r="AD135" s="45" t="s">
        <v>73</v>
      </c>
      <c r="AE135" s="55">
        <v>893354</v>
      </c>
      <c r="AF135" s="55">
        <v>7.6</v>
      </c>
      <c r="AG135" s="55">
        <v>93.7</v>
      </c>
      <c r="AH135" s="55">
        <v>137000</v>
      </c>
      <c r="AI135" s="58">
        <f>(Table711[[#This Row],[Unemployment percent]]/100)*Table711[[#This Row],[Population]]</f>
        <v>67894.903999999995</v>
      </c>
      <c r="AJ135" s="58">
        <f>(Table711[[#This Row],[Literacy percent]]/100)*Table711[[#This Row],[Population]]</f>
        <v>837072.69800000009</v>
      </c>
      <c r="AK135" s="58">
        <f>Table711[[#This Row],[Labor Force]]-Table711[[#This Row],[Total Unemployed]]</f>
        <v>69105.096000000005</v>
      </c>
      <c r="AL135" s="58" t="str">
        <f>IF(Table711[[#This Row],[Literacy percent]]&gt;90,"BOON","BARRIER")</f>
        <v>BOON</v>
      </c>
      <c r="AO135" s="66" t="s">
        <v>152</v>
      </c>
      <c r="AP135" s="4">
        <v>312685</v>
      </c>
      <c r="AQ135" s="4">
        <v>364697</v>
      </c>
      <c r="AR135" s="67">
        <f>Table512[[#This Row],[Highways(Km)]]/Table512[[#This Row],[Area(Sq Km)]]</f>
        <v>1.1663399267633561</v>
      </c>
      <c r="AU135" s="73" t="s">
        <v>161</v>
      </c>
      <c r="AV135" s="74">
        <v>166312</v>
      </c>
      <c r="AW135" s="74">
        <v>20.05</v>
      </c>
      <c r="AX135" s="74">
        <v>5.12</v>
      </c>
      <c r="AY135" s="75">
        <v>3334.5556000000001</v>
      </c>
      <c r="AZ135" s="75">
        <v>851.51744000000008</v>
      </c>
      <c r="BA135" s="75">
        <v>2483.0381600000001</v>
      </c>
    </row>
    <row r="136" spans="1:53" x14ac:dyDescent="0.25">
      <c r="A136" s="17" t="s">
        <v>23</v>
      </c>
      <c r="B136" s="15">
        <v>110800000</v>
      </c>
      <c r="C136" s="15">
        <v>103000000</v>
      </c>
      <c r="D136" s="15">
        <v>7800000</v>
      </c>
      <c r="E136" s="15">
        <v>0.9296028880866426</v>
      </c>
      <c r="F136" s="25" t="str">
        <f t="shared" si="2"/>
        <v>BOON</v>
      </c>
      <c r="I136" s="17" t="s">
        <v>50</v>
      </c>
      <c r="J136" s="21">
        <v>418224</v>
      </c>
      <c r="K136" s="21">
        <v>2000</v>
      </c>
      <c r="L136" s="21">
        <v>318000</v>
      </c>
      <c r="M136" s="15">
        <v>0.76035808561918972</v>
      </c>
      <c r="P136" s="39" t="s">
        <v>153</v>
      </c>
      <c r="Q136" s="39">
        <v>10.82</v>
      </c>
      <c r="R136" s="39">
        <v>10566212</v>
      </c>
      <c r="S136" s="38">
        <v>5.05</v>
      </c>
      <c r="T136" s="38">
        <f>(Table49[[#This Row],[ Population]]/1000)*Table49[[#This Row],[ Birth rate(births/1000 population)]]</f>
        <v>114326.41383999999</v>
      </c>
      <c r="U136" s="84">
        <f>(Table49[[#This Row],[Birth''s per year]]/1000)*Table49[[#This Row],[Infant mortality per 1000 births]]</f>
        <v>577.348389892</v>
      </c>
      <c r="X136" s="51" t="s">
        <v>175</v>
      </c>
      <c r="Y136" s="53">
        <v>438144</v>
      </c>
      <c r="Z136" s="53">
        <v>-8.81</v>
      </c>
      <c r="AA136" s="54">
        <f>(Table310[[#This Row],[29928987]]/1000)*Table310[[#This Row],[23.06]]</f>
        <v>-3860.0486400000004</v>
      </c>
      <c r="AD136" s="45" t="s">
        <v>33</v>
      </c>
      <c r="AE136" s="55">
        <v>279254</v>
      </c>
      <c r="AF136" s="55">
        <v>10.7</v>
      </c>
      <c r="AG136" s="55">
        <v>97.4</v>
      </c>
      <c r="AH136" s="55">
        <v>128500</v>
      </c>
      <c r="AI136" s="58">
        <f>(Table711[[#This Row],[Unemployment percent]]/100)*Table711[[#This Row],[Population]]</f>
        <v>29880.178</v>
      </c>
      <c r="AJ136" s="58">
        <f>(Table711[[#This Row],[Literacy percent]]/100)*Table711[[#This Row],[Population]]</f>
        <v>271993.39600000001</v>
      </c>
      <c r="AK136" s="58">
        <f>Table711[[#This Row],[Labor Force]]-Table711[[#This Row],[Total Unemployed]]</f>
        <v>98619.822</v>
      </c>
      <c r="AL136" s="58" t="str">
        <f>IF(Table711[[#This Row],[Literacy percent]]&gt;90,"BOON","BARRIER")</f>
        <v>BOON</v>
      </c>
      <c r="AO136" s="66" t="s">
        <v>153</v>
      </c>
      <c r="AP136" s="4">
        <v>92391</v>
      </c>
      <c r="AQ136" s="4">
        <v>17135</v>
      </c>
      <c r="AR136" s="67">
        <f>Table512[[#This Row],[Highways(Km)]]/Table512[[#This Row],[Area(Sq Km)]]</f>
        <v>0.18546178740353497</v>
      </c>
      <c r="AU136" s="73" t="s">
        <v>87</v>
      </c>
      <c r="AV136" s="74">
        <v>168564</v>
      </c>
      <c r="AW136" s="74">
        <v>19.03</v>
      </c>
      <c r="AX136" s="74">
        <v>4.41</v>
      </c>
      <c r="AY136" s="75">
        <v>3207.7729199999999</v>
      </c>
      <c r="AZ136" s="75">
        <v>743.36724000000004</v>
      </c>
      <c r="BA136" s="75">
        <v>2464.4056799999998</v>
      </c>
    </row>
    <row r="137" spans="1:53" x14ac:dyDescent="0.25">
      <c r="A137" s="17" t="s">
        <v>52</v>
      </c>
      <c r="B137" s="15">
        <v>106000000</v>
      </c>
      <c r="C137" s="15">
        <v>98580000</v>
      </c>
      <c r="D137" s="15">
        <v>7420000</v>
      </c>
      <c r="E137" s="15">
        <v>0.93</v>
      </c>
      <c r="F137" s="25" t="str">
        <f t="shared" si="2"/>
        <v>BOON</v>
      </c>
      <c r="I137" s="17" t="s">
        <v>143</v>
      </c>
      <c r="J137" s="21">
        <v>5465100</v>
      </c>
      <c r="K137" s="21">
        <v>25770</v>
      </c>
      <c r="L137" s="21">
        <v>4097430</v>
      </c>
      <c r="M137" s="15">
        <v>0.74974474392051382</v>
      </c>
      <c r="P137" s="39" t="s">
        <v>154</v>
      </c>
      <c r="Q137" s="39">
        <v>13.93</v>
      </c>
      <c r="R137" s="39">
        <v>3916632</v>
      </c>
      <c r="S137" s="38">
        <v>8.24</v>
      </c>
      <c r="T137" s="38">
        <f>(Table49[[#This Row],[ Population]]/1000)*Table49[[#This Row],[ Birth rate(births/1000 population)]]</f>
        <v>54558.68376</v>
      </c>
      <c r="U137" s="84">
        <f>(Table49[[#This Row],[Birth''s per year]]/1000)*Table49[[#This Row],[Infant mortality per 1000 births]]</f>
        <v>449.56355418240003</v>
      </c>
      <c r="X137" s="51" t="s">
        <v>124</v>
      </c>
      <c r="Y137" s="53">
        <v>12291529</v>
      </c>
      <c r="Z137" s="53">
        <v>-0.33</v>
      </c>
      <c r="AA137" s="54">
        <f>(Table310[[#This Row],[29928987]]/1000)*Table310[[#This Row],[23.06]]</f>
        <v>-4056.2045700000003</v>
      </c>
      <c r="AD137" s="45" t="s">
        <v>86</v>
      </c>
      <c r="AE137" s="55">
        <v>448713</v>
      </c>
      <c r="AF137" s="55">
        <v>27.8</v>
      </c>
      <c r="AG137" s="55">
        <v>90</v>
      </c>
      <c r="AH137" s="55">
        <v>125900</v>
      </c>
      <c r="AI137" s="58">
        <f>(Table711[[#This Row],[Unemployment percent]]/100)*Table711[[#This Row],[Population]]</f>
        <v>124742.21400000001</v>
      </c>
      <c r="AJ137" s="58">
        <f>(Table711[[#This Row],[Literacy percent]]/100)*Table711[[#This Row],[Population]]</f>
        <v>403841.7</v>
      </c>
      <c r="AK137" s="58">
        <f>Table711[[#This Row],[Labor Force]]-Table711[[#This Row],[Total Unemployed]]</f>
        <v>1157.7859999999928</v>
      </c>
      <c r="AL137" s="58" t="str">
        <f>IF(Table711[[#This Row],[Literacy percent]]&gt;90,"BOON","BARRIER")</f>
        <v>BARRIER</v>
      </c>
      <c r="AO137" s="66" t="s">
        <v>154</v>
      </c>
      <c r="AP137" s="4">
        <v>9104</v>
      </c>
      <c r="AQ137" s="4">
        <v>25328</v>
      </c>
      <c r="AR137" s="67">
        <f>Table512[[#This Row],[Highways(Km)]]/Table512[[#This Row],[Area(Sq Km)]]</f>
        <v>2.7820738137082599</v>
      </c>
      <c r="AU137" s="73" t="s">
        <v>105</v>
      </c>
      <c r="AV137" s="74">
        <v>103092</v>
      </c>
      <c r="AW137" s="74">
        <v>30.86</v>
      </c>
      <c r="AX137" s="74">
        <v>8.3699999999999992</v>
      </c>
      <c r="AY137" s="75">
        <v>3181.41912</v>
      </c>
      <c r="AZ137" s="75">
        <v>862.88003999999989</v>
      </c>
      <c r="BA137" s="75">
        <v>2318.53908</v>
      </c>
    </row>
    <row r="138" spans="1:53" x14ac:dyDescent="0.25">
      <c r="A138" s="17" t="s">
        <v>160</v>
      </c>
      <c r="B138" s="15">
        <v>105800000</v>
      </c>
      <c r="C138" s="15">
        <v>98440000</v>
      </c>
      <c r="D138" s="15">
        <v>7360000</v>
      </c>
      <c r="E138" s="15">
        <v>0.93043478260869561</v>
      </c>
      <c r="F138" s="25" t="str">
        <f t="shared" si="2"/>
        <v>BOON</v>
      </c>
      <c r="I138" s="17" t="s">
        <v>88</v>
      </c>
      <c r="J138" s="21">
        <v>14655189</v>
      </c>
      <c r="K138" s="21">
        <v>61000</v>
      </c>
      <c r="L138" s="21">
        <v>9699000</v>
      </c>
      <c r="M138" s="15">
        <v>0.66181336863004636</v>
      </c>
      <c r="P138" s="39" t="s">
        <v>155</v>
      </c>
      <c r="Q138" s="39">
        <v>15.54</v>
      </c>
      <c r="R138" s="39">
        <v>863051</v>
      </c>
      <c r="S138" s="38">
        <v>18.61</v>
      </c>
      <c r="T138" s="38">
        <f>(Table49[[#This Row],[ Population]]/1000)*Table49[[#This Row],[ Birth rate(births/1000 population)]]</f>
        <v>13411.812540000001</v>
      </c>
      <c r="U138" s="84">
        <f>(Table49[[#This Row],[Birth''s per year]]/1000)*Table49[[#This Row],[Infant mortality per 1000 births]]</f>
        <v>249.59383136940002</v>
      </c>
      <c r="X138" s="51" t="s">
        <v>71</v>
      </c>
      <c r="Y138" s="53">
        <v>1332893</v>
      </c>
      <c r="Z138" s="53">
        <v>-3.16</v>
      </c>
      <c r="AA138" s="54">
        <f>(Table310[[#This Row],[29928987]]/1000)*Table310[[#This Row],[23.06]]</f>
        <v>-4211.9418800000003</v>
      </c>
      <c r="AD138" s="45" t="s">
        <v>175</v>
      </c>
      <c r="AE138" s="55">
        <v>438144</v>
      </c>
      <c r="AF138" s="55">
        <v>17</v>
      </c>
      <c r="AG138" s="55">
        <v>93</v>
      </c>
      <c r="AH138" s="55">
        <v>104000</v>
      </c>
      <c r="AI138" s="58">
        <f>(Table711[[#This Row],[Unemployment percent]]/100)*Table711[[#This Row],[Population]]</f>
        <v>74484.48000000001</v>
      </c>
      <c r="AJ138" s="58">
        <f>(Table711[[#This Row],[Literacy percent]]/100)*Table711[[#This Row],[Population]]</f>
        <v>407473.92000000004</v>
      </c>
      <c r="AK138" s="58">
        <f>Table711[[#This Row],[Labor Force]]-Table711[[#This Row],[Total Unemployed]]</f>
        <v>29515.51999999999</v>
      </c>
      <c r="AL138" s="58" t="str">
        <f>IF(Table711[[#This Row],[Literacy percent]]&gt;90,"BOON","BARRIER")</f>
        <v>BOON</v>
      </c>
      <c r="AO138" s="66" t="s">
        <v>155</v>
      </c>
      <c r="AP138" s="4">
        <v>11437</v>
      </c>
      <c r="AQ138" s="4">
        <v>1230</v>
      </c>
      <c r="AR138" s="67">
        <f>Table512[[#This Row],[Highways(Km)]]/Table512[[#This Row],[Area(Sq Km)]]</f>
        <v>0.10754568505727026</v>
      </c>
      <c r="AU138" s="73" t="s">
        <v>183</v>
      </c>
      <c r="AV138" s="74">
        <v>112422</v>
      </c>
      <c r="AW138" s="74">
        <v>25.18</v>
      </c>
      <c r="AX138" s="74">
        <v>5.35</v>
      </c>
      <c r="AY138" s="75">
        <v>2830.7859599999997</v>
      </c>
      <c r="AZ138" s="75">
        <v>601.45769999999993</v>
      </c>
      <c r="BA138" s="75">
        <v>2229.3282599999998</v>
      </c>
    </row>
    <row r="139" spans="1:53" x14ac:dyDescent="0.25">
      <c r="A139" s="17" t="s">
        <v>82</v>
      </c>
      <c r="B139" s="15">
        <v>104000000</v>
      </c>
      <c r="C139" s="15">
        <v>96760000</v>
      </c>
      <c r="D139" s="15">
        <v>7240000</v>
      </c>
      <c r="E139" s="15">
        <v>0.93038461538461537</v>
      </c>
      <c r="F139" s="25" t="str">
        <f t="shared" si="2"/>
        <v>BOON</v>
      </c>
      <c r="I139" s="17" t="s">
        <v>89</v>
      </c>
      <c r="J139" s="21">
        <v>6975204</v>
      </c>
      <c r="K139" s="21">
        <v>29000</v>
      </c>
      <c r="L139" s="21">
        <v>4611000</v>
      </c>
      <c r="M139" s="15">
        <v>0.66105593470814616</v>
      </c>
      <c r="P139" s="39" t="s">
        <v>156</v>
      </c>
      <c r="Q139" s="39">
        <v>19.260000000000002</v>
      </c>
      <c r="R139" s="39">
        <v>776948</v>
      </c>
      <c r="S139" s="38">
        <v>7.78</v>
      </c>
      <c r="T139" s="38">
        <f>(Table49[[#This Row],[ Population]]/1000)*Table49[[#This Row],[ Birth rate(births/1000 population)]]</f>
        <v>14964.018480000001</v>
      </c>
      <c r="U139" s="84">
        <f>(Table49[[#This Row],[Birth''s per year]]/1000)*Table49[[#This Row],[Infant mortality per 1000 births]]</f>
        <v>116.42006377440001</v>
      </c>
      <c r="X139" s="51" t="s">
        <v>187</v>
      </c>
      <c r="Y139" s="53">
        <v>4952081</v>
      </c>
      <c r="Z139" s="53">
        <v>-0.86</v>
      </c>
      <c r="AA139" s="54">
        <f>(Table310[[#This Row],[29928987]]/1000)*Table310[[#This Row],[23.06]]</f>
        <v>-4258.7896600000004</v>
      </c>
      <c r="AD139" s="45" t="s">
        <v>61</v>
      </c>
      <c r="AE139" s="55">
        <v>780133</v>
      </c>
      <c r="AF139" s="55">
        <v>3.2</v>
      </c>
      <c r="AG139" s="55">
        <v>97.6</v>
      </c>
      <c r="AH139" s="55">
        <v>95025</v>
      </c>
      <c r="AI139" s="58">
        <f>(Table711[[#This Row],[Unemployment percent]]/100)*Table711[[#This Row],[Population]]</f>
        <v>24964.256000000001</v>
      </c>
      <c r="AJ139" s="58">
        <f>(Table711[[#This Row],[Literacy percent]]/100)*Table711[[#This Row],[Population]]</f>
        <v>761409.80799999996</v>
      </c>
      <c r="AK139" s="58">
        <f>Table711[[#This Row],[Labor Force]]-Table711[[#This Row],[Total Unemployed]]</f>
        <v>70060.744000000006</v>
      </c>
      <c r="AL139" s="58" t="str">
        <f>IF(Table711[[#This Row],[Literacy percent]]&gt;90,"BOON","BARRIER")</f>
        <v>BOON</v>
      </c>
      <c r="AO139" s="66" t="s">
        <v>156</v>
      </c>
      <c r="AP139" s="4">
        <v>2517</v>
      </c>
      <c r="AQ139" s="4">
        <v>1214</v>
      </c>
      <c r="AR139" s="67">
        <f>Table512[[#This Row],[Highways(Km)]]/Table512[[#This Row],[Area(Sq Km)]]</f>
        <v>0.48232022248708778</v>
      </c>
      <c r="AU139" s="73" t="s">
        <v>130</v>
      </c>
      <c r="AV139" s="74">
        <v>108105</v>
      </c>
      <c r="AW139" s="74">
        <v>25.11</v>
      </c>
      <c r="AX139" s="74">
        <v>4.87</v>
      </c>
      <c r="AY139" s="75">
        <v>2714.5165499999998</v>
      </c>
      <c r="AZ139" s="75">
        <v>526.47135000000003</v>
      </c>
      <c r="BA139" s="75">
        <v>2188.0451999999996</v>
      </c>
    </row>
    <row r="140" spans="1:53" x14ac:dyDescent="0.25">
      <c r="A140" s="17" t="s">
        <v>163</v>
      </c>
      <c r="B140" s="15">
        <v>91200000</v>
      </c>
      <c r="C140" s="15">
        <v>84820000</v>
      </c>
      <c r="D140" s="15">
        <v>6380000</v>
      </c>
      <c r="E140" s="15">
        <v>0.93004385964912284</v>
      </c>
      <c r="F140" s="25" t="str">
        <f t="shared" si="2"/>
        <v>BOON</v>
      </c>
      <c r="I140" s="17" t="s">
        <v>132</v>
      </c>
      <c r="J140" s="21">
        <v>2791272</v>
      </c>
      <c r="K140" s="21">
        <v>11000</v>
      </c>
      <c r="L140" s="21">
        <v>1749000</v>
      </c>
      <c r="M140" s="15">
        <v>0.62659604653362333</v>
      </c>
      <c r="P140" s="39" t="s">
        <v>157</v>
      </c>
      <c r="Q140" s="39">
        <v>10.7</v>
      </c>
      <c r="R140" s="39">
        <v>22329977</v>
      </c>
      <c r="S140" s="38">
        <v>26.43</v>
      </c>
      <c r="T140" s="38">
        <f>(Table49[[#This Row],[ Population]]/1000)*Table49[[#This Row],[ Birth rate(births/1000 population)]]</f>
        <v>238930.75389999998</v>
      </c>
      <c r="U140" s="84">
        <f>(Table49[[#This Row],[Birth''s per year]]/1000)*Table49[[#This Row],[Infant mortality per 1000 births]]</f>
        <v>6314.9398255769993</v>
      </c>
      <c r="X140" s="51" t="s">
        <v>50</v>
      </c>
      <c r="Y140" s="53">
        <v>418224</v>
      </c>
      <c r="Z140" s="53">
        <v>-12.07</v>
      </c>
      <c r="AA140" s="54">
        <f>(Table310[[#This Row],[29928987]]/1000)*Table310[[#This Row],[23.06]]</f>
        <v>-5047.9636799999998</v>
      </c>
      <c r="AD140" s="45" t="s">
        <v>36</v>
      </c>
      <c r="AE140" s="55">
        <v>279457</v>
      </c>
      <c r="AF140" s="55">
        <v>12.9</v>
      </c>
      <c r="AG140" s="55">
        <v>94.1</v>
      </c>
      <c r="AH140" s="55">
        <v>90000</v>
      </c>
      <c r="AI140" s="58">
        <f>(Table711[[#This Row],[Unemployment percent]]/100)*Table711[[#This Row],[Population]]</f>
        <v>36049.953000000001</v>
      </c>
      <c r="AJ140" s="58">
        <f>(Table711[[#This Row],[Literacy percent]]/100)*Table711[[#This Row],[Population]]</f>
        <v>262969.03700000001</v>
      </c>
      <c r="AK140" s="58">
        <f>Table711[[#This Row],[Labor Force]]-Table711[[#This Row],[Total Unemployed]]</f>
        <v>53950.046999999999</v>
      </c>
      <c r="AL140" s="58" t="str">
        <f>IF(Table711[[#This Row],[Literacy percent]]&gt;90,"BOON","BARRIER")</f>
        <v>BOON</v>
      </c>
      <c r="AO140" s="66" t="s">
        <v>157</v>
      </c>
      <c r="AP140" s="4">
        <v>237500</v>
      </c>
      <c r="AQ140" s="4">
        <v>198755</v>
      </c>
      <c r="AR140" s="67">
        <f>Table512[[#This Row],[Highways(Km)]]/Table512[[#This Row],[Area(Sq Km)]]</f>
        <v>0.83686315789473686</v>
      </c>
      <c r="AU140" s="73" t="s">
        <v>92</v>
      </c>
      <c r="AV140" s="74">
        <v>296737</v>
      </c>
      <c r="AW140" s="74">
        <v>13.73</v>
      </c>
      <c r="AX140" s="74">
        <v>6.68</v>
      </c>
      <c r="AY140" s="75">
        <v>4074.1990100000003</v>
      </c>
      <c r="AZ140" s="75">
        <v>1982.20316</v>
      </c>
      <c r="BA140" s="75">
        <v>2091.9958500000002</v>
      </c>
    </row>
    <row r="141" spans="1:53" x14ac:dyDescent="0.25">
      <c r="A141" s="17" t="s">
        <v>113</v>
      </c>
      <c r="B141" s="15">
        <v>314000000</v>
      </c>
      <c r="C141" s="15">
        <v>308000000</v>
      </c>
      <c r="D141" s="15">
        <v>6000000</v>
      </c>
      <c r="E141" s="15">
        <v>0.98089171974522293</v>
      </c>
      <c r="F141" s="25" t="str">
        <f t="shared" si="2"/>
        <v>BOON</v>
      </c>
      <c r="I141" s="17" t="s">
        <v>149</v>
      </c>
      <c r="J141" s="21">
        <v>6347884</v>
      </c>
      <c r="K141" s="21">
        <v>25000</v>
      </c>
      <c r="L141" s="21">
        <v>3975000</v>
      </c>
      <c r="M141" s="15">
        <v>0.62619291719886505</v>
      </c>
      <c r="P141" s="39" t="s">
        <v>158</v>
      </c>
      <c r="Q141" s="39">
        <v>9.8000000000000007</v>
      </c>
      <c r="R141" s="39">
        <v>143420309</v>
      </c>
      <c r="S141" s="38">
        <v>15.39</v>
      </c>
      <c r="T141" s="38">
        <f>(Table49[[#This Row],[ Population]]/1000)*Table49[[#This Row],[ Birth rate(births/1000 population)]]</f>
        <v>1405519.0282000003</v>
      </c>
      <c r="U141" s="84">
        <f>(Table49[[#This Row],[Birth''s per year]]/1000)*Table49[[#This Row],[Infant mortality per 1000 births]]</f>
        <v>21630.937843998006</v>
      </c>
      <c r="X141" s="51" t="s">
        <v>111</v>
      </c>
      <c r="Y141" s="53">
        <v>2290237</v>
      </c>
      <c r="Z141" s="53">
        <v>-2.23</v>
      </c>
      <c r="AA141" s="54">
        <f>(Table310[[#This Row],[29928987]]/1000)*Table310[[#This Row],[23.06]]</f>
        <v>-5107.2285099999999</v>
      </c>
      <c r="AD141" s="45" t="s">
        <v>140</v>
      </c>
      <c r="AE141" s="55">
        <v>219958</v>
      </c>
      <c r="AF141" s="55">
        <v>15.6</v>
      </c>
      <c r="AG141" s="55">
        <v>96.7</v>
      </c>
      <c r="AH141" s="55">
        <v>89000</v>
      </c>
      <c r="AI141" s="58">
        <f>(Table711[[#This Row],[Unemployment percent]]/100)*Table711[[#This Row],[Population]]</f>
        <v>34313.447999999997</v>
      </c>
      <c r="AJ141" s="58">
        <f>(Table711[[#This Row],[Literacy percent]]/100)*Table711[[#This Row],[Population]]</f>
        <v>212699.38600000003</v>
      </c>
      <c r="AK141" s="58">
        <f>Table711[[#This Row],[Labor Force]]-Table711[[#This Row],[Total Unemployed]]</f>
        <v>54686.552000000003</v>
      </c>
      <c r="AL141" s="58" t="str">
        <f>IF(Table711[[#This Row],[Literacy percent]]&gt;90,"BOON","BARRIER")</f>
        <v>BOON</v>
      </c>
      <c r="AO141" s="66" t="s">
        <v>158</v>
      </c>
      <c r="AP141" s="4">
        <v>17075200</v>
      </c>
      <c r="AQ141" s="4">
        <v>537289</v>
      </c>
      <c r="AR141" s="67">
        <f>Table512[[#This Row],[Highways(Km)]]/Table512[[#This Row],[Area(Sq Km)]]</f>
        <v>3.1466044321589205E-2</v>
      </c>
      <c r="AU141" s="73" t="s">
        <v>140</v>
      </c>
      <c r="AV141" s="74">
        <v>219958</v>
      </c>
      <c r="AW141" s="74">
        <v>15</v>
      </c>
      <c r="AX141" s="74">
        <v>6.41</v>
      </c>
      <c r="AY141" s="75">
        <v>3299.37</v>
      </c>
      <c r="AZ141" s="75">
        <v>1409.9307799999999</v>
      </c>
      <c r="BA141" s="75">
        <v>1889.43922</v>
      </c>
    </row>
    <row r="142" spans="1:53" x14ac:dyDescent="0.25">
      <c r="A142" s="17" t="s">
        <v>65</v>
      </c>
      <c r="B142" s="15">
        <v>68410000</v>
      </c>
      <c r="C142" s="15">
        <v>63620000</v>
      </c>
      <c r="D142" s="15">
        <v>4790000</v>
      </c>
      <c r="E142" s="15">
        <v>0.92998099693027336</v>
      </c>
      <c r="F142" s="25" t="str">
        <f t="shared" si="2"/>
        <v>BOON</v>
      </c>
      <c r="I142" s="17" t="s">
        <v>109</v>
      </c>
      <c r="J142" s="21">
        <v>5146281</v>
      </c>
      <c r="K142" s="21">
        <v>20000</v>
      </c>
      <c r="L142" s="21">
        <v>3180000</v>
      </c>
      <c r="M142" s="15">
        <v>0.6179219517939265</v>
      </c>
      <c r="P142" s="39" t="s">
        <v>159</v>
      </c>
      <c r="Q142" s="39">
        <v>12.33</v>
      </c>
      <c r="R142" s="39">
        <v>7460</v>
      </c>
      <c r="S142" s="38">
        <v>19</v>
      </c>
      <c r="T142" s="38">
        <f>(Table49[[#This Row],[ Population]]/1000)*Table49[[#This Row],[ Birth rate(births/1000 population)]]</f>
        <v>91.981800000000007</v>
      </c>
      <c r="U142" s="84">
        <f>(Table49[[#This Row],[Birth''s per year]]/1000)*Table49[[#This Row],[Infant mortality per 1000 births]]</f>
        <v>1.7476541999999999</v>
      </c>
      <c r="X142" s="51" t="s">
        <v>42</v>
      </c>
      <c r="Y142" s="53">
        <v>186112794</v>
      </c>
      <c r="Z142" s="53">
        <v>-0.03</v>
      </c>
      <c r="AA142" s="54">
        <f>(Table310[[#This Row],[29928987]]/1000)*Table310[[#This Row],[23.06]]</f>
        <v>-5583.38382</v>
      </c>
      <c r="AD142" s="45" t="s">
        <v>123</v>
      </c>
      <c r="AE142" s="55">
        <v>349106</v>
      </c>
      <c r="AF142" s="55">
        <v>2.5</v>
      </c>
      <c r="AG142" s="55">
        <v>97.2</v>
      </c>
      <c r="AH142" s="55">
        <v>88000</v>
      </c>
      <c r="AI142" s="58">
        <f>(Table711[[#This Row],[Unemployment percent]]/100)*Table711[[#This Row],[Population]]</f>
        <v>8727.65</v>
      </c>
      <c r="AJ142" s="58">
        <f>(Table711[[#This Row],[Literacy percent]]/100)*Table711[[#This Row],[Population]]</f>
        <v>339331.03200000001</v>
      </c>
      <c r="AK142" s="58">
        <f>Table711[[#This Row],[Labor Force]]-Table711[[#This Row],[Total Unemployed]]</f>
        <v>79272.350000000006</v>
      </c>
      <c r="AL142" s="58" t="str">
        <f>IF(Table711[[#This Row],[Literacy percent]]&gt;90,"BOON","BARRIER")</f>
        <v>BOON</v>
      </c>
      <c r="AO142" s="66" t="s">
        <v>159</v>
      </c>
      <c r="AP142" s="4">
        <v>410</v>
      </c>
      <c r="AQ142" s="4">
        <v>198</v>
      </c>
      <c r="AR142" s="67">
        <f>Table512[[#This Row],[Highways(Km)]]/Table512[[#This Row],[Area(Sq Km)]]</f>
        <v>0.48292682926829267</v>
      </c>
      <c r="AU142" s="73" t="s">
        <v>118</v>
      </c>
      <c r="AV142" s="74">
        <v>449198</v>
      </c>
      <c r="AW142" s="74">
        <v>8.0399999999999991</v>
      </c>
      <c r="AX142" s="74">
        <v>4.2300000000000004</v>
      </c>
      <c r="AY142" s="75">
        <v>3611.5519199999994</v>
      </c>
      <c r="AZ142" s="75">
        <v>1900.1075400000002</v>
      </c>
      <c r="BA142" s="75">
        <v>1711.4443799999992</v>
      </c>
    </row>
    <row r="143" spans="1:53" x14ac:dyDescent="0.25">
      <c r="A143" s="17" t="s">
        <v>162</v>
      </c>
      <c r="B143" s="15">
        <v>43080000</v>
      </c>
      <c r="C143" s="15">
        <v>40060000</v>
      </c>
      <c r="D143" s="15">
        <v>3020000</v>
      </c>
      <c r="E143" s="15">
        <v>0.9298978644382544</v>
      </c>
      <c r="F143" s="25" t="str">
        <f t="shared" si="2"/>
        <v>BOON</v>
      </c>
      <c r="I143" s="17" t="s">
        <v>151</v>
      </c>
      <c r="J143" s="21">
        <v>87857473</v>
      </c>
      <c r="K143" s="21">
        <v>338000</v>
      </c>
      <c r="L143" s="21">
        <v>53742000</v>
      </c>
      <c r="M143" s="15">
        <v>0.61169526239390015</v>
      </c>
      <c r="P143" s="39" t="s">
        <v>160</v>
      </c>
      <c r="Q143" s="39">
        <v>18.12</v>
      </c>
      <c r="R143" s="39">
        <v>38958</v>
      </c>
      <c r="S143" s="39"/>
      <c r="T143" s="39">
        <f>(Table49[[#This Row],[ Population]]/1000)*Table49[[#This Row],[ Birth rate(births/1000 population)]]</f>
        <v>705.91895999999997</v>
      </c>
      <c r="U143" s="84">
        <f>(Table49[[#This Row],[Birth''s per year]]/1000)*Table49[[#This Row],[Infant mortality per 1000 births]]</f>
        <v>0</v>
      </c>
      <c r="X143" s="51" t="s">
        <v>154</v>
      </c>
      <c r="Y143" s="53">
        <v>3916632</v>
      </c>
      <c r="Z143" s="53">
        <v>-1.46</v>
      </c>
      <c r="AA143" s="54">
        <f>(Table310[[#This Row],[29928987]]/1000)*Table310[[#This Row],[23.06]]</f>
        <v>-5718.2827200000002</v>
      </c>
      <c r="AD143" s="45" t="s">
        <v>141</v>
      </c>
      <c r="AE143" s="55">
        <v>216494</v>
      </c>
      <c r="AF143" s="55">
        <v>19</v>
      </c>
      <c r="AG143" s="55">
        <v>91</v>
      </c>
      <c r="AH143" s="55">
        <v>79400</v>
      </c>
      <c r="AI143" s="58">
        <f>(Table711[[#This Row],[Unemployment percent]]/100)*Table711[[#This Row],[Population]]</f>
        <v>41133.86</v>
      </c>
      <c r="AJ143" s="58">
        <f>(Table711[[#This Row],[Literacy percent]]/100)*Table711[[#This Row],[Population]]</f>
        <v>197009.54</v>
      </c>
      <c r="AK143" s="58">
        <f>Table711[[#This Row],[Labor Force]]-Table711[[#This Row],[Total Unemployed]]</f>
        <v>38266.14</v>
      </c>
      <c r="AL143" s="58" t="str">
        <f>IF(Table711[[#This Row],[Literacy percent]]&gt;90,"BOON","BARRIER")</f>
        <v>BOON</v>
      </c>
      <c r="AO143" s="66" t="s">
        <v>160</v>
      </c>
      <c r="AP143" s="4">
        <v>261</v>
      </c>
      <c r="AQ143" s="4">
        <v>320</v>
      </c>
      <c r="AR143" s="67">
        <f>Table512[[#This Row],[Highways(Km)]]/Table512[[#This Row],[Area(Sq Km)]]</f>
        <v>1.2260536398467432</v>
      </c>
      <c r="AU143" s="73" t="s">
        <v>117</v>
      </c>
      <c r="AV143" s="74">
        <v>468571</v>
      </c>
      <c r="AW143" s="74">
        <v>12.06</v>
      </c>
      <c r="AX143" s="74">
        <v>8.41</v>
      </c>
      <c r="AY143" s="75">
        <v>5650.9662600000001</v>
      </c>
      <c r="AZ143" s="75">
        <v>3940.6821100000002</v>
      </c>
      <c r="BA143" s="75">
        <v>1710.28415</v>
      </c>
    </row>
    <row r="144" spans="1:53" x14ac:dyDescent="0.25">
      <c r="A144" s="17" t="s">
        <v>50</v>
      </c>
      <c r="B144" s="15">
        <v>43080000</v>
      </c>
      <c r="C144" s="15">
        <v>40060000</v>
      </c>
      <c r="D144" s="15">
        <v>3020000</v>
      </c>
      <c r="E144" s="15">
        <v>0.9298978644382544</v>
      </c>
      <c r="F144" s="25" t="str">
        <f t="shared" si="2"/>
        <v>BOON</v>
      </c>
      <c r="I144" s="17" t="s">
        <v>54</v>
      </c>
      <c r="J144" s="21">
        <v>1306313812</v>
      </c>
      <c r="K144" s="21">
        <v>4956000</v>
      </c>
      <c r="L144" s="21">
        <v>788004000</v>
      </c>
      <c r="M144" s="15">
        <v>0.60322718229055972</v>
      </c>
      <c r="P144" s="39" t="s">
        <v>161</v>
      </c>
      <c r="Q144" s="39">
        <v>20.05</v>
      </c>
      <c r="R144" s="39">
        <v>166312</v>
      </c>
      <c r="S144" s="38">
        <v>13.53</v>
      </c>
      <c r="T144" s="38">
        <f>(Table49[[#This Row],[ Population]]/1000)*Table49[[#This Row],[ Birth rate(births/1000 population)]]</f>
        <v>3334.5556000000001</v>
      </c>
      <c r="U144" s="84">
        <f>(Table49[[#This Row],[Birth''s per year]]/1000)*Table49[[#This Row],[Infant mortality per 1000 births]]</f>
        <v>45.116537268000002</v>
      </c>
      <c r="X144" s="51" t="s">
        <v>185</v>
      </c>
      <c r="Y144" s="53">
        <v>10074951</v>
      </c>
      <c r="Z144" s="53">
        <v>-0.56999999999999995</v>
      </c>
      <c r="AA144" s="54">
        <f>(Table310[[#This Row],[29928987]]/1000)*Table310[[#This Row],[23.06]]</f>
        <v>-5742.7220699999989</v>
      </c>
      <c r="AD144" s="45" t="s">
        <v>77</v>
      </c>
      <c r="AE144" s="55">
        <v>270485</v>
      </c>
      <c r="AF144" s="55">
        <v>11.8</v>
      </c>
      <c r="AG144" s="55">
        <v>98</v>
      </c>
      <c r="AH144" s="55">
        <v>70000</v>
      </c>
      <c r="AI144" s="58">
        <f>(Table711[[#This Row],[Unemployment percent]]/100)*Table711[[#This Row],[Population]]</f>
        <v>31917.230000000003</v>
      </c>
      <c r="AJ144" s="58">
        <f>(Table711[[#This Row],[Literacy percent]]/100)*Table711[[#This Row],[Population]]</f>
        <v>265075.3</v>
      </c>
      <c r="AK144" s="58">
        <f>Table711[[#This Row],[Labor Force]]-Table711[[#This Row],[Total Unemployed]]</f>
        <v>38082.769999999997</v>
      </c>
      <c r="AL144" s="58" t="str">
        <f>IF(Table711[[#This Row],[Literacy percent]]&gt;90,"BOON","BARRIER")</f>
        <v>BOON</v>
      </c>
      <c r="AO144" s="66" t="s">
        <v>161</v>
      </c>
      <c r="AP144" s="4">
        <v>616</v>
      </c>
      <c r="AQ144" s="4">
        <v>1210</v>
      </c>
      <c r="AR144" s="67">
        <f>Table512[[#This Row],[Highways(Km)]]/Table512[[#This Row],[Area(Sq Km)]]</f>
        <v>1.9642857142857142</v>
      </c>
      <c r="AU144" s="73" t="s">
        <v>85</v>
      </c>
      <c r="AV144" s="74">
        <v>89502</v>
      </c>
      <c r="AW144" s="74">
        <v>22.3</v>
      </c>
      <c r="AX144" s="74">
        <v>7.17</v>
      </c>
      <c r="AY144" s="75">
        <v>1995.8945999999999</v>
      </c>
      <c r="AZ144" s="75">
        <v>641.72933999999998</v>
      </c>
      <c r="BA144" s="75">
        <v>1354.1652599999998</v>
      </c>
    </row>
    <row r="145" spans="1:53" x14ac:dyDescent="0.25">
      <c r="A145" s="17" t="s">
        <v>43</v>
      </c>
      <c r="B145" s="15">
        <v>36280000</v>
      </c>
      <c r="C145" s="15">
        <v>33740000</v>
      </c>
      <c r="D145" s="15">
        <v>2540000</v>
      </c>
      <c r="E145" s="15">
        <v>0.92998897464167585</v>
      </c>
      <c r="F145" s="25" t="str">
        <f t="shared" si="2"/>
        <v>BOON</v>
      </c>
      <c r="I145" s="17" t="s">
        <v>198</v>
      </c>
      <c r="J145" s="21">
        <v>20727063</v>
      </c>
      <c r="K145" s="21">
        <v>78000</v>
      </c>
      <c r="L145" s="21">
        <v>12402000</v>
      </c>
      <c r="M145" s="15">
        <v>0.59834815960177279</v>
      </c>
      <c r="P145" s="39" t="s">
        <v>162</v>
      </c>
      <c r="Q145" s="39">
        <v>13.83</v>
      </c>
      <c r="R145" s="39">
        <v>7012</v>
      </c>
      <c r="S145" s="39"/>
      <c r="T145" s="39">
        <f>(Table49[[#This Row],[ Population]]/1000)*Table49[[#This Row],[ Birth rate(births/1000 population)]]</f>
        <v>96.975960000000001</v>
      </c>
      <c r="U145" s="84">
        <f>(Table49[[#This Row],[Birth''s per year]]/1000)*Table49[[#This Row],[Infant mortality per 1000 births]]</f>
        <v>0</v>
      </c>
      <c r="X145" s="51" t="s">
        <v>143</v>
      </c>
      <c r="Y145" s="53">
        <v>5465100</v>
      </c>
      <c r="Z145" s="53">
        <v>-1.22</v>
      </c>
      <c r="AA145" s="54">
        <f>(Table310[[#This Row],[29928987]]/1000)*Table310[[#This Row],[23.06]]</f>
        <v>-6667.4220000000005</v>
      </c>
      <c r="AD145" s="45" t="s">
        <v>163</v>
      </c>
      <c r="AE145" s="55">
        <v>117534</v>
      </c>
      <c r="AF145" s="55">
        <v>15</v>
      </c>
      <c r="AG145" s="55">
        <v>96</v>
      </c>
      <c r="AH145" s="55">
        <v>67000</v>
      </c>
      <c r="AI145" s="58">
        <f>(Table711[[#This Row],[Unemployment percent]]/100)*Table711[[#This Row],[Population]]</f>
        <v>17630.099999999999</v>
      </c>
      <c r="AJ145" s="58">
        <f>(Table711[[#This Row],[Literacy percent]]/100)*Table711[[#This Row],[Population]]</f>
        <v>112832.64</v>
      </c>
      <c r="AK145" s="58">
        <f>Table711[[#This Row],[Labor Force]]-Table711[[#This Row],[Total Unemployed]]</f>
        <v>49369.9</v>
      </c>
      <c r="AL145" s="58" t="str">
        <f>IF(Table711[[#This Row],[Literacy percent]]&gt;90,"BOON","BARRIER")</f>
        <v>BOON</v>
      </c>
      <c r="AO145" s="66" t="s">
        <v>162</v>
      </c>
      <c r="AP145" s="4">
        <v>242</v>
      </c>
      <c r="AQ145" s="4">
        <v>114</v>
      </c>
      <c r="AR145" s="67">
        <f>Table512[[#This Row],[Highways(Km)]]/Table512[[#This Row],[Area(Sq Km)]]</f>
        <v>0.47107438016528924</v>
      </c>
      <c r="AU145" s="73" t="s">
        <v>163</v>
      </c>
      <c r="AV145" s="74">
        <v>117534</v>
      </c>
      <c r="AW145" s="74">
        <v>16.34</v>
      </c>
      <c r="AX145" s="74">
        <v>6</v>
      </c>
      <c r="AY145" s="75">
        <v>1920.5055600000001</v>
      </c>
      <c r="AZ145" s="75">
        <v>705.20400000000006</v>
      </c>
      <c r="BA145" s="75">
        <v>1215.3015599999999</v>
      </c>
    </row>
    <row r="146" spans="1:53" x14ac:dyDescent="0.25">
      <c r="A146" s="17" t="s">
        <v>137</v>
      </c>
      <c r="B146" s="15">
        <v>30000000</v>
      </c>
      <c r="C146" s="15">
        <v>27900000</v>
      </c>
      <c r="D146" s="15">
        <v>2100000</v>
      </c>
      <c r="E146" s="15">
        <v>0.93</v>
      </c>
      <c r="F146" s="25" t="str">
        <f t="shared" si="2"/>
        <v>BOON</v>
      </c>
      <c r="I146" s="17" t="s">
        <v>173</v>
      </c>
      <c r="J146" s="21">
        <v>20064776</v>
      </c>
      <c r="K146" s="21">
        <v>75000</v>
      </c>
      <c r="L146" s="21">
        <v>11925000</v>
      </c>
      <c r="M146" s="15">
        <v>0.59432509986655224</v>
      </c>
      <c r="P146" s="39" t="s">
        <v>163</v>
      </c>
      <c r="Q146" s="39">
        <v>16.34</v>
      </c>
      <c r="R146" s="39">
        <v>117534</v>
      </c>
      <c r="S146" s="38">
        <v>14.78</v>
      </c>
      <c r="T146" s="38">
        <f>(Table49[[#This Row],[ Population]]/1000)*Table49[[#This Row],[ Birth rate(births/1000 population)]]</f>
        <v>1920.5055600000001</v>
      </c>
      <c r="U146" s="84">
        <f>(Table49[[#This Row],[Birth''s per year]]/1000)*Table49[[#This Row],[Infant mortality per 1000 births]]</f>
        <v>28.385072176799998</v>
      </c>
      <c r="X146" s="51" t="s">
        <v>39</v>
      </c>
      <c r="Y146" s="53">
        <v>8857870</v>
      </c>
      <c r="Z146" s="53">
        <v>-1.32</v>
      </c>
      <c r="AA146" s="54">
        <f>(Table310[[#This Row],[29928987]]/1000)*Table310[[#This Row],[23.06]]</f>
        <v>-11692.388400000002</v>
      </c>
      <c r="AD146" s="45" t="s">
        <v>87</v>
      </c>
      <c r="AE146" s="55">
        <v>168564</v>
      </c>
      <c r="AF146" s="55">
        <v>15</v>
      </c>
      <c r="AG146" s="55">
        <v>99</v>
      </c>
      <c r="AH146" s="55">
        <v>60000</v>
      </c>
      <c r="AI146" s="58">
        <f>(Table711[[#This Row],[Unemployment percent]]/100)*Table711[[#This Row],[Population]]</f>
        <v>25284.6</v>
      </c>
      <c r="AJ146" s="58">
        <f>(Table711[[#This Row],[Literacy percent]]/100)*Table711[[#This Row],[Population]]</f>
        <v>166878.35999999999</v>
      </c>
      <c r="AK146" s="58">
        <f>Table711[[#This Row],[Labor Force]]-Table711[[#This Row],[Total Unemployed]]</f>
        <v>34715.4</v>
      </c>
      <c r="AL146" s="58" t="str">
        <f>IF(Table711[[#This Row],[Literacy percent]]&gt;90,"BOON","BARRIER")</f>
        <v>BOON</v>
      </c>
      <c r="AO146" s="66" t="s">
        <v>163</v>
      </c>
      <c r="AP146" s="4">
        <v>389</v>
      </c>
      <c r="AQ146" s="4">
        <v>829</v>
      </c>
      <c r="AR146" s="67">
        <f>Table512[[#This Row],[Highways(Km)]]/Table512[[#This Row],[Area(Sq Km)]]</f>
        <v>2.1311053984575836</v>
      </c>
      <c r="AU146" s="73" t="s">
        <v>22</v>
      </c>
      <c r="AV146" s="74">
        <v>57881</v>
      </c>
      <c r="AW146" s="74">
        <v>23.13</v>
      </c>
      <c r="AX146" s="74">
        <v>3.33</v>
      </c>
      <c r="AY146" s="75">
        <v>1338.7875300000001</v>
      </c>
      <c r="AZ146" s="75">
        <v>192.74373</v>
      </c>
      <c r="BA146" s="75">
        <v>1146.0438000000001</v>
      </c>
    </row>
    <row r="147" spans="1:53" x14ac:dyDescent="0.25">
      <c r="A147" s="17" t="s">
        <v>70</v>
      </c>
      <c r="B147" s="15">
        <v>26690000</v>
      </c>
      <c r="C147" s="15">
        <v>24820000</v>
      </c>
      <c r="D147" s="15">
        <v>1870000</v>
      </c>
      <c r="E147" s="15">
        <v>0.92993630573248409</v>
      </c>
      <c r="F147" s="25" t="str">
        <f t="shared" si="2"/>
        <v>BOON</v>
      </c>
      <c r="I147" s="17" t="s">
        <v>70</v>
      </c>
      <c r="J147" s="21">
        <v>535881</v>
      </c>
      <c r="K147" s="21">
        <v>2000</v>
      </c>
      <c r="L147" s="21">
        <v>318000</v>
      </c>
      <c r="M147" s="15">
        <v>0.59341532914956863</v>
      </c>
      <c r="P147" s="39" t="s">
        <v>164</v>
      </c>
      <c r="Q147" s="39">
        <v>29.56</v>
      </c>
      <c r="R147" s="39">
        <v>26417599</v>
      </c>
      <c r="S147" s="38">
        <v>13.24</v>
      </c>
      <c r="T147" s="38">
        <f>(Table49[[#This Row],[ Population]]/1000)*Table49[[#This Row],[ Birth rate(births/1000 population)]]</f>
        <v>780904.22643999988</v>
      </c>
      <c r="U147" s="84">
        <f>(Table49[[#This Row],[Birth''s per year]]/1000)*Table49[[#This Row],[Infant mortality per 1000 births]]</f>
        <v>10339.171958065599</v>
      </c>
      <c r="X147" s="51" t="s">
        <v>109</v>
      </c>
      <c r="Y147" s="53">
        <v>5146281</v>
      </c>
      <c r="Z147" s="53">
        <v>-2.4500000000000002</v>
      </c>
      <c r="AA147" s="54">
        <f>(Table310[[#This Row],[29928987]]/1000)*Table310[[#This Row],[23.06]]</f>
        <v>-12608.38845</v>
      </c>
      <c r="AD147" s="45" t="s">
        <v>76</v>
      </c>
      <c r="AE147" s="55">
        <v>195506</v>
      </c>
      <c r="AF147" s="55">
        <v>22</v>
      </c>
      <c r="AG147" s="55">
        <v>83</v>
      </c>
      <c r="AH147" s="55">
        <v>58800</v>
      </c>
      <c r="AI147" s="58">
        <f>(Table711[[#This Row],[Unemployment percent]]/100)*Table711[[#This Row],[Population]]</f>
        <v>43011.32</v>
      </c>
      <c r="AJ147" s="58">
        <f>(Table711[[#This Row],[Literacy percent]]/100)*Table711[[#This Row],[Population]]</f>
        <v>162269.97999999998</v>
      </c>
      <c r="AK147" s="58">
        <f>Table711[[#This Row],[Labor Force]]-Table711[[#This Row],[Total Unemployed]]</f>
        <v>15788.68</v>
      </c>
      <c r="AL147" s="58" t="str">
        <f>IF(Table711[[#This Row],[Literacy percent]]&gt;90,"BOON","BARRIER")</f>
        <v>BARRIER</v>
      </c>
      <c r="AO147" s="66" t="s">
        <v>164</v>
      </c>
      <c r="AP147" s="4">
        <v>1960582</v>
      </c>
      <c r="AQ147" s="4">
        <v>152044</v>
      </c>
      <c r="AR147" s="67">
        <f>Table512[[#This Row],[Highways(Km)]]/Table512[[#This Row],[Area(Sq Km)]]</f>
        <v>7.7550441654569924E-2</v>
      </c>
      <c r="AU147" s="73" t="s">
        <v>33</v>
      </c>
      <c r="AV147" s="74">
        <v>279254</v>
      </c>
      <c r="AW147" s="74">
        <v>12.83</v>
      </c>
      <c r="AX147" s="74">
        <v>9.17</v>
      </c>
      <c r="AY147" s="75">
        <v>3582.8288200000002</v>
      </c>
      <c r="AZ147" s="75">
        <v>2560.75918</v>
      </c>
      <c r="BA147" s="75">
        <v>1022.0696400000002</v>
      </c>
    </row>
    <row r="148" spans="1:53" x14ac:dyDescent="0.25">
      <c r="A148" s="17" t="s">
        <v>183</v>
      </c>
      <c r="B148" s="15">
        <v>24790000</v>
      </c>
      <c r="C148" s="15">
        <v>23060000</v>
      </c>
      <c r="D148" s="15">
        <v>1730000</v>
      </c>
      <c r="E148" s="15">
        <v>0.93021379588543762</v>
      </c>
      <c r="F148" s="25" t="str">
        <f t="shared" si="2"/>
        <v>BOON</v>
      </c>
      <c r="I148" s="17" t="s">
        <v>106</v>
      </c>
      <c r="J148" s="21">
        <v>22912177</v>
      </c>
      <c r="K148" s="21">
        <v>85000</v>
      </c>
      <c r="L148" s="21">
        <v>13515000</v>
      </c>
      <c r="M148" s="15">
        <v>0.58986101582577688</v>
      </c>
      <c r="P148" s="39" t="s">
        <v>165</v>
      </c>
      <c r="Q148" s="39">
        <v>35.21</v>
      </c>
      <c r="R148" s="39">
        <v>11126832</v>
      </c>
      <c r="S148" s="38">
        <v>55.51</v>
      </c>
      <c r="T148" s="38">
        <f>(Table49[[#This Row],[ Population]]/1000)*Table49[[#This Row],[ Birth rate(births/1000 population)]]</f>
        <v>391775.75472000003</v>
      </c>
      <c r="U148" s="84">
        <f>(Table49[[#This Row],[Birth''s per year]]/1000)*Table49[[#This Row],[Infant mortality per 1000 births]]</f>
        <v>21747.472144507199</v>
      </c>
      <c r="X148" s="51" t="s">
        <v>21</v>
      </c>
      <c r="Y148" s="53">
        <v>32531853</v>
      </c>
      <c r="Z148" s="53">
        <v>-0.39</v>
      </c>
      <c r="AA148" s="54">
        <f>(Table310[[#This Row],[29928987]]/1000)*Table310[[#This Row],[23.06]]</f>
        <v>-12687.42267</v>
      </c>
      <c r="AD148" s="45" t="s">
        <v>161</v>
      </c>
      <c r="AE148" s="55">
        <v>166312</v>
      </c>
      <c r="AF148" s="55">
        <v>20</v>
      </c>
      <c r="AG148" s="55">
        <v>67</v>
      </c>
      <c r="AH148" s="55">
        <v>43800</v>
      </c>
      <c r="AI148" s="58">
        <f>(Table711[[#This Row],[Unemployment percent]]/100)*Table711[[#This Row],[Population]]</f>
        <v>33262.400000000001</v>
      </c>
      <c r="AJ148" s="58">
        <f>(Table711[[#This Row],[Literacy percent]]/100)*Table711[[#This Row],[Population]]</f>
        <v>111429.04000000001</v>
      </c>
      <c r="AK148" s="58">
        <f>Table711[[#This Row],[Labor Force]]-Table711[[#This Row],[Total Unemployed]]</f>
        <v>10537.599999999999</v>
      </c>
      <c r="AL148" s="58" t="str">
        <f>IF(Table711[[#This Row],[Literacy percent]]&gt;90,"BOON","BARRIER")</f>
        <v>BARRIER</v>
      </c>
      <c r="AO148" s="66" t="s">
        <v>165</v>
      </c>
      <c r="AP148" s="4">
        <v>196190</v>
      </c>
      <c r="AQ148" s="4">
        <v>14576</v>
      </c>
      <c r="AR148" s="67">
        <f>Table512[[#This Row],[Highways(Km)]]/Table512[[#This Row],[Area(Sq Km)]]</f>
        <v>7.4295325959529021E-2</v>
      </c>
      <c r="AU148" s="73" t="s">
        <v>125</v>
      </c>
      <c r="AV148" s="74">
        <v>398534</v>
      </c>
      <c r="AW148" s="74">
        <v>10.17</v>
      </c>
      <c r="AX148" s="74">
        <v>8</v>
      </c>
      <c r="AY148" s="75">
        <v>4053.09078</v>
      </c>
      <c r="AZ148" s="75">
        <v>3188.2719999999999</v>
      </c>
      <c r="BA148" s="75">
        <v>864.81878000000006</v>
      </c>
    </row>
    <row r="149" spans="1:53" x14ac:dyDescent="0.25">
      <c r="A149" s="17" t="s">
        <v>56</v>
      </c>
      <c r="B149" s="15">
        <v>23840000</v>
      </c>
      <c r="C149" s="15">
        <v>22170000</v>
      </c>
      <c r="D149" s="15">
        <v>1670000</v>
      </c>
      <c r="E149" s="15">
        <v>0.9299496644295302</v>
      </c>
      <c r="F149" s="25" t="str">
        <f t="shared" si="2"/>
        <v>BOON</v>
      </c>
      <c r="I149" s="17" t="s">
        <v>176</v>
      </c>
      <c r="J149" s="21">
        <v>1173900</v>
      </c>
      <c r="K149" s="21">
        <v>3500</v>
      </c>
      <c r="L149" s="21">
        <v>556500</v>
      </c>
      <c r="M149" s="15">
        <v>0.4740608228980322</v>
      </c>
      <c r="P149" s="39" t="s">
        <v>166</v>
      </c>
      <c r="Q149" s="39">
        <v>12.12</v>
      </c>
      <c r="R149" s="39">
        <v>10829175</v>
      </c>
      <c r="S149" s="39"/>
      <c r="T149" s="39">
        <f>(Table49[[#This Row],[ Population]]/1000)*Table49[[#This Row],[ Birth rate(births/1000 population)]]</f>
        <v>131249.601</v>
      </c>
      <c r="U149" s="84">
        <f>(Table49[[#This Row],[Birth''s per year]]/1000)*Table49[[#This Row],[Infant mortality per 1000 births]]</f>
        <v>0</v>
      </c>
      <c r="X149" s="51" t="s">
        <v>171</v>
      </c>
      <c r="Y149" s="53">
        <v>44344136</v>
      </c>
      <c r="Z149" s="53">
        <v>-0.28999999999999998</v>
      </c>
      <c r="AA149" s="54">
        <f>(Table310[[#This Row],[29928987]]/1000)*Table310[[#This Row],[23.06]]</f>
        <v>-12859.799439999999</v>
      </c>
      <c r="AD149" s="45" t="s">
        <v>85</v>
      </c>
      <c r="AE149" s="55">
        <v>89502</v>
      </c>
      <c r="AF149" s="55">
        <v>12.5</v>
      </c>
      <c r="AG149" s="55">
        <v>98</v>
      </c>
      <c r="AH149" s="55">
        <v>42300</v>
      </c>
      <c r="AI149" s="58">
        <f>(Table711[[#This Row],[Unemployment percent]]/100)*Table711[[#This Row],[Population]]</f>
        <v>11187.75</v>
      </c>
      <c r="AJ149" s="58">
        <f>(Table711[[#This Row],[Literacy percent]]/100)*Table711[[#This Row],[Population]]</f>
        <v>87711.959999999992</v>
      </c>
      <c r="AK149" s="58">
        <f>Table711[[#This Row],[Labor Force]]-Table711[[#This Row],[Total Unemployed]]</f>
        <v>31112.25</v>
      </c>
      <c r="AL149" s="58" t="str">
        <f>IF(Table711[[#This Row],[Literacy percent]]&gt;90,"BOON","BARRIER")</f>
        <v>BOON</v>
      </c>
      <c r="AO149" s="66" t="s">
        <v>166</v>
      </c>
      <c r="AP149" s="4">
        <v>102350</v>
      </c>
      <c r="AQ149" s="4">
        <v>45290</v>
      </c>
      <c r="AR149" s="67">
        <f>Table512[[#This Row],[Highways(Km)]]/Table512[[#This Row],[Area(Sq Km)]]</f>
        <v>0.44250122129946262</v>
      </c>
      <c r="AU149" s="73" t="s">
        <v>197</v>
      </c>
      <c r="AV149" s="74">
        <v>108708</v>
      </c>
      <c r="AW149" s="74">
        <v>14.2</v>
      </c>
      <c r="AX149" s="74">
        <v>6.26</v>
      </c>
      <c r="AY149" s="75">
        <v>1543.6535999999999</v>
      </c>
      <c r="AZ149" s="75">
        <v>680.51207999999997</v>
      </c>
      <c r="BA149" s="75">
        <v>863.1415199999999</v>
      </c>
    </row>
    <row r="150" spans="1:53" x14ac:dyDescent="0.25">
      <c r="A150" s="17" t="s">
        <v>105</v>
      </c>
      <c r="B150" s="15">
        <v>7000000</v>
      </c>
      <c r="C150" s="15">
        <v>6510000</v>
      </c>
      <c r="D150" s="15">
        <v>490000</v>
      </c>
      <c r="E150" s="15">
        <v>0.93</v>
      </c>
      <c r="F150" s="25" t="str">
        <f t="shared" si="2"/>
        <v>BOON</v>
      </c>
      <c r="I150" s="17" t="s">
        <v>181</v>
      </c>
      <c r="J150" s="21">
        <v>7163506</v>
      </c>
      <c r="K150" s="21">
        <v>20000</v>
      </c>
      <c r="L150" s="21">
        <v>3180000</v>
      </c>
      <c r="M150" s="15">
        <v>0.44391670782435305</v>
      </c>
      <c r="P150" s="39" t="s">
        <v>167</v>
      </c>
      <c r="Q150" s="39">
        <v>9.49</v>
      </c>
      <c r="R150" s="39">
        <v>4425720</v>
      </c>
      <c r="S150" s="38">
        <v>2.29</v>
      </c>
      <c r="T150" s="38">
        <f>(Table49[[#This Row],[ Population]]/1000)*Table49[[#This Row],[ Birth rate(births/1000 population)]]</f>
        <v>42000.082800000004</v>
      </c>
      <c r="U150" s="84">
        <f>(Table49[[#This Row],[Birth''s per year]]/1000)*Table49[[#This Row],[Infant mortality per 1000 births]]</f>
        <v>96.180189612000007</v>
      </c>
      <c r="X150" s="51" t="s">
        <v>55</v>
      </c>
      <c r="Y150" s="53">
        <v>42954279</v>
      </c>
      <c r="Z150" s="53">
        <v>-0.31</v>
      </c>
      <c r="AA150" s="54">
        <f>(Table310[[#This Row],[29928987]]/1000)*Table310[[#This Row],[23.06]]</f>
        <v>-13315.826490000001</v>
      </c>
      <c r="AD150" s="45" t="s">
        <v>26</v>
      </c>
      <c r="AE150" s="55">
        <v>71566</v>
      </c>
      <c r="AF150" s="55">
        <v>0.6</v>
      </c>
      <c r="AG150" s="55">
        <v>97</v>
      </c>
      <c r="AH150" s="55">
        <v>41500</v>
      </c>
      <c r="AI150" s="58">
        <f>(Table711[[#This Row],[Unemployment percent]]/100)*Table711[[#This Row],[Population]]</f>
        <v>429.39600000000002</v>
      </c>
      <c r="AJ150" s="58">
        <f>(Table711[[#This Row],[Literacy percent]]/100)*Table711[[#This Row],[Population]]</f>
        <v>69419.02</v>
      </c>
      <c r="AK150" s="58">
        <f>Table711[[#This Row],[Labor Force]]-Table711[[#This Row],[Total Unemployed]]</f>
        <v>41070.603999999999</v>
      </c>
      <c r="AL150" s="58" t="str">
        <f>IF(Table711[[#This Row],[Literacy percent]]&gt;90,"BOON","BARRIER")</f>
        <v>BOON</v>
      </c>
      <c r="AO150" s="66" t="s">
        <v>167</v>
      </c>
      <c r="AP150" s="4">
        <v>693</v>
      </c>
      <c r="AQ150" s="4">
        <v>3130</v>
      </c>
      <c r="AR150" s="67">
        <f>Table512[[#This Row],[Highways(Km)]]/Table512[[#This Row],[Area(Sq Km)]]</f>
        <v>4.5165945165945169</v>
      </c>
      <c r="AU150" s="73" t="s">
        <v>23</v>
      </c>
      <c r="AV150" s="74">
        <v>68722</v>
      </c>
      <c r="AW150" s="74">
        <v>17.260000000000002</v>
      </c>
      <c r="AX150" s="74">
        <v>5.44</v>
      </c>
      <c r="AY150" s="75">
        <v>1186.1417200000001</v>
      </c>
      <c r="AZ150" s="75">
        <v>373.84767999999997</v>
      </c>
      <c r="BA150" s="75">
        <v>812.29404000000011</v>
      </c>
    </row>
    <row r="151" spans="1:53" x14ac:dyDescent="0.25">
      <c r="A151" s="17" t="s">
        <v>188</v>
      </c>
      <c r="B151" s="15">
        <v>5000000</v>
      </c>
      <c r="C151" s="15">
        <v>4650000</v>
      </c>
      <c r="D151" s="15">
        <v>350000</v>
      </c>
      <c r="E151" s="15">
        <v>0.93</v>
      </c>
      <c r="F151" s="25" t="str">
        <f t="shared" si="2"/>
        <v>BOON</v>
      </c>
      <c r="I151" s="17" t="s">
        <v>165</v>
      </c>
      <c r="J151" s="21">
        <v>11126832</v>
      </c>
      <c r="K151" s="21">
        <v>31000</v>
      </c>
      <c r="L151" s="21">
        <v>4929000</v>
      </c>
      <c r="M151" s="15">
        <v>0.44298323188487071</v>
      </c>
      <c r="P151" s="39" t="s">
        <v>168</v>
      </c>
      <c r="Q151" s="39">
        <v>10.62</v>
      </c>
      <c r="R151" s="39">
        <v>5431363</v>
      </c>
      <c r="S151" s="38">
        <v>7.41</v>
      </c>
      <c r="T151" s="38">
        <f>(Table49[[#This Row],[ Population]]/1000)*Table49[[#This Row],[ Birth rate(births/1000 population)]]</f>
        <v>57681.075059999996</v>
      </c>
      <c r="U151" s="84">
        <f>(Table49[[#This Row],[Birth''s per year]]/1000)*Table49[[#This Row],[Infant mortality per 1000 births]]</f>
        <v>427.41676619459997</v>
      </c>
      <c r="X151" s="51" t="s">
        <v>100</v>
      </c>
      <c r="Y151" s="53">
        <v>2731832</v>
      </c>
      <c r="Z151" s="53">
        <v>-4.92</v>
      </c>
      <c r="AA151" s="54">
        <f>(Table310[[#This Row],[29928987]]/1000)*Table310[[#This Row],[23.06]]</f>
        <v>-13440.613439999999</v>
      </c>
      <c r="AD151" s="45" t="s">
        <v>37</v>
      </c>
      <c r="AE151" s="55">
        <v>65365</v>
      </c>
      <c r="AF151" s="55">
        <v>5</v>
      </c>
      <c r="AG151" s="55">
        <v>98</v>
      </c>
      <c r="AH151" s="55">
        <v>37470</v>
      </c>
      <c r="AI151" s="58">
        <f>(Table711[[#This Row],[Unemployment percent]]/100)*Table711[[#This Row],[Population]]</f>
        <v>3268.25</v>
      </c>
      <c r="AJ151" s="58">
        <f>(Table711[[#This Row],[Literacy percent]]/100)*Table711[[#This Row],[Population]]</f>
        <v>64057.7</v>
      </c>
      <c r="AK151" s="58">
        <f>Table711[[#This Row],[Labor Force]]-Table711[[#This Row],[Total Unemployed]]</f>
        <v>34201.75</v>
      </c>
      <c r="AL151" s="58" t="str">
        <f>IF(Table711[[#This Row],[Literacy percent]]&gt;90,"BOON","BARRIER")</f>
        <v>BOON</v>
      </c>
      <c r="AO151" s="66" t="s">
        <v>168</v>
      </c>
      <c r="AP151" s="4">
        <v>48845</v>
      </c>
      <c r="AQ151" s="4">
        <v>42970</v>
      </c>
      <c r="AR151" s="67">
        <f>Table512[[#This Row],[Highways(Km)]]/Table512[[#This Row],[Area(Sq Km)]]</f>
        <v>0.8797215682260211</v>
      </c>
      <c r="AU151" s="73" t="s">
        <v>65</v>
      </c>
      <c r="AV151" s="74">
        <v>69029</v>
      </c>
      <c r="AW151" s="74">
        <v>15.73</v>
      </c>
      <c r="AX151" s="74">
        <v>6.81</v>
      </c>
      <c r="AY151" s="75">
        <v>1085.82617</v>
      </c>
      <c r="AZ151" s="75">
        <v>470.08748999999995</v>
      </c>
      <c r="BA151" s="75">
        <v>615.73868000000016</v>
      </c>
    </row>
    <row r="152" spans="1:53" x14ac:dyDescent="0.25">
      <c r="A152" s="17" t="s">
        <v>159</v>
      </c>
      <c r="B152" s="15">
        <v>5000000</v>
      </c>
      <c r="C152" s="15">
        <v>4650000</v>
      </c>
      <c r="D152" s="15">
        <v>350000</v>
      </c>
      <c r="E152" s="15">
        <v>0.93</v>
      </c>
      <c r="F152" s="25" t="str">
        <f t="shared" si="2"/>
        <v>BOON</v>
      </c>
      <c r="I152" s="17" t="s">
        <v>147</v>
      </c>
      <c r="J152" s="21">
        <v>162419946</v>
      </c>
      <c r="K152" s="21">
        <v>365000</v>
      </c>
      <c r="L152" s="21">
        <v>58035000</v>
      </c>
      <c r="M152" s="15">
        <v>0.35731448894829704</v>
      </c>
      <c r="P152" s="39" t="s">
        <v>169</v>
      </c>
      <c r="Q152" s="39">
        <v>8.9499999999999993</v>
      </c>
      <c r="R152" s="39">
        <v>2011070</v>
      </c>
      <c r="S152" s="38">
        <v>4.45</v>
      </c>
      <c r="T152" s="38">
        <f>(Table49[[#This Row],[ Population]]/1000)*Table49[[#This Row],[ Birth rate(births/1000 population)]]</f>
        <v>17999.076499999999</v>
      </c>
      <c r="U152" s="84">
        <f>(Table49[[#This Row],[Birth''s per year]]/1000)*Table49[[#This Row],[Infant mortality per 1000 births]]</f>
        <v>80.095890424999993</v>
      </c>
      <c r="X152" s="51" t="s">
        <v>81</v>
      </c>
      <c r="Y152" s="53">
        <v>21029853</v>
      </c>
      <c r="Z152" s="53">
        <v>-0.64</v>
      </c>
      <c r="AA152" s="54">
        <f>(Table310[[#This Row],[29928987]]/1000)*Table310[[#This Row],[23.06]]</f>
        <v>-13459.10592</v>
      </c>
      <c r="AD152" s="45" t="s">
        <v>183</v>
      </c>
      <c r="AE152" s="55">
        <v>112422</v>
      </c>
      <c r="AF152" s="55">
        <v>13.3</v>
      </c>
      <c r="AG152" s="55">
        <v>98.5</v>
      </c>
      <c r="AH152" s="55">
        <v>33910</v>
      </c>
      <c r="AI152" s="58">
        <f>(Table711[[#This Row],[Unemployment percent]]/100)*Table711[[#This Row],[Population]]</f>
        <v>14952.126</v>
      </c>
      <c r="AJ152" s="58">
        <f>(Table711[[#This Row],[Literacy percent]]/100)*Table711[[#This Row],[Population]]</f>
        <v>110735.67</v>
      </c>
      <c r="AK152" s="58">
        <f>Table711[[#This Row],[Labor Force]]-Table711[[#This Row],[Total Unemployed]]</f>
        <v>18957.874</v>
      </c>
      <c r="AL152" s="58" t="str">
        <f>IF(Table711[[#This Row],[Literacy percent]]&gt;90,"BOON","BARRIER")</f>
        <v>BOON</v>
      </c>
      <c r="AO152" s="66" t="s">
        <v>169</v>
      </c>
      <c r="AP152" s="4">
        <v>20273</v>
      </c>
      <c r="AQ152" s="4">
        <v>20250</v>
      </c>
      <c r="AR152" s="67">
        <f>Table512[[#This Row],[Highways(Km)]]/Table512[[#This Row],[Area(Sq Km)]]</f>
        <v>0.99886548611453663</v>
      </c>
      <c r="AU152" s="73" t="s">
        <v>84</v>
      </c>
      <c r="AV152" s="74">
        <v>56375</v>
      </c>
      <c r="AW152" s="74">
        <v>15.93</v>
      </c>
      <c r="AX152" s="74">
        <v>7.77</v>
      </c>
      <c r="AY152" s="75">
        <v>898.05375000000004</v>
      </c>
      <c r="AZ152" s="75">
        <v>438.03375</v>
      </c>
      <c r="BA152" s="75">
        <v>460.02000000000004</v>
      </c>
    </row>
    <row r="153" spans="1:53" x14ac:dyDescent="0.25">
      <c r="A153" s="17" t="s">
        <v>133</v>
      </c>
      <c r="B153" s="15">
        <v>1800000</v>
      </c>
      <c r="C153" s="15">
        <v>1674000</v>
      </c>
      <c r="D153" s="15">
        <v>126000</v>
      </c>
      <c r="E153" s="15">
        <v>0.93</v>
      </c>
      <c r="F153" s="25" t="str">
        <f t="shared" si="2"/>
        <v>BOON</v>
      </c>
      <c r="I153" s="17" t="s">
        <v>196</v>
      </c>
      <c r="J153" s="21">
        <v>83535576</v>
      </c>
      <c r="K153" s="21">
        <v>185000</v>
      </c>
      <c r="L153" s="21">
        <v>29415000</v>
      </c>
      <c r="M153" s="15">
        <v>0.35212542258641993</v>
      </c>
      <c r="P153" s="39" t="s">
        <v>170</v>
      </c>
      <c r="Q153" s="39">
        <v>45.62</v>
      </c>
      <c r="R153" s="39">
        <v>8591629</v>
      </c>
      <c r="S153" s="38">
        <v>116.7</v>
      </c>
      <c r="T153" s="38">
        <f>(Table49[[#This Row],[ Population]]/1000)*Table49[[#This Row],[ Birth rate(births/1000 population)]]</f>
        <v>391950.11498000001</v>
      </c>
      <c r="U153" s="84">
        <f>(Table49[[#This Row],[Birth''s per year]]/1000)*Table49[[#This Row],[Infant mortality per 1000 births]]</f>
        <v>45740.578418166006</v>
      </c>
      <c r="X153" s="51" t="s">
        <v>89</v>
      </c>
      <c r="Y153" s="53">
        <v>6975204</v>
      </c>
      <c r="Z153" s="53">
        <v>-1.99</v>
      </c>
      <c r="AA153" s="54">
        <f>(Table310[[#This Row],[29928987]]/1000)*Table310[[#This Row],[23.06]]</f>
        <v>-13880.65596</v>
      </c>
      <c r="AD153" s="45" t="s">
        <v>65</v>
      </c>
      <c r="AE153" s="55">
        <v>69029</v>
      </c>
      <c r="AF153" s="55">
        <v>23</v>
      </c>
      <c r="AG153" s="55">
        <v>94</v>
      </c>
      <c r="AH153" s="55">
        <v>25000</v>
      </c>
      <c r="AI153" s="58">
        <f>(Table711[[#This Row],[Unemployment percent]]/100)*Table711[[#This Row],[Population]]</f>
        <v>15876.67</v>
      </c>
      <c r="AJ153" s="58">
        <f>(Table711[[#This Row],[Literacy percent]]/100)*Table711[[#This Row],[Population]]</f>
        <v>64887.259999999995</v>
      </c>
      <c r="AK153" s="58">
        <f>Table711[[#This Row],[Labor Force]]-Table711[[#This Row],[Total Unemployed]]</f>
        <v>9123.33</v>
      </c>
      <c r="AL153" s="58" t="str">
        <f>IF(Table711[[#This Row],[Literacy percent]]&gt;90,"BOON","BARRIER")</f>
        <v>BOON</v>
      </c>
      <c r="AO153" s="66" t="s">
        <v>170</v>
      </c>
      <c r="AP153" s="4">
        <v>637657</v>
      </c>
      <c r="AQ153" s="4">
        <v>22100</v>
      </c>
      <c r="AR153" s="67">
        <f>Table512[[#This Row],[Highways(Km)]]/Table512[[#This Row],[Area(Sq Km)]]</f>
        <v>3.4658131252381763E-2</v>
      </c>
      <c r="AU153" s="73" t="s">
        <v>160</v>
      </c>
      <c r="AV153" s="74">
        <v>38958</v>
      </c>
      <c r="AW153" s="74">
        <v>18.12</v>
      </c>
      <c r="AX153" s="74">
        <v>8.4700000000000006</v>
      </c>
      <c r="AY153" s="75">
        <v>705.91895999999997</v>
      </c>
      <c r="AZ153" s="75">
        <v>329.97426000000002</v>
      </c>
      <c r="BA153" s="75">
        <v>375.94469999999995</v>
      </c>
    </row>
    <row r="154" spans="1:53" x14ac:dyDescent="0.25">
      <c r="A154" s="17" t="s">
        <v>118</v>
      </c>
      <c r="B154" s="15">
        <v>1719000000</v>
      </c>
      <c r="C154" s="15">
        <v>1772000000</v>
      </c>
      <c r="D154" s="15">
        <v>-53000000</v>
      </c>
      <c r="E154" s="15">
        <v>1.0308318789994182</v>
      </c>
      <c r="F154" s="25" t="str">
        <f t="shared" si="2"/>
        <v>BARRIER</v>
      </c>
      <c r="I154" s="17" t="s">
        <v>144</v>
      </c>
      <c r="J154" s="21">
        <v>128771988</v>
      </c>
      <c r="K154" s="21">
        <v>275000</v>
      </c>
      <c r="L154" s="21">
        <v>43725000</v>
      </c>
      <c r="M154" s="15">
        <v>0.33955366131335957</v>
      </c>
      <c r="P154" s="39" t="s">
        <v>171</v>
      </c>
      <c r="Q154" s="39">
        <v>18.48</v>
      </c>
      <c r="R154" s="39">
        <v>44344136</v>
      </c>
      <c r="S154" s="38">
        <v>61.81</v>
      </c>
      <c r="T154" s="38">
        <f>(Table49[[#This Row],[ Population]]/1000)*Table49[[#This Row],[ Birth rate(births/1000 population)]]</f>
        <v>819479.63327999995</v>
      </c>
      <c r="U154" s="84">
        <f>(Table49[[#This Row],[Birth''s per year]]/1000)*Table49[[#This Row],[Infant mortality per 1000 births]]</f>
        <v>50652.036133036796</v>
      </c>
      <c r="X154" s="51" t="s">
        <v>68</v>
      </c>
      <c r="Y154" s="53">
        <v>77505756</v>
      </c>
      <c r="Z154" s="53">
        <v>-0.22</v>
      </c>
      <c r="AA154" s="54">
        <f>(Table310[[#This Row],[29928987]]/1000)*Table310[[#This Row],[23.06]]</f>
        <v>-17051.266319999999</v>
      </c>
      <c r="AD154" s="45" t="s">
        <v>51</v>
      </c>
      <c r="AE154" s="55">
        <v>44270</v>
      </c>
      <c r="AF154" s="55">
        <v>4.0999999999999996</v>
      </c>
      <c r="AG154" s="55">
        <v>98</v>
      </c>
      <c r="AH154" s="55">
        <v>19820</v>
      </c>
      <c r="AI154" s="58">
        <f>(Table711[[#This Row],[Unemployment percent]]/100)*Table711[[#This Row],[Population]]</f>
        <v>1815.0699999999997</v>
      </c>
      <c r="AJ154" s="58">
        <f>(Table711[[#This Row],[Literacy percent]]/100)*Table711[[#This Row],[Population]]</f>
        <v>43384.6</v>
      </c>
      <c r="AK154" s="58">
        <f>Table711[[#This Row],[Labor Force]]-Table711[[#This Row],[Total Unemployed]]</f>
        <v>18004.93</v>
      </c>
      <c r="AL154" s="58" t="str">
        <f>IF(Table711[[#This Row],[Literacy percent]]&gt;90,"BOON","BARRIER")</f>
        <v>BOON</v>
      </c>
      <c r="AO154" s="66" t="s">
        <v>171</v>
      </c>
      <c r="AP154" s="4">
        <v>1219912</v>
      </c>
      <c r="AQ154" s="4">
        <v>275971</v>
      </c>
      <c r="AR154" s="67">
        <f>Table512[[#This Row],[Highways(Km)]]/Table512[[#This Row],[Area(Sq Km)]]</f>
        <v>0.22622205536137033</v>
      </c>
      <c r="AU154" s="73" t="s">
        <v>188</v>
      </c>
      <c r="AV154" s="74">
        <v>20556</v>
      </c>
      <c r="AW154" s="74">
        <v>22.23</v>
      </c>
      <c r="AX154" s="74">
        <v>4.28</v>
      </c>
      <c r="AY154" s="75">
        <v>456.95988000000006</v>
      </c>
      <c r="AZ154" s="75">
        <v>87.979680000000016</v>
      </c>
      <c r="BA154" s="75">
        <v>368.98020000000002</v>
      </c>
    </row>
    <row r="155" spans="1:53" x14ac:dyDescent="0.25">
      <c r="A155" s="17" t="s">
        <v>79</v>
      </c>
      <c r="B155" s="15">
        <v>6732000000</v>
      </c>
      <c r="C155" s="15">
        <v>6811000000</v>
      </c>
      <c r="D155" s="15">
        <v>-79000000</v>
      </c>
      <c r="E155" s="15">
        <v>1.0117349970291147</v>
      </c>
      <c r="F155" s="25" t="str">
        <f t="shared" si="2"/>
        <v>BARRIER</v>
      </c>
      <c r="I155" s="17" t="s">
        <v>20</v>
      </c>
      <c r="J155" s="21">
        <v>3563112</v>
      </c>
      <c r="K155" s="21">
        <v>7500</v>
      </c>
      <c r="L155" s="21">
        <v>1192500</v>
      </c>
      <c r="M155" s="15">
        <v>0.33467934771626601</v>
      </c>
      <c r="P155" s="39" t="s">
        <v>172</v>
      </c>
      <c r="Q155" s="39">
        <v>10.1</v>
      </c>
      <c r="R155" s="39">
        <v>40341462</v>
      </c>
      <c r="S155" s="38">
        <v>4.42</v>
      </c>
      <c r="T155" s="38">
        <f>(Table49[[#This Row],[ Population]]/1000)*Table49[[#This Row],[ Birth rate(births/1000 population)]]</f>
        <v>407448.76619999995</v>
      </c>
      <c r="U155" s="84">
        <f>(Table49[[#This Row],[Birth''s per year]]/1000)*Table49[[#This Row],[Infant mortality per 1000 births]]</f>
        <v>1800.9235466039997</v>
      </c>
      <c r="X155" s="51" t="s">
        <v>20</v>
      </c>
      <c r="Y155" s="53">
        <v>3563112</v>
      </c>
      <c r="Z155" s="53">
        <v>-4.93</v>
      </c>
      <c r="AA155" s="54">
        <f>(Table310[[#This Row],[29928987]]/1000)*Table310[[#This Row],[23.06]]</f>
        <v>-17566.142159999999</v>
      </c>
      <c r="AD155" s="45" t="s">
        <v>22</v>
      </c>
      <c r="AE155" s="55">
        <v>57881</v>
      </c>
      <c r="AF155" s="55">
        <v>6</v>
      </c>
      <c r="AG155" s="55">
        <v>97</v>
      </c>
      <c r="AH155" s="55">
        <v>14000</v>
      </c>
      <c r="AI155" s="58">
        <f>(Table711[[#This Row],[Unemployment percent]]/100)*Table711[[#This Row],[Population]]</f>
        <v>3472.8599999999997</v>
      </c>
      <c r="AJ155" s="58">
        <f>(Table711[[#This Row],[Literacy percent]]/100)*Table711[[#This Row],[Population]]</f>
        <v>56144.57</v>
      </c>
      <c r="AK155" s="58">
        <f>Table711[[#This Row],[Labor Force]]-Table711[[#This Row],[Total Unemployed]]</f>
        <v>10527.14</v>
      </c>
      <c r="AL155" s="58" t="str">
        <f>IF(Table711[[#This Row],[Literacy percent]]&gt;90,"BOON","BARRIER")</f>
        <v>BOON</v>
      </c>
      <c r="AO155" s="66" t="s">
        <v>172</v>
      </c>
      <c r="AP155" s="4">
        <v>504782</v>
      </c>
      <c r="AQ155" s="4">
        <v>664852</v>
      </c>
      <c r="AR155" s="67">
        <f>Table512[[#This Row],[Highways(Km)]]/Table512[[#This Row],[Area(Sq Km)]]</f>
        <v>1.3171071868648248</v>
      </c>
      <c r="AU155" s="73" t="s">
        <v>51</v>
      </c>
      <c r="AV155" s="74">
        <v>44270</v>
      </c>
      <c r="AW155" s="74">
        <v>12.92</v>
      </c>
      <c r="AX155" s="74">
        <v>4.8099999999999996</v>
      </c>
      <c r="AY155" s="75">
        <v>571.96840000000009</v>
      </c>
      <c r="AZ155" s="75">
        <v>212.93870000000001</v>
      </c>
      <c r="BA155" s="75">
        <v>359.02970000000005</v>
      </c>
    </row>
    <row r="156" spans="1:53" x14ac:dyDescent="0.25">
      <c r="A156" s="17" t="s">
        <v>19</v>
      </c>
      <c r="B156" s="15">
        <v>540000000</v>
      </c>
      <c r="C156" s="15">
        <v>652200000</v>
      </c>
      <c r="D156" s="15">
        <v>-112200000</v>
      </c>
      <c r="E156" s="15">
        <v>1.2077777777777778</v>
      </c>
      <c r="F156" s="25" t="str">
        <f t="shared" si="2"/>
        <v>BARRIER</v>
      </c>
      <c r="I156" s="17" t="s">
        <v>93</v>
      </c>
      <c r="J156" s="21">
        <v>1080264388</v>
      </c>
      <c r="K156" s="21">
        <v>2130000</v>
      </c>
      <c r="L156" s="21">
        <v>338670000</v>
      </c>
      <c r="M156" s="15">
        <v>0.31350658576000379</v>
      </c>
      <c r="P156" s="39" t="s">
        <v>173</v>
      </c>
      <c r="Q156" s="39">
        <v>15.63</v>
      </c>
      <c r="R156" s="39">
        <v>20064776</v>
      </c>
      <c r="S156" s="38">
        <v>14.35</v>
      </c>
      <c r="T156" s="38">
        <f>(Table49[[#This Row],[ Population]]/1000)*Table49[[#This Row],[ Birth rate(births/1000 population)]]</f>
        <v>313612.44888000004</v>
      </c>
      <c r="U156" s="84">
        <f>(Table49[[#This Row],[Birth''s per year]]/1000)*Table49[[#This Row],[Infant mortality per 1000 births]]</f>
        <v>4500.3386414280003</v>
      </c>
      <c r="X156" s="51" t="s">
        <v>60</v>
      </c>
      <c r="Y156" s="53">
        <v>11346670</v>
      </c>
      <c r="Z156" s="53">
        <v>-1.58</v>
      </c>
      <c r="AA156" s="54">
        <f>(Table310[[#This Row],[29928987]]/1000)*Table310[[#This Row],[23.06]]</f>
        <v>-17927.738600000001</v>
      </c>
      <c r="AD156" s="45" t="s">
        <v>133</v>
      </c>
      <c r="AE156" s="55">
        <v>9341</v>
      </c>
      <c r="AF156" s="55">
        <v>6</v>
      </c>
      <c r="AG156" s="55">
        <v>97</v>
      </c>
      <c r="AH156" s="55">
        <v>4521</v>
      </c>
      <c r="AI156" s="58">
        <f>(Table711[[#This Row],[Unemployment percent]]/100)*Table711[[#This Row],[Population]]</f>
        <v>560.45999999999992</v>
      </c>
      <c r="AJ156" s="58">
        <f>(Table711[[#This Row],[Literacy percent]]/100)*Table711[[#This Row],[Population]]</f>
        <v>9060.77</v>
      </c>
      <c r="AK156" s="58">
        <f>Table711[[#This Row],[Labor Force]]-Table711[[#This Row],[Total Unemployed]]</f>
        <v>3960.54</v>
      </c>
      <c r="AL156" s="58" t="str">
        <f>IF(Table711[[#This Row],[Literacy percent]]&gt;90,"BOON","BARRIER")</f>
        <v>BOON</v>
      </c>
      <c r="AO156" s="66" t="s">
        <v>173</v>
      </c>
      <c r="AP156" s="4">
        <v>65610</v>
      </c>
      <c r="AQ156" s="4">
        <v>11650</v>
      </c>
      <c r="AR156" s="67">
        <f>Table512[[#This Row],[Highways(Km)]]/Table512[[#This Row],[Area(Sq Km)]]</f>
        <v>0.17756439567139157</v>
      </c>
      <c r="AU156" s="73" t="s">
        <v>26</v>
      </c>
      <c r="AV156" s="74">
        <v>71566</v>
      </c>
      <c r="AW156" s="74">
        <v>11.26</v>
      </c>
      <c r="AX156" s="74">
        <v>6.57</v>
      </c>
      <c r="AY156" s="75">
        <v>805.83316000000002</v>
      </c>
      <c r="AZ156" s="75">
        <v>470.18862000000001</v>
      </c>
      <c r="BA156" s="75">
        <v>335.64454000000001</v>
      </c>
    </row>
    <row r="157" spans="1:53" x14ac:dyDescent="0.25">
      <c r="A157" s="17" t="s">
        <v>89</v>
      </c>
      <c r="B157" s="15">
        <v>3626000000</v>
      </c>
      <c r="C157" s="15">
        <v>3771000000</v>
      </c>
      <c r="D157" s="15">
        <v>-145000000</v>
      </c>
      <c r="E157" s="15">
        <v>1.0399889685603971</v>
      </c>
      <c r="F157" s="25" t="str">
        <f t="shared" si="2"/>
        <v>BARRIER</v>
      </c>
      <c r="I157" s="17" t="s">
        <v>25</v>
      </c>
      <c r="J157" s="21">
        <v>2982904</v>
      </c>
      <c r="K157" s="21">
        <v>5700</v>
      </c>
      <c r="L157" s="21">
        <v>906300</v>
      </c>
      <c r="M157" s="15">
        <v>0.30383143406559515</v>
      </c>
      <c r="P157" s="39" t="s">
        <v>174</v>
      </c>
      <c r="Q157" s="39">
        <v>35.17</v>
      </c>
      <c r="R157" s="39">
        <v>40187486</v>
      </c>
      <c r="S157" s="38">
        <v>62.5</v>
      </c>
      <c r="T157" s="38">
        <f>(Table49[[#This Row],[ Population]]/1000)*Table49[[#This Row],[ Birth rate(births/1000 population)]]</f>
        <v>1413393.88262</v>
      </c>
      <c r="U157" s="84">
        <f>(Table49[[#This Row],[Birth''s per year]]/1000)*Table49[[#This Row],[Infant mortality per 1000 births]]</f>
        <v>88337.117663750003</v>
      </c>
      <c r="X157" s="51" t="s">
        <v>189</v>
      </c>
      <c r="Y157" s="53">
        <v>47425336</v>
      </c>
      <c r="Z157" s="53">
        <v>-0.39</v>
      </c>
      <c r="AA157" s="54">
        <f>(Table310[[#This Row],[29928987]]/1000)*Table310[[#This Row],[23.06]]</f>
        <v>-18495.88104</v>
      </c>
      <c r="AD157" s="45" t="s">
        <v>159</v>
      </c>
      <c r="AE157" s="55">
        <v>7460</v>
      </c>
      <c r="AF157" s="55">
        <v>14</v>
      </c>
      <c r="AG157" s="55">
        <v>97</v>
      </c>
      <c r="AH157" s="55">
        <v>3500</v>
      </c>
      <c r="AI157" s="58">
        <f>(Table711[[#This Row],[Unemployment percent]]/100)*Table711[[#This Row],[Population]]</f>
        <v>1044.4000000000001</v>
      </c>
      <c r="AJ157" s="58">
        <f>(Table711[[#This Row],[Literacy percent]]/100)*Table711[[#This Row],[Population]]</f>
        <v>7236.2</v>
      </c>
      <c r="AK157" s="58">
        <f>Table711[[#This Row],[Labor Force]]-Table711[[#This Row],[Total Unemployed]]</f>
        <v>2455.6</v>
      </c>
      <c r="AL157" s="58" t="str">
        <f>IF(Table711[[#This Row],[Literacy percent]]&gt;90,"BOON","BARRIER")</f>
        <v>BOON</v>
      </c>
      <c r="AO157" s="66" t="s">
        <v>174</v>
      </c>
      <c r="AP157" s="4">
        <v>2505810</v>
      </c>
      <c r="AQ157" s="4">
        <v>11900</v>
      </c>
      <c r="AR157" s="67">
        <f>Table512[[#This Row],[Highways(Km)]]/Table512[[#This Row],[Area(Sq Km)]]</f>
        <v>4.748963409037397E-3</v>
      </c>
      <c r="AU157" s="73" t="s">
        <v>37</v>
      </c>
      <c r="AV157" s="74">
        <v>65365</v>
      </c>
      <c r="AW157" s="74">
        <v>11.6</v>
      </c>
      <c r="AX157" s="74">
        <v>7.63</v>
      </c>
      <c r="AY157" s="75">
        <v>758.23399999999992</v>
      </c>
      <c r="AZ157" s="75">
        <v>498.73494999999997</v>
      </c>
      <c r="BA157" s="75">
        <v>259.49904999999995</v>
      </c>
    </row>
    <row r="158" spans="1:53" x14ac:dyDescent="0.25">
      <c r="A158" s="17" t="s">
        <v>83</v>
      </c>
      <c r="B158" s="15">
        <v>47220000000</v>
      </c>
      <c r="C158" s="15">
        <v>47420000000</v>
      </c>
      <c r="D158" s="15">
        <v>-200000000</v>
      </c>
      <c r="E158" s="15">
        <v>1.0042354934349851</v>
      </c>
      <c r="F158" s="25" t="str">
        <f t="shared" si="2"/>
        <v>BARRIER</v>
      </c>
      <c r="I158" s="17" t="s">
        <v>58</v>
      </c>
      <c r="J158" s="21">
        <v>17298040</v>
      </c>
      <c r="K158" s="21">
        <v>32000</v>
      </c>
      <c r="L158" s="21">
        <v>5088000</v>
      </c>
      <c r="M158" s="15">
        <v>0.29413737047665517</v>
      </c>
      <c r="P158" s="39" t="s">
        <v>175</v>
      </c>
      <c r="Q158" s="39">
        <v>18.39</v>
      </c>
      <c r="R158" s="39">
        <v>438144</v>
      </c>
      <c r="S158" s="38">
        <v>23.57</v>
      </c>
      <c r="T158" s="38">
        <f>(Table49[[#This Row],[ Population]]/1000)*Table49[[#This Row],[ Birth rate(births/1000 population)]]</f>
        <v>8057.4681600000004</v>
      </c>
      <c r="U158" s="84">
        <f>(Table49[[#This Row],[Birth''s per year]]/1000)*Table49[[#This Row],[Infant mortality per 1000 births]]</f>
        <v>189.91452453120002</v>
      </c>
      <c r="X158" s="51" t="s">
        <v>152</v>
      </c>
      <c r="Y158" s="53">
        <v>38635144</v>
      </c>
      <c r="Z158" s="53">
        <v>-0.49</v>
      </c>
      <c r="AA158" s="54">
        <f>(Table310[[#This Row],[29928987]]/1000)*Table310[[#This Row],[23.06]]</f>
        <v>-18931.220560000002</v>
      </c>
      <c r="AD158" s="45" t="s">
        <v>114</v>
      </c>
      <c r="AE158" s="55">
        <v>3482211</v>
      </c>
      <c r="AF158" s="55">
        <v>85</v>
      </c>
      <c r="AG158" s="55">
        <v>57.5</v>
      </c>
      <c r="AH158" s="55">
        <v>3214</v>
      </c>
      <c r="AI158" s="58">
        <f>(Table711[[#This Row],[Unemployment percent]]/100)*Table711[[#This Row],[Population]]</f>
        <v>2959879.35</v>
      </c>
      <c r="AJ158" s="58">
        <f>(Table711[[#This Row],[Literacy percent]]/100)*Table711[[#This Row],[Population]]</f>
        <v>2002271.325</v>
      </c>
      <c r="AK158" s="58">
        <f>Table711[[#This Row],[Labor Force]]-Table711[[#This Row],[Total Unemployed]]</f>
        <v>-2956665.35</v>
      </c>
      <c r="AL158" s="58" t="str">
        <f>IF(Table711[[#This Row],[Literacy percent]]&gt;90,"BOON","BARRIER")</f>
        <v>BARRIER</v>
      </c>
      <c r="AO158" s="66" t="s">
        <v>175</v>
      </c>
      <c r="AP158" s="4">
        <v>163270</v>
      </c>
      <c r="AQ158" s="4">
        <v>4492</v>
      </c>
      <c r="AR158" s="67">
        <f>Table512[[#This Row],[Highways(Km)]]/Table512[[#This Row],[Area(Sq Km)]]</f>
        <v>2.7512709009615974E-2</v>
      </c>
      <c r="AU158" s="73" t="s">
        <v>72</v>
      </c>
      <c r="AV158" s="74">
        <v>46962</v>
      </c>
      <c r="AW158" s="74">
        <v>13.97</v>
      </c>
      <c r="AX158" s="74">
        <v>8.69</v>
      </c>
      <c r="AY158" s="75">
        <v>656.05914000000007</v>
      </c>
      <c r="AZ158" s="75">
        <v>408.09978000000001</v>
      </c>
      <c r="BA158" s="75">
        <v>247.95936000000006</v>
      </c>
    </row>
    <row r="159" spans="1:53" x14ac:dyDescent="0.25">
      <c r="A159" s="17" t="s">
        <v>24</v>
      </c>
      <c r="B159" s="15">
        <v>81390000000</v>
      </c>
      <c r="C159" s="15">
        <v>81650000000</v>
      </c>
      <c r="D159" s="15">
        <v>-260000000</v>
      </c>
      <c r="E159" s="15">
        <v>1.0031944956382848</v>
      </c>
      <c r="F159" s="25" t="str">
        <f t="shared" si="2"/>
        <v>BARRIER</v>
      </c>
      <c r="I159" s="17" t="s">
        <v>105</v>
      </c>
      <c r="J159" s="21">
        <v>103092</v>
      </c>
      <c r="K159" s="21">
        <v>190</v>
      </c>
      <c r="L159" s="21">
        <v>30210</v>
      </c>
      <c r="M159" s="15">
        <v>0.29303922709812597</v>
      </c>
      <c r="P159" s="39" t="s">
        <v>176</v>
      </c>
      <c r="Q159" s="39">
        <v>27.72</v>
      </c>
      <c r="R159" s="39">
        <v>1173900</v>
      </c>
      <c r="S159" s="38">
        <v>69.27</v>
      </c>
      <c r="T159" s="38">
        <f>(Table49[[#This Row],[ Population]]/1000)*Table49[[#This Row],[ Birth rate(births/1000 population)]]</f>
        <v>32540.508000000002</v>
      </c>
      <c r="U159" s="84">
        <f>(Table49[[#This Row],[Birth''s per year]]/1000)*Table49[[#This Row],[Infant mortality per 1000 births]]</f>
        <v>2254.0809891600002</v>
      </c>
      <c r="X159" s="51" t="s">
        <v>25</v>
      </c>
      <c r="Y159" s="53">
        <v>2982904</v>
      </c>
      <c r="Z159" s="53">
        <v>-6.47</v>
      </c>
      <c r="AA159" s="54">
        <f>(Table310[[#This Row],[29928987]]/1000)*Table310[[#This Row],[23.06]]</f>
        <v>-19299.388879999999</v>
      </c>
      <c r="AD159" s="45" t="s">
        <v>50</v>
      </c>
      <c r="AE159" s="55">
        <v>418224</v>
      </c>
      <c r="AF159" s="55">
        <v>21</v>
      </c>
      <c r="AG159" s="55">
        <v>76.599999999999994</v>
      </c>
      <c r="AH159" s="55">
        <v>2300</v>
      </c>
      <c r="AI159" s="58">
        <f>(Table711[[#This Row],[Unemployment percent]]/100)*Table711[[#This Row],[Population]]</f>
        <v>87827.04</v>
      </c>
      <c r="AJ159" s="58">
        <f>(Table711[[#This Row],[Literacy percent]]/100)*Table711[[#This Row],[Population]]</f>
        <v>320359.58399999997</v>
      </c>
      <c r="AK159" s="58">
        <f>Table711[[#This Row],[Labor Force]]-Table711[[#This Row],[Total Unemployed]]</f>
        <v>-85527.039999999994</v>
      </c>
      <c r="AL159" s="58" t="str">
        <f>IF(Table711[[#This Row],[Literacy percent]]&gt;90,"BOON","BARRIER")</f>
        <v>BARRIER</v>
      </c>
      <c r="AO159" s="66" t="s">
        <v>176</v>
      </c>
      <c r="AP159" s="4">
        <v>17363</v>
      </c>
      <c r="AQ159" s="4">
        <v>3107</v>
      </c>
      <c r="AR159" s="67">
        <f>Table512[[#This Row],[Highways(Km)]]/Table512[[#This Row],[Area(Sq Km)]]</f>
        <v>0.17894373092207569</v>
      </c>
      <c r="AU159" s="73" t="s">
        <v>137</v>
      </c>
      <c r="AV159" s="74">
        <v>13048</v>
      </c>
      <c r="AW159" s="74">
        <v>25.14</v>
      </c>
      <c r="AX159" s="74">
        <v>6.82</v>
      </c>
      <c r="AY159" s="75">
        <v>328.02672000000001</v>
      </c>
      <c r="AZ159" s="75">
        <v>88.98736000000001</v>
      </c>
      <c r="BA159" s="75">
        <v>239.03935999999999</v>
      </c>
    </row>
    <row r="160" spans="1:53" x14ac:dyDescent="0.25">
      <c r="A160" s="17" t="s">
        <v>69</v>
      </c>
      <c r="B160" s="15">
        <v>4158000000</v>
      </c>
      <c r="C160" s="15">
        <v>4450000000</v>
      </c>
      <c r="D160" s="15">
        <v>-292000000</v>
      </c>
      <c r="E160" s="15">
        <v>1.0702260702260702</v>
      </c>
      <c r="F160" s="25" t="str">
        <f t="shared" si="2"/>
        <v>BARRIER</v>
      </c>
      <c r="I160" s="17" t="s">
        <v>81</v>
      </c>
      <c r="J160" s="21">
        <v>21029853</v>
      </c>
      <c r="K160" s="21">
        <v>38000</v>
      </c>
      <c r="L160" s="21">
        <v>6042000</v>
      </c>
      <c r="M160" s="15">
        <v>0.28730585991257285</v>
      </c>
      <c r="P160" s="39" t="s">
        <v>177</v>
      </c>
      <c r="Q160" s="39">
        <v>10.36</v>
      </c>
      <c r="R160" s="39">
        <v>9001774</v>
      </c>
      <c r="S160" s="38">
        <v>2.77</v>
      </c>
      <c r="T160" s="38">
        <f>(Table49[[#This Row],[ Population]]/1000)*Table49[[#This Row],[ Birth rate(births/1000 population)]]</f>
        <v>93258.378639999995</v>
      </c>
      <c r="U160" s="84">
        <f>(Table49[[#This Row],[Birth''s per year]]/1000)*Table49[[#This Row],[Infant mortality per 1000 births]]</f>
        <v>258.32570883279999</v>
      </c>
      <c r="X160" s="51" t="s">
        <v>181</v>
      </c>
      <c r="Y160" s="53">
        <v>7163506</v>
      </c>
      <c r="Z160" s="53">
        <v>-2.86</v>
      </c>
      <c r="AA160" s="54">
        <f>(Table310[[#This Row],[29928987]]/1000)*Table310[[#This Row],[23.06]]</f>
        <v>-20487.62716</v>
      </c>
      <c r="AD160" s="45" t="s">
        <v>38</v>
      </c>
      <c r="AE160" s="55">
        <v>2232291</v>
      </c>
      <c r="AF160" s="55">
        <v>2.5</v>
      </c>
      <c r="AG160" s="55">
        <v>42.2</v>
      </c>
      <c r="AH160" s="55">
        <v>2300</v>
      </c>
      <c r="AI160" s="58">
        <f>(Table711[[#This Row],[Unemployment percent]]/100)*Table711[[#This Row],[Population]]</f>
        <v>55807.275000000001</v>
      </c>
      <c r="AJ160" s="58">
        <f>(Table711[[#This Row],[Literacy percent]]/100)*Table711[[#This Row],[Population]]</f>
        <v>942026.80200000014</v>
      </c>
      <c r="AK160" s="58">
        <f>Table711[[#This Row],[Labor Force]]-Table711[[#This Row],[Total Unemployed]]</f>
        <v>-53507.275000000001</v>
      </c>
      <c r="AL160" s="58" t="str">
        <f>IF(Table711[[#This Row],[Literacy percent]]&gt;90,"BOON","BARRIER")</f>
        <v>BARRIER</v>
      </c>
      <c r="AO160" s="66" t="s">
        <v>177</v>
      </c>
      <c r="AP160" s="4">
        <v>449964</v>
      </c>
      <c r="AQ160" s="4">
        <v>213237</v>
      </c>
      <c r="AR160" s="67">
        <f>Table512[[#This Row],[Highways(Km)]]/Table512[[#This Row],[Area(Sq Km)]]</f>
        <v>0.47389791183294666</v>
      </c>
      <c r="AU160" s="73" t="s">
        <v>43</v>
      </c>
      <c r="AV160" s="74">
        <v>22643</v>
      </c>
      <c r="AW160" s="74">
        <v>14.96</v>
      </c>
      <c r="AX160" s="74">
        <v>4.42</v>
      </c>
      <c r="AY160" s="75">
        <v>338.73928000000001</v>
      </c>
      <c r="AZ160" s="75">
        <v>100.08206</v>
      </c>
      <c r="BA160" s="75">
        <v>238.65722</v>
      </c>
    </row>
    <row r="161" spans="1:53" x14ac:dyDescent="0.25">
      <c r="A161" s="17" t="s">
        <v>134</v>
      </c>
      <c r="B161" s="15">
        <v>13910000000</v>
      </c>
      <c r="C161" s="15">
        <v>14240000000</v>
      </c>
      <c r="D161" s="15">
        <v>-330000000</v>
      </c>
      <c r="E161" s="15">
        <v>1.0237239396117901</v>
      </c>
      <c r="F161" s="25" t="str">
        <f t="shared" si="2"/>
        <v>BARRIER</v>
      </c>
      <c r="I161" s="17" t="s">
        <v>200</v>
      </c>
      <c r="J161" s="21">
        <v>12746990</v>
      </c>
      <c r="K161" s="21">
        <v>23000</v>
      </c>
      <c r="L161" s="21">
        <v>3657000</v>
      </c>
      <c r="M161" s="15">
        <v>0.28689125824998685</v>
      </c>
      <c r="P161" s="39" t="s">
        <v>178</v>
      </c>
      <c r="Q161" s="39">
        <v>9.77</v>
      </c>
      <c r="R161" s="39">
        <v>7489370</v>
      </c>
      <c r="S161" s="38">
        <v>4.3899999999999997</v>
      </c>
      <c r="T161" s="38">
        <f>(Table49[[#This Row],[ Population]]/1000)*Table49[[#This Row],[ Birth rate(births/1000 population)]]</f>
        <v>73171.144899999999</v>
      </c>
      <c r="U161" s="84">
        <f>(Table49[[#This Row],[Birth''s per year]]/1000)*Table49[[#This Row],[Infant mortality per 1000 births]]</f>
        <v>321.221326111</v>
      </c>
      <c r="X161" s="51" t="s">
        <v>79</v>
      </c>
      <c r="Y161" s="53">
        <v>4677401</v>
      </c>
      <c r="Z161" s="53">
        <v>-4.7</v>
      </c>
      <c r="AA161" s="54">
        <f>(Table310[[#This Row],[29928987]]/1000)*Table310[[#This Row],[23.06]]</f>
        <v>-21983.7847</v>
      </c>
      <c r="AD161" s="45" t="s">
        <v>66</v>
      </c>
      <c r="AE161" s="55">
        <v>8950034</v>
      </c>
      <c r="AF161" s="55">
        <v>17</v>
      </c>
      <c r="AG161" s="55">
        <v>84.7</v>
      </c>
      <c r="AH161" s="55">
        <v>2154</v>
      </c>
      <c r="AI161" s="58">
        <f>(Table711[[#This Row],[Unemployment percent]]/100)*Table711[[#This Row],[Population]]</f>
        <v>1521505.78</v>
      </c>
      <c r="AJ161" s="58">
        <f>(Table711[[#This Row],[Literacy percent]]/100)*Table711[[#This Row],[Population]]</f>
        <v>7580678.7979999995</v>
      </c>
      <c r="AK161" s="58">
        <f>Table711[[#This Row],[Labor Force]]-Table711[[#This Row],[Total Unemployed]]</f>
        <v>-1519351.78</v>
      </c>
      <c r="AL161" s="58" t="str">
        <f>IF(Table711[[#This Row],[Literacy percent]]&gt;90,"BOON","BARRIER")</f>
        <v>BARRIER</v>
      </c>
      <c r="AO161" s="66" t="s">
        <v>178</v>
      </c>
      <c r="AP161" s="4">
        <v>41290</v>
      </c>
      <c r="AQ161" s="4">
        <v>71212</v>
      </c>
      <c r="AR161" s="67">
        <f>Table512[[#This Row],[Highways(Km)]]/Table512[[#This Row],[Area(Sq Km)]]</f>
        <v>1.7246790990554615</v>
      </c>
      <c r="AU161" s="73" t="s">
        <v>133</v>
      </c>
      <c r="AV161" s="74">
        <v>9341</v>
      </c>
      <c r="AW161" s="74">
        <v>17.559999999999999</v>
      </c>
      <c r="AX161" s="74">
        <v>7.17</v>
      </c>
      <c r="AY161" s="75">
        <v>164.02795999999998</v>
      </c>
      <c r="AZ161" s="75">
        <v>66.974969999999999</v>
      </c>
      <c r="BA161" s="75">
        <v>97.05298999999998</v>
      </c>
    </row>
    <row r="162" spans="1:53" x14ac:dyDescent="0.25">
      <c r="A162" s="17" t="s">
        <v>112</v>
      </c>
      <c r="B162" s="15">
        <v>8066000000</v>
      </c>
      <c r="C162" s="15">
        <v>8591000000</v>
      </c>
      <c r="D162" s="15">
        <v>-525000000</v>
      </c>
      <c r="E162" s="15">
        <v>1.0650880238036202</v>
      </c>
      <c r="F162" s="25" t="str">
        <f t="shared" si="2"/>
        <v>BARRIER</v>
      </c>
      <c r="I162" s="17" t="s">
        <v>174</v>
      </c>
      <c r="J162" s="21">
        <v>40187486</v>
      </c>
      <c r="K162" s="21">
        <v>70000</v>
      </c>
      <c r="L162" s="21">
        <v>11130000</v>
      </c>
      <c r="M162" s="15">
        <v>0.27695188497235185</v>
      </c>
      <c r="P162" s="39" t="s">
        <v>179</v>
      </c>
      <c r="Q162" s="39">
        <v>28.29</v>
      </c>
      <c r="R162" s="39">
        <v>18448752</v>
      </c>
      <c r="S162" s="38">
        <v>29.53</v>
      </c>
      <c r="T162" s="38">
        <f>(Table49[[#This Row],[ Population]]/1000)*Table49[[#This Row],[ Birth rate(births/1000 population)]]</f>
        <v>521915.19407999999</v>
      </c>
      <c r="U162" s="84">
        <f>(Table49[[#This Row],[Birth''s per year]]/1000)*Table49[[#This Row],[Infant mortality per 1000 births]]</f>
        <v>15412.155681182401</v>
      </c>
      <c r="X162" s="51" t="s">
        <v>88</v>
      </c>
      <c r="Y162" s="53">
        <v>14655189</v>
      </c>
      <c r="Z162" s="53">
        <v>-1.67</v>
      </c>
      <c r="AA162" s="54">
        <f>(Table310[[#This Row],[29928987]]/1000)*Table310[[#This Row],[23.06]]</f>
        <v>-24474.16563</v>
      </c>
      <c r="AD162" s="45" t="s">
        <v>70</v>
      </c>
      <c r="AE162" s="55">
        <v>535881</v>
      </c>
      <c r="AF162" s="55">
        <v>30</v>
      </c>
      <c r="AG162" s="55">
        <v>85.7</v>
      </c>
      <c r="AH162" s="55">
        <v>1201</v>
      </c>
      <c r="AI162" s="58">
        <f>(Table711[[#This Row],[Unemployment percent]]/100)*Table711[[#This Row],[Population]]</f>
        <v>160764.29999999999</v>
      </c>
      <c r="AJ162" s="58">
        <f>(Table711[[#This Row],[Literacy percent]]/100)*Table711[[#This Row],[Population]]</f>
        <v>459250.01699999999</v>
      </c>
      <c r="AK162" s="58">
        <f>Table711[[#This Row],[Labor Force]]-Table711[[#This Row],[Total Unemployed]]</f>
        <v>-159563.29999999999</v>
      </c>
      <c r="AL162" s="58" t="str">
        <f>IF(Table711[[#This Row],[Literacy percent]]&gt;90,"BOON","BARRIER")</f>
        <v>BARRIER</v>
      </c>
      <c r="AO162" s="66" t="s">
        <v>179</v>
      </c>
      <c r="AP162" s="4">
        <v>185180</v>
      </c>
      <c r="AQ162" s="4">
        <v>45697</v>
      </c>
      <c r="AR162" s="67">
        <f>Table512[[#This Row],[Highways(Km)]]/Table512[[#This Row],[Area(Sq Km)]]</f>
        <v>0.24677070957986824</v>
      </c>
      <c r="AU162" s="73" t="s">
        <v>162</v>
      </c>
      <c r="AV162" s="74">
        <v>7012</v>
      </c>
      <c r="AW162" s="74">
        <v>13.83</v>
      </c>
      <c r="AX162" s="74">
        <v>6.7</v>
      </c>
      <c r="AY162" s="75">
        <v>96.975960000000001</v>
      </c>
      <c r="AZ162" s="75">
        <v>46.980399999999996</v>
      </c>
      <c r="BA162" s="75">
        <v>49.995560000000005</v>
      </c>
    </row>
    <row r="163" spans="1:53" x14ac:dyDescent="0.25">
      <c r="A163" s="17" t="s">
        <v>166</v>
      </c>
      <c r="B163" s="15">
        <v>31640000000</v>
      </c>
      <c r="C163" s="15">
        <v>32330000000</v>
      </c>
      <c r="D163" s="15">
        <v>-690000000</v>
      </c>
      <c r="E163" s="15">
        <v>1.0218078381795197</v>
      </c>
      <c r="F163" s="25" t="str">
        <f t="shared" si="2"/>
        <v>BARRIER</v>
      </c>
      <c r="I163" s="17" t="s">
        <v>104</v>
      </c>
      <c r="J163" s="21">
        <v>33829590</v>
      </c>
      <c r="K163" s="21">
        <v>57000</v>
      </c>
      <c r="L163" s="21">
        <v>9063000</v>
      </c>
      <c r="M163" s="15">
        <v>0.26790156191665343</v>
      </c>
      <c r="P163" s="39" t="s">
        <v>180</v>
      </c>
      <c r="Q163" s="39">
        <v>12.64</v>
      </c>
      <c r="R163" s="39">
        <v>22894384</v>
      </c>
      <c r="S163" s="38">
        <v>6.4</v>
      </c>
      <c r="T163" s="38">
        <f>(Table49[[#This Row],[ Population]]/1000)*Table49[[#This Row],[ Birth rate(births/1000 population)]]</f>
        <v>289385.01376</v>
      </c>
      <c r="U163" s="84">
        <f>(Table49[[#This Row],[Birth''s per year]]/1000)*Table49[[#This Row],[Infant mortality per 1000 births]]</f>
        <v>1852.0640880640001</v>
      </c>
      <c r="X163" s="51" t="s">
        <v>69</v>
      </c>
      <c r="Y163" s="53">
        <v>6704932</v>
      </c>
      <c r="Z163" s="53">
        <v>-3.74</v>
      </c>
      <c r="AA163" s="54">
        <f>(Table310[[#This Row],[29928987]]/1000)*Table310[[#This Row],[23.06]]</f>
        <v>-25076.445680000001</v>
      </c>
      <c r="AO163" s="66" t="s">
        <v>180</v>
      </c>
      <c r="AP163" s="4">
        <v>35980</v>
      </c>
      <c r="AQ163" s="4">
        <v>37299</v>
      </c>
      <c r="AR163" s="67">
        <f>Table512[[#This Row],[Highways(Km)]]/Table512[[#This Row],[Area(Sq Km)]]</f>
        <v>1.0366592551417455</v>
      </c>
      <c r="AU163" s="73" t="s">
        <v>82</v>
      </c>
      <c r="AV163" s="74">
        <v>27884</v>
      </c>
      <c r="AW163" s="74">
        <v>10.87</v>
      </c>
      <c r="AX163" s="74">
        <v>9.18</v>
      </c>
      <c r="AY163" s="75">
        <v>303.09907999999996</v>
      </c>
      <c r="AZ163" s="75">
        <v>255.97512</v>
      </c>
      <c r="BA163" s="75">
        <v>47.123959999999954</v>
      </c>
    </row>
    <row r="164" spans="1:53" x14ac:dyDescent="0.25">
      <c r="A164" s="17" t="s">
        <v>131</v>
      </c>
      <c r="B164" s="15">
        <v>3876000000</v>
      </c>
      <c r="C164" s="15">
        <v>4605000000</v>
      </c>
      <c r="D164" s="15">
        <v>-729000000</v>
      </c>
      <c r="E164" s="15">
        <v>1.1880804953560371</v>
      </c>
      <c r="F164" s="25" t="str">
        <f t="shared" si="2"/>
        <v>BARRIER</v>
      </c>
      <c r="I164" s="17" t="s">
        <v>46</v>
      </c>
      <c r="J164" s="21">
        <v>42909464</v>
      </c>
      <c r="K164" s="21">
        <v>60950</v>
      </c>
      <c r="L164" s="21">
        <v>9691050</v>
      </c>
      <c r="M164" s="15">
        <v>0.22584877778944057</v>
      </c>
      <c r="P164" s="39" t="s">
        <v>181</v>
      </c>
      <c r="Q164" s="39">
        <v>32.58</v>
      </c>
      <c r="R164" s="39">
        <v>7163506</v>
      </c>
      <c r="S164" s="38">
        <v>110.76</v>
      </c>
      <c r="T164" s="38">
        <f>(Table49[[#This Row],[ Population]]/1000)*Table49[[#This Row],[ Birth rate(births/1000 population)]]</f>
        <v>233387.02548000001</v>
      </c>
      <c r="U164" s="84">
        <f>(Table49[[#This Row],[Birth''s per year]]/1000)*Table49[[#This Row],[Infant mortality per 1000 births]]</f>
        <v>25849.946942164803</v>
      </c>
      <c r="X164" s="51" t="s">
        <v>173</v>
      </c>
      <c r="Y164" s="53">
        <v>20064776</v>
      </c>
      <c r="Z164" s="53">
        <v>-1.31</v>
      </c>
      <c r="AA164" s="54">
        <f>(Table310[[#This Row],[29928987]]/1000)*Table310[[#This Row],[23.06]]</f>
        <v>-26284.856560000004</v>
      </c>
      <c r="AO164" s="66" t="s">
        <v>181</v>
      </c>
      <c r="AP164" s="4">
        <v>143100</v>
      </c>
      <c r="AQ164" s="4">
        <v>27767</v>
      </c>
      <c r="AR164" s="67">
        <f>Table512[[#This Row],[Highways(Km)]]/Table512[[#This Row],[Area(Sq Km)]]</f>
        <v>0.19403913347309573</v>
      </c>
      <c r="AU164" s="73" t="s">
        <v>159</v>
      </c>
      <c r="AV164" s="74">
        <v>7460</v>
      </c>
      <c r="AW164" s="74">
        <v>12.33</v>
      </c>
      <c r="AX164" s="74">
        <v>6.43</v>
      </c>
      <c r="AY164" s="75">
        <v>91.981800000000007</v>
      </c>
      <c r="AZ164" s="75">
        <v>47.967799999999997</v>
      </c>
      <c r="BA164" s="75">
        <v>44.01400000000001</v>
      </c>
    </row>
    <row r="165" spans="1:53" x14ac:dyDescent="0.25">
      <c r="A165" s="17" t="s">
        <v>136</v>
      </c>
      <c r="B165" s="15">
        <v>1167000000</v>
      </c>
      <c r="C165" s="15">
        <v>1920000000</v>
      </c>
      <c r="D165" s="15">
        <v>-753000000</v>
      </c>
      <c r="E165" s="15">
        <v>1.6452442159383034</v>
      </c>
      <c r="F165" s="25" t="str">
        <f t="shared" si="2"/>
        <v>BARRIER</v>
      </c>
      <c r="I165" s="17" t="s">
        <v>48</v>
      </c>
      <c r="J165" s="21">
        <v>16380005</v>
      </c>
      <c r="K165" s="21">
        <v>22000</v>
      </c>
      <c r="L165" s="21">
        <v>3498000</v>
      </c>
      <c r="M165" s="15">
        <v>0.21355304836598035</v>
      </c>
      <c r="P165" s="39" t="s">
        <v>182</v>
      </c>
      <c r="Q165" s="39">
        <v>15.7</v>
      </c>
      <c r="R165" s="39">
        <v>65444371</v>
      </c>
      <c r="S165" s="38">
        <v>20.48</v>
      </c>
      <c r="T165" s="38">
        <f>(Table49[[#This Row],[ Population]]/1000)*Table49[[#This Row],[ Birth rate(births/1000 population)]]</f>
        <v>1027476.6246999999</v>
      </c>
      <c r="U165" s="84">
        <f>(Table49[[#This Row],[Birth''s per year]]/1000)*Table49[[#This Row],[Infant mortality per 1000 births]]</f>
        <v>21042.721273856001</v>
      </c>
      <c r="X165" s="51" t="s">
        <v>66</v>
      </c>
      <c r="Y165" s="53">
        <v>8950034</v>
      </c>
      <c r="Z165" s="53">
        <v>-3.22</v>
      </c>
      <c r="AA165" s="54">
        <f>(Table310[[#This Row],[29928987]]/1000)*Table310[[#This Row],[23.06]]</f>
        <v>-28819.109479999999</v>
      </c>
      <c r="AO165" s="66" t="s">
        <v>182</v>
      </c>
      <c r="AP165" s="4">
        <v>514000</v>
      </c>
      <c r="AQ165" s="4">
        <v>57403</v>
      </c>
      <c r="AR165" s="67">
        <f>Table512[[#This Row],[Highways(Km)]]/Table512[[#This Row],[Area(Sq Km)]]</f>
        <v>0.11167898832684825</v>
      </c>
      <c r="AU165" s="73" t="s">
        <v>177</v>
      </c>
      <c r="AV165" s="74">
        <v>9001774</v>
      </c>
      <c r="AW165" s="74">
        <v>10.36</v>
      </c>
      <c r="AX165" s="74">
        <v>10.36</v>
      </c>
      <c r="AY165" s="75">
        <v>93258.378639999995</v>
      </c>
      <c r="AZ165" s="75">
        <v>93258.378639999995</v>
      </c>
      <c r="BA165" s="75">
        <v>0</v>
      </c>
    </row>
    <row r="166" spans="1:53" x14ac:dyDescent="0.25">
      <c r="A166" s="17" t="s">
        <v>176</v>
      </c>
      <c r="B166" s="15">
        <v>402000000</v>
      </c>
      <c r="C166" s="15">
        <v>1173000000</v>
      </c>
      <c r="D166" s="15">
        <v>-771000000</v>
      </c>
      <c r="E166" s="15">
        <v>2.9179104477611939</v>
      </c>
      <c r="F166" s="25" t="str">
        <f t="shared" si="2"/>
        <v>BARRIER</v>
      </c>
      <c r="I166" s="17" t="s">
        <v>56</v>
      </c>
      <c r="J166" s="21">
        <v>671247</v>
      </c>
      <c r="K166" s="21">
        <v>700</v>
      </c>
      <c r="L166" s="21">
        <v>111300</v>
      </c>
      <c r="M166" s="15">
        <v>0.16581079691976278</v>
      </c>
      <c r="P166" s="39" t="s">
        <v>183</v>
      </c>
      <c r="Q166" s="39">
        <v>25.18</v>
      </c>
      <c r="R166" s="39">
        <v>112422</v>
      </c>
      <c r="S166" s="38">
        <v>12.62</v>
      </c>
      <c r="T166" s="38">
        <f>(Table49[[#This Row],[ Population]]/1000)*Table49[[#This Row],[ Birth rate(births/1000 population)]]</f>
        <v>2830.7859599999997</v>
      </c>
      <c r="U166" s="84">
        <f>(Table49[[#This Row],[Birth''s per year]]/1000)*Table49[[#This Row],[Infant mortality per 1000 births]]</f>
        <v>35.724518815199993</v>
      </c>
      <c r="X166" s="51" t="s">
        <v>150</v>
      </c>
      <c r="Y166" s="53">
        <v>27925628</v>
      </c>
      <c r="Z166" s="53">
        <v>-1.05</v>
      </c>
      <c r="AA166" s="54">
        <f>(Table310[[#This Row],[29928987]]/1000)*Table310[[#This Row],[23.06]]</f>
        <v>-29321.9094</v>
      </c>
      <c r="AO166" s="66" t="s">
        <v>183</v>
      </c>
      <c r="AP166" s="4">
        <v>748</v>
      </c>
      <c r="AQ166" s="4">
        <v>680</v>
      </c>
      <c r="AR166" s="67">
        <f>Table512[[#This Row],[Highways(Km)]]/Table512[[#This Row],[Area(Sq Km)]]</f>
        <v>0.90909090909090906</v>
      </c>
      <c r="AU166" s="73" t="s">
        <v>169</v>
      </c>
      <c r="AV166" s="74">
        <v>2011070</v>
      </c>
      <c r="AW166" s="74">
        <v>8.9499999999999993</v>
      </c>
      <c r="AX166" s="74">
        <v>10.220000000000001</v>
      </c>
      <c r="AY166" s="75">
        <v>17999.076499999999</v>
      </c>
      <c r="AZ166" s="75">
        <v>20553.135399999999</v>
      </c>
      <c r="BA166" s="75">
        <v>-2554.0589</v>
      </c>
    </row>
    <row r="167" spans="1:53" x14ac:dyDescent="0.25">
      <c r="A167" s="17" t="s">
        <v>119</v>
      </c>
      <c r="B167" s="15">
        <v>6273000000</v>
      </c>
      <c r="C167" s="15">
        <v>7216000000</v>
      </c>
      <c r="D167" s="15">
        <v>-943000000</v>
      </c>
      <c r="E167" s="15">
        <v>1.1503267973856208</v>
      </c>
      <c r="F167" s="25" t="str">
        <f t="shared" si="2"/>
        <v>BARRIER</v>
      </c>
      <c r="I167" s="17" t="s">
        <v>199</v>
      </c>
      <c r="J167" s="21">
        <v>11261795</v>
      </c>
      <c r="K167" s="21">
        <v>11000</v>
      </c>
      <c r="L167" s="21">
        <v>1749000</v>
      </c>
      <c r="M167" s="15">
        <v>0.15530383921923638</v>
      </c>
      <c r="P167" s="39" t="s">
        <v>184</v>
      </c>
      <c r="Q167" s="39">
        <v>12.81</v>
      </c>
      <c r="R167" s="39">
        <v>1088644</v>
      </c>
      <c r="S167" s="39"/>
      <c r="T167" s="39">
        <f>(Table49[[#This Row],[ Population]]/1000)*Table49[[#This Row],[ Birth rate(births/1000 population)]]</f>
        <v>13945.529640000001</v>
      </c>
      <c r="U167" s="84">
        <f>(Table49[[#This Row],[Birth''s per year]]/1000)*Table49[[#This Row],[Infant mortality per 1000 births]]</f>
        <v>0</v>
      </c>
      <c r="X167" s="51" t="s">
        <v>134</v>
      </c>
      <c r="Y167" s="53">
        <v>32725847</v>
      </c>
      <c r="Z167" s="53">
        <v>-0.98</v>
      </c>
      <c r="AA167" s="54">
        <f>(Table310[[#This Row],[29928987]]/1000)*Table310[[#This Row],[23.06]]</f>
        <v>-32071.33006</v>
      </c>
      <c r="AO167" s="66" t="s">
        <v>184</v>
      </c>
      <c r="AP167" s="4">
        <v>5128</v>
      </c>
      <c r="AQ167" s="4">
        <v>8320</v>
      </c>
      <c r="AR167" s="67">
        <f>Table512[[#This Row],[Highways(Km)]]/Table512[[#This Row],[Area(Sq Km)]]</f>
        <v>1.6224648985959438</v>
      </c>
      <c r="AU167" s="73" t="s">
        <v>71</v>
      </c>
      <c r="AV167" s="74">
        <v>1332893</v>
      </c>
      <c r="AW167" s="74">
        <v>9.91</v>
      </c>
      <c r="AX167" s="74">
        <v>13.21</v>
      </c>
      <c r="AY167" s="75">
        <v>13208.96963</v>
      </c>
      <c r="AZ167" s="75">
        <v>17607.516530000001</v>
      </c>
      <c r="BA167" s="75">
        <v>-4398.5469000000012</v>
      </c>
    </row>
    <row r="168" spans="1:53" x14ac:dyDescent="0.25">
      <c r="A168" s="17" t="s">
        <v>41</v>
      </c>
      <c r="B168" s="15">
        <v>930000000</v>
      </c>
      <c r="C168" s="15">
        <v>1890000000</v>
      </c>
      <c r="D168" s="15">
        <v>-960000000</v>
      </c>
      <c r="E168" s="15">
        <v>2.032258064516129</v>
      </c>
      <c r="F168" s="25" t="str">
        <f t="shared" si="2"/>
        <v>BARRIER</v>
      </c>
      <c r="I168" s="17" t="s">
        <v>114</v>
      </c>
      <c r="J168" s="21">
        <v>3482211</v>
      </c>
      <c r="K168" s="21">
        <v>3100</v>
      </c>
      <c r="L168" s="21">
        <v>492900</v>
      </c>
      <c r="M168" s="15">
        <v>0.14154799924530709</v>
      </c>
      <c r="P168" s="39" t="s">
        <v>185</v>
      </c>
      <c r="Q168" s="39">
        <v>15.5</v>
      </c>
      <c r="R168" s="39">
        <v>10074951</v>
      </c>
      <c r="S168" s="38">
        <v>24.77</v>
      </c>
      <c r="T168" s="38">
        <f>(Table49[[#This Row],[ Population]]/1000)*Table49[[#This Row],[ Birth rate(births/1000 population)]]</f>
        <v>156161.74049999999</v>
      </c>
      <c r="U168" s="84">
        <f>(Table49[[#This Row],[Birth''s per year]]/1000)*Table49[[#This Row],[Infant mortality per 1000 births]]</f>
        <v>3868.1263121849993</v>
      </c>
      <c r="X168" s="51" t="s">
        <v>45</v>
      </c>
      <c r="Y168" s="53">
        <v>7450349</v>
      </c>
      <c r="Z168" s="53">
        <v>-4.58</v>
      </c>
      <c r="AA168" s="54">
        <f>(Table310[[#This Row],[29928987]]/1000)*Table310[[#This Row],[23.06]]</f>
        <v>-34122.598420000002</v>
      </c>
      <c r="AO168" s="66" t="s">
        <v>185</v>
      </c>
      <c r="AP168" s="4">
        <v>163610</v>
      </c>
      <c r="AQ168" s="4">
        <v>18997</v>
      </c>
      <c r="AR168" s="67">
        <f>Table512[[#This Row],[Highways(Km)]]/Table512[[#This Row],[Area(Sq Km)]]</f>
        <v>0.11611148462807896</v>
      </c>
      <c r="AU168" s="73" t="s">
        <v>83</v>
      </c>
      <c r="AV168" s="74">
        <v>10668354</v>
      </c>
      <c r="AW168" s="74">
        <v>9.7200000000000006</v>
      </c>
      <c r="AX168" s="74">
        <v>10.15</v>
      </c>
      <c r="AY168" s="75">
        <v>103696.40088</v>
      </c>
      <c r="AZ168" s="75">
        <v>108283.7931</v>
      </c>
      <c r="BA168" s="75">
        <v>-4587.3922199999943</v>
      </c>
    </row>
    <row r="169" spans="1:53" x14ac:dyDescent="0.25">
      <c r="A169" s="17" t="s">
        <v>157</v>
      </c>
      <c r="B169" s="15">
        <v>56530000000</v>
      </c>
      <c r="C169" s="15">
        <v>57500000000</v>
      </c>
      <c r="D169" s="15">
        <v>-970000000</v>
      </c>
      <c r="E169" s="15">
        <v>1.0171590306032194</v>
      </c>
      <c r="F169" s="25" t="str">
        <f t="shared" si="2"/>
        <v>BARRIER</v>
      </c>
      <c r="I169" s="17" t="s">
        <v>113</v>
      </c>
      <c r="J169" s="21">
        <v>1867035</v>
      </c>
      <c r="K169" s="21">
        <v>1500</v>
      </c>
      <c r="L169" s="21">
        <v>238500</v>
      </c>
      <c r="M169" s="15">
        <v>0.12774265078051564</v>
      </c>
      <c r="P169" s="39" t="s">
        <v>186</v>
      </c>
      <c r="Q169" s="39">
        <v>16.829999999999998</v>
      </c>
      <c r="R169" s="39">
        <v>69660559</v>
      </c>
      <c r="S169" s="38">
        <v>41.04</v>
      </c>
      <c r="T169" s="38">
        <f>(Table49[[#This Row],[ Population]]/1000)*Table49[[#This Row],[ Birth rate(births/1000 population)]]</f>
        <v>1172387.2079699999</v>
      </c>
      <c r="U169" s="84">
        <f>(Table49[[#This Row],[Birth''s per year]]/1000)*Table49[[#This Row],[Infant mortality per 1000 births]]</f>
        <v>48114.771015088794</v>
      </c>
      <c r="X169" s="51" t="s">
        <v>196</v>
      </c>
      <c r="Y169" s="53">
        <v>83535576</v>
      </c>
      <c r="Z169" s="53">
        <v>-0.45</v>
      </c>
      <c r="AA169" s="54">
        <f>(Table310[[#This Row],[29928987]]/1000)*Table310[[#This Row],[23.06]]</f>
        <v>-37591.0092</v>
      </c>
      <c r="AO169" s="66" t="s">
        <v>186</v>
      </c>
      <c r="AP169" s="4">
        <v>780580</v>
      </c>
      <c r="AQ169" s="4">
        <v>354421</v>
      </c>
      <c r="AR169" s="67">
        <f>Table512[[#This Row],[Highways(Km)]]/Table512[[#This Row],[Area(Sq Km)]]</f>
        <v>0.45404827179789387</v>
      </c>
      <c r="AU169" s="73" t="s">
        <v>28</v>
      </c>
      <c r="AV169" s="74">
        <v>8184691</v>
      </c>
      <c r="AW169" s="74">
        <v>8.81</v>
      </c>
      <c r="AX169" s="74">
        <v>9.6999999999999993</v>
      </c>
      <c r="AY169" s="75">
        <v>72107.127710000001</v>
      </c>
      <c r="AZ169" s="75">
        <v>79391.502699999997</v>
      </c>
      <c r="BA169" s="75">
        <v>-7284.3749899999966</v>
      </c>
    </row>
    <row r="170" spans="1:53" x14ac:dyDescent="0.25">
      <c r="A170" s="17" t="s">
        <v>20</v>
      </c>
      <c r="B170" s="15">
        <v>5680000000</v>
      </c>
      <c r="C170" s="15">
        <v>6760000000</v>
      </c>
      <c r="D170" s="15">
        <v>-1080000000</v>
      </c>
      <c r="E170" s="15">
        <v>1.1901408450704225</v>
      </c>
      <c r="F170" s="25" t="str">
        <f t="shared" si="2"/>
        <v>BARRIER</v>
      </c>
      <c r="I170" s="17" t="s">
        <v>120</v>
      </c>
      <c r="J170" s="21">
        <v>18040341</v>
      </c>
      <c r="K170" s="21">
        <v>13000</v>
      </c>
      <c r="L170" s="21">
        <v>2067000</v>
      </c>
      <c r="M170" s="15">
        <v>0.11457654819274203</v>
      </c>
      <c r="P170" s="39" t="s">
        <v>187</v>
      </c>
      <c r="Q170" s="39">
        <v>27.68</v>
      </c>
      <c r="R170" s="39">
        <v>4952081</v>
      </c>
      <c r="S170" s="38">
        <v>73.08</v>
      </c>
      <c r="T170" s="38">
        <f>(Table49[[#This Row],[ Population]]/1000)*Table49[[#This Row],[ Birth rate(births/1000 population)]]</f>
        <v>137073.60208000001</v>
      </c>
      <c r="U170" s="84">
        <f>(Table49[[#This Row],[Birth''s per year]]/1000)*Table49[[#This Row],[Infant mortality per 1000 births]]</f>
        <v>10017.3388400064</v>
      </c>
      <c r="X170" s="51" t="s">
        <v>29</v>
      </c>
      <c r="Y170" s="53">
        <v>7911974</v>
      </c>
      <c r="Z170" s="53">
        <v>-4.9000000000000004</v>
      </c>
      <c r="AA170" s="54">
        <f>(Table310[[#This Row],[29928987]]/1000)*Table310[[#This Row],[23.06]]</f>
        <v>-38768.672600000005</v>
      </c>
      <c r="AO170" s="66" t="s">
        <v>187</v>
      </c>
      <c r="AP170" s="4">
        <v>488100</v>
      </c>
      <c r="AQ170" s="4">
        <v>24000</v>
      </c>
      <c r="AR170" s="67">
        <f>Table512[[#This Row],[Highways(Km)]]/Table512[[#This Row],[Area(Sq Km)]]</f>
        <v>4.9170251997541485E-2</v>
      </c>
      <c r="AU170" s="73" t="s">
        <v>59</v>
      </c>
      <c r="AV170" s="74">
        <v>4495904</v>
      </c>
      <c r="AW170" s="74">
        <v>9.57</v>
      </c>
      <c r="AX170" s="74">
        <v>11.38</v>
      </c>
      <c r="AY170" s="75">
        <v>43025.801280000007</v>
      </c>
      <c r="AZ170" s="75">
        <v>51163.387520000011</v>
      </c>
      <c r="BA170" s="75">
        <v>-8137.5862400000042</v>
      </c>
    </row>
    <row r="171" spans="1:53" x14ac:dyDescent="0.25">
      <c r="A171" s="17" t="s">
        <v>96</v>
      </c>
      <c r="B171" s="15">
        <v>32600000000</v>
      </c>
      <c r="C171" s="15">
        <v>33700000000</v>
      </c>
      <c r="D171" s="15">
        <v>-1100000000</v>
      </c>
      <c r="E171" s="15">
        <v>1.0337423312883436</v>
      </c>
      <c r="F171" s="25" t="str">
        <f t="shared" si="2"/>
        <v>BARRIER</v>
      </c>
      <c r="I171" s="17" t="s">
        <v>52</v>
      </c>
      <c r="J171" s="21">
        <v>3799897</v>
      </c>
      <c r="K171" s="21">
        <v>2400</v>
      </c>
      <c r="L171" s="21">
        <v>381600</v>
      </c>
      <c r="M171" s="15">
        <v>0.100423774644418</v>
      </c>
      <c r="P171" s="39" t="s">
        <v>188</v>
      </c>
      <c r="Q171" s="39">
        <v>22.23</v>
      </c>
      <c r="R171" s="39">
        <v>20556</v>
      </c>
      <c r="S171" s="39"/>
      <c r="T171" s="39">
        <f>(Table49[[#This Row],[ Population]]/1000)*Table49[[#This Row],[ Birth rate(births/1000 population)]]</f>
        <v>456.95988000000006</v>
      </c>
      <c r="U171" s="84">
        <f>(Table49[[#This Row],[Birth''s per year]]/1000)*Table49[[#This Row],[Infant mortality per 1000 births]]</f>
        <v>0</v>
      </c>
      <c r="X171" s="51" t="s">
        <v>194</v>
      </c>
      <c r="Y171" s="53">
        <v>26851195</v>
      </c>
      <c r="Z171" s="53">
        <v>-1.72</v>
      </c>
      <c r="AA171" s="54">
        <f>(Table310[[#This Row],[29928987]]/1000)*Table310[[#This Row],[23.06]]</f>
        <v>-46184.055399999997</v>
      </c>
      <c r="AO171" s="66" t="s">
        <v>188</v>
      </c>
      <c r="AP171" s="4">
        <v>430</v>
      </c>
      <c r="AQ171" s="4">
        <v>121</v>
      </c>
      <c r="AR171" s="67">
        <f>Table512[[#This Row],[Highways(Km)]]/Table512[[#This Row],[Area(Sq Km)]]</f>
        <v>0.28139534883720929</v>
      </c>
      <c r="AU171" s="73" t="s">
        <v>116</v>
      </c>
      <c r="AV171" s="74">
        <v>3596617</v>
      </c>
      <c r="AW171" s="74">
        <v>8.6199999999999992</v>
      </c>
      <c r="AX171" s="74">
        <v>10.92</v>
      </c>
      <c r="AY171" s="75">
        <v>31002.838539999997</v>
      </c>
      <c r="AZ171" s="75">
        <v>39275.057639999999</v>
      </c>
      <c r="BA171" s="75">
        <v>-8272.2191000000021</v>
      </c>
    </row>
    <row r="172" spans="1:53" x14ac:dyDescent="0.25">
      <c r="A172" s="17" t="s">
        <v>111</v>
      </c>
      <c r="B172" s="15">
        <v>4547000000</v>
      </c>
      <c r="C172" s="15">
        <v>5829000000</v>
      </c>
      <c r="D172" s="15">
        <v>-1282000000</v>
      </c>
      <c r="E172" s="15">
        <v>1.2819441389927424</v>
      </c>
      <c r="F172" s="25" t="str">
        <f t="shared" si="2"/>
        <v>BARRIER</v>
      </c>
      <c r="I172" s="17" t="s">
        <v>138</v>
      </c>
      <c r="J172" s="21">
        <v>27676547</v>
      </c>
      <c r="K172" s="21">
        <v>16000</v>
      </c>
      <c r="L172" s="21">
        <v>2544000</v>
      </c>
      <c r="M172" s="15">
        <v>9.191898107809475E-2</v>
      </c>
      <c r="P172" s="39" t="s">
        <v>189</v>
      </c>
      <c r="Q172" s="39">
        <v>10.49</v>
      </c>
      <c r="R172" s="39">
        <v>47425336</v>
      </c>
      <c r="S172" s="38">
        <v>20.34</v>
      </c>
      <c r="T172" s="38">
        <f>(Table49[[#This Row],[ Population]]/1000)*Table49[[#This Row],[ Birth rate(births/1000 population)]]</f>
        <v>497491.77464000002</v>
      </c>
      <c r="U172" s="84">
        <f>(Table49[[#This Row],[Birth''s per year]]/1000)*Table49[[#This Row],[Infant mortality per 1000 births]]</f>
        <v>10118.9826961776</v>
      </c>
      <c r="X172" s="51" t="s">
        <v>103</v>
      </c>
      <c r="Y172" s="53">
        <v>15185844</v>
      </c>
      <c r="Z172" s="53">
        <v>-3.35</v>
      </c>
      <c r="AA172" s="54">
        <f>(Table310[[#This Row],[29928987]]/1000)*Table310[[#This Row],[23.06]]</f>
        <v>-50872.577400000002</v>
      </c>
      <c r="AO172" s="66" t="s">
        <v>189</v>
      </c>
      <c r="AP172" s="4">
        <v>603700</v>
      </c>
      <c r="AQ172" s="4">
        <v>169679</v>
      </c>
      <c r="AR172" s="67">
        <f>Table512[[#This Row],[Highways(Km)]]/Table512[[#This Row],[Area(Sq Km)]]</f>
        <v>0.28106509855888684</v>
      </c>
      <c r="AU172" s="73" t="s">
        <v>41</v>
      </c>
      <c r="AV172" s="74">
        <v>1640115</v>
      </c>
      <c r="AW172" s="74">
        <v>23.33</v>
      </c>
      <c r="AX172" s="74">
        <v>29.36</v>
      </c>
      <c r="AY172" s="75">
        <v>38263.882949999999</v>
      </c>
      <c r="AZ172" s="75">
        <v>48153.776400000002</v>
      </c>
      <c r="BA172" s="75">
        <v>-9889.8934500000032</v>
      </c>
    </row>
    <row r="173" spans="1:53" x14ac:dyDescent="0.25">
      <c r="A173" s="17" t="s">
        <v>91</v>
      </c>
      <c r="B173" s="15">
        <v>34070000000</v>
      </c>
      <c r="C173" s="15">
        <v>35990000000</v>
      </c>
      <c r="D173" s="15">
        <v>-1920000000</v>
      </c>
      <c r="E173" s="15">
        <v>1.0563545641326679</v>
      </c>
      <c r="F173" s="25" t="str">
        <f t="shared" si="2"/>
        <v>BARRIER</v>
      </c>
      <c r="I173" s="17" t="s">
        <v>47</v>
      </c>
      <c r="J173" s="21">
        <v>13607069</v>
      </c>
      <c r="K173" s="21">
        <v>7200</v>
      </c>
      <c r="L173" s="21">
        <v>1144800</v>
      </c>
      <c r="M173" s="15">
        <v>8.4132740122064495E-2</v>
      </c>
      <c r="P173" s="39" t="s">
        <v>190</v>
      </c>
      <c r="Q173" s="39">
        <v>18.78</v>
      </c>
      <c r="R173" s="39">
        <v>2563212</v>
      </c>
      <c r="S173" s="38">
        <v>14.51</v>
      </c>
      <c r="T173" s="38">
        <f>(Table49[[#This Row],[ Population]]/1000)*Table49[[#This Row],[ Birth rate(births/1000 population)]]</f>
        <v>48137.121360000005</v>
      </c>
      <c r="U173" s="84">
        <f>(Table49[[#This Row],[Birth''s per year]]/1000)*Table49[[#This Row],[Infant mortality per 1000 births]]</f>
        <v>698.4696309336</v>
      </c>
      <c r="X173" s="51" t="s">
        <v>95</v>
      </c>
      <c r="Y173" s="53">
        <v>68017860</v>
      </c>
      <c r="Z173" s="53">
        <v>-0.84</v>
      </c>
      <c r="AA173" s="54">
        <f>(Table310[[#This Row],[29928987]]/1000)*Table310[[#This Row],[23.06]]</f>
        <v>-57135.002399999998</v>
      </c>
      <c r="AO173" s="66" t="s">
        <v>190</v>
      </c>
      <c r="AP173" s="4">
        <v>82880</v>
      </c>
      <c r="AQ173" s="4">
        <v>1088</v>
      </c>
      <c r="AR173" s="67">
        <f>Table512[[#This Row],[Highways(Km)]]/Table512[[#This Row],[Area(Sq Km)]]</f>
        <v>1.3127413127413128E-2</v>
      </c>
      <c r="AU173" s="73" t="s">
        <v>111</v>
      </c>
      <c r="AV173" s="74">
        <v>2290237</v>
      </c>
      <c r="AW173" s="74">
        <v>9.0399999999999991</v>
      </c>
      <c r="AX173" s="74">
        <v>13.7</v>
      </c>
      <c r="AY173" s="75">
        <v>20703.742479999997</v>
      </c>
      <c r="AZ173" s="75">
        <v>31376.246899999998</v>
      </c>
      <c r="BA173" s="75">
        <v>-10672.504420000001</v>
      </c>
    </row>
    <row r="174" spans="1:53" x14ac:dyDescent="0.25">
      <c r="A174" s="17" t="s">
        <v>35</v>
      </c>
      <c r="B174" s="15">
        <v>76580000000</v>
      </c>
      <c r="C174" s="15">
        <v>78820000000</v>
      </c>
      <c r="D174" s="15">
        <v>-2240000000</v>
      </c>
      <c r="E174" s="15">
        <v>1.0292504570383911</v>
      </c>
      <c r="F174" s="25" t="str">
        <f t="shared" si="2"/>
        <v>BARRIER</v>
      </c>
      <c r="I174" s="17" t="s">
        <v>130</v>
      </c>
      <c r="J174" s="21">
        <v>108105</v>
      </c>
      <c r="K174" s="21">
        <v>56</v>
      </c>
      <c r="L174" s="21">
        <v>8904</v>
      </c>
      <c r="M174" s="15">
        <v>8.2364367975579292E-2</v>
      </c>
      <c r="P174" s="39" t="s">
        <v>191</v>
      </c>
      <c r="Q174" s="39">
        <v>10.78</v>
      </c>
      <c r="R174" s="39">
        <v>60441457</v>
      </c>
      <c r="S174" s="38">
        <v>5.16</v>
      </c>
      <c r="T174" s="38">
        <f>(Table49[[#This Row],[ Population]]/1000)*Table49[[#This Row],[ Birth rate(births/1000 population)]]</f>
        <v>651558.90645999997</v>
      </c>
      <c r="U174" s="84">
        <f>(Table49[[#This Row],[Birth''s per year]]/1000)*Table49[[#This Row],[Infant mortality per 1000 births]]</f>
        <v>3362.0439573336002</v>
      </c>
      <c r="X174" s="51" t="s">
        <v>164</v>
      </c>
      <c r="Y174" s="53">
        <v>26417599</v>
      </c>
      <c r="Z174" s="53">
        <v>-2.71</v>
      </c>
      <c r="AA174" s="54">
        <f>(Table310[[#This Row],[29928987]]/1000)*Table310[[#This Row],[23.06]]</f>
        <v>-71591.693289999996</v>
      </c>
      <c r="AO174" s="66" t="s">
        <v>191</v>
      </c>
      <c r="AP174" s="4">
        <v>244820</v>
      </c>
      <c r="AQ174" s="4">
        <v>392931</v>
      </c>
      <c r="AR174" s="67">
        <f>Table512[[#This Row],[Highways(Km)]]/Table512[[#This Row],[Area(Sq Km)]]</f>
        <v>1.6049791683685974</v>
      </c>
      <c r="AU174" s="73" t="s">
        <v>62</v>
      </c>
      <c r="AV174" s="74">
        <v>10241138</v>
      </c>
      <c r="AW174" s="74">
        <v>9.07</v>
      </c>
      <c r="AX174" s="74">
        <v>10.54</v>
      </c>
      <c r="AY174" s="75">
        <v>92887.121660000004</v>
      </c>
      <c r="AZ174" s="75">
        <v>107941.59452</v>
      </c>
      <c r="BA174" s="75">
        <v>-15054.472859999994</v>
      </c>
    </row>
    <row r="175" spans="1:53" x14ac:dyDescent="0.25">
      <c r="A175" s="17" t="s">
        <v>200</v>
      </c>
      <c r="B175" s="15">
        <v>8839000000</v>
      </c>
      <c r="C175" s="15">
        <v>11220000000</v>
      </c>
      <c r="D175" s="15">
        <v>-2381000000</v>
      </c>
      <c r="E175" s="15">
        <v>1.2693743636157937</v>
      </c>
      <c r="F175" s="25" t="str">
        <f t="shared" si="2"/>
        <v>BARRIER</v>
      </c>
      <c r="I175" s="17" t="s">
        <v>32</v>
      </c>
      <c r="J175" s="21">
        <v>144319628</v>
      </c>
      <c r="K175" s="21">
        <v>71000</v>
      </c>
      <c r="L175" s="21">
        <v>11289000</v>
      </c>
      <c r="M175" s="15">
        <v>7.8222208277865024E-2</v>
      </c>
      <c r="P175" s="39" t="s">
        <v>192</v>
      </c>
      <c r="Q175" s="39">
        <v>14.14</v>
      </c>
      <c r="R175" s="39">
        <v>295734134</v>
      </c>
      <c r="S175" s="38">
        <v>6.5</v>
      </c>
      <c r="T175" s="38">
        <f>(Table49[[#This Row],[ Population]]/1000)*Table49[[#This Row],[ Birth rate(births/1000 population)]]</f>
        <v>4181680.6547600003</v>
      </c>
      <c r="U175" s="84">
        <f>(Table49[[#This Row],[Birth''s per year]]/1000)*Table49[[#This Row],[Infant mortality per 1000 births]]</f>
        <v>27180.924255940001</v>
      </c>
      <c r="X175" s="51" t="s">
        <v>93</v>
      </c>
      <c r="Y175" s="53">
        <v>1080264388</v>
      </c>
      <c r="Z175" s="53">
        <v>-7.0000000000000007E-2</v>
      </c>
      <c r="AA175" s="54">
        <f>(Table310[[#This Row],[29928987]]/1000)*Table310[[#This Row],[23.06]]</f>
        <v>-75618.507160000008</v>
      </c>
      <c r="AO175" s="66" t="s">
        <v>192</v>
      </c>
      <c r="AP175" s="4">
        <v>9631418</v>
      </c>
      <c r="AQ175" s="4">
        <v>6393603</v>
      </c>
      <c r="AR175" s="67">
        <f>Table512[[#This Row],[Highways(Km)]]/Table512[[#This Row],[Area(Sq Km)]]</f>
        <v>0.6638277977344561</v>
      </c>
      <c r="AU175" s="73" t="s">
        <v>157</v>
      </c>
      <c r="AV175" s="74">
        <v>22329977</v>
      </c>
      <c r="AW175" s="74">
        <v>10.7</v>
      </c>
      <c r="AX175" s="74">
        <v>11.74</v>
      </c>
      <c r="AY175" s="75">
        <v>238930.75389999998</v>
      </c>
      <c r="AZ175" s="75">
        <v>262153.92998000002</v>
      </c>
      <c r="BA175" s="75">
        <v>-23223.176080000034</v>
      </c>
    </row>
    <row r="176" spans="1:53" x14ac:dyDescent="0.25">
      <c r="A176" s="17" t="s">
        <v>59</v>
      </c>
      <c r="B176" s="15">
        <v>12510000000</v>
      </c>
      <c r="C176" s="15">
        <v>15200000000</v>
      </c>
      <c r="D176" s="15">
        <v>-2690000000</v>
      </c>
      <c r="E176" s="15">
        <v>1.2150279776179056</v>
      </c>
      <c r="F176" s="25" t="str">
        <f t="shared" si="2"/>
        <v>BARRIER</v>
      </c>
      <c r="I176" s="17" t="s">
        <v>170</v>
      </c>
      <c r="J176" s="21">
        <v>8591629</v>
      </c>
      <c r="K176" s="21">
        <v>4000</v>
      </c>
      <c r="L176" s="21">
        <v>636000</v>
      </c>
      <c r="M176" s="15">
        <v>7.4025542769595845E-2</v>
      </c>
      <c r="P176" s="39" t="s">
        <v>193</v>
      </c>
      <c r="Q176" s="39">
        <v>14.09</v>
      </c>
      <c r="R176" s="39">
        <v>3415920</v>
      </c>
      <c r="S176" s="38">
        <v>11.95</v>
      </c>
      <c r="T176" s="38">
        <f>(Table49[[#This Row],[ Population]]/1000)*Table49[[#This Row],[ Birth rate(births/1000 population)]]</f>
        <v>48130.3128</v>
      </c>
      <c r="U176" s="84">
        <f>(Table49[[#This Row],[Birth''s per year]]/1000)*Table49[[#This Row],[Infant mortality per 1000 births]]</f>
        <v>575.15723795999997</v>
      </c>
      <c r="X176" s="51" t="s">
        <v>46</v>
      </c>
      <c r="Y176" s="53">
        <v>42909464</v>
      </c>
      <c r="Z176" s="53">
        <v>-1.8</v>
      </c>
      <c r="AA176" s="54">
        <f>(Table310[[#This Row],[29928987]]/1000)*Table310[[#This Row],[23.06]]</f>
        <v>-77237.035199999998</v>
      </c>
      <c r="AO176" s="66" t="s">
        <v>193</v>
      </c>
      <c r="AP176" s="4">
        <v>176220</v>
      </c>
      <c r="AQ176" s="4">
        <v>8983</v>
      </c>
      <c r="AR176" s="67">
        <f>Table512[[#This Row],[Highways(Km)]]/Table512[[#This Row],[Area(Sq Km)]]</f>
        <v>5.097605266144592E-2</v>
      </c>
      <c r="AU176" s="73" t="s">
        <v>34</v>
      </c>
      <c r="AV176" s="74">
        <v>10300483</v>
      </c>
      <c r="AW176" s="74">
        <v>10.83</v>
      </c>
      <c r="AX176" s="74">
        <v>14.15</v>
      </c>
      <c r="AY176" s="75">
        <v>111554.23089000001</v>
      </c>
      <c r="AZ176" s="75">
        <v>145751.83444999999</v>
      </c>
      <c r="BA176" s="75">
        <v>-34197.603559999989</v>
      </c>
    </row>
    <row r="177" spans="1:53" x14ac:dyDescent="0.25">
      <c r="A177" s="17" t="s">
        <v>90</v>
      </c>
      <c r="B177" s="15">
        <v>35510000000</v>
      </c>
      <c r="C177" s="15">
        <v>38450000000</v>
      </c>
      <c r="D177" s="15">
        <v>-2940000000</v>
      </c>
      <c r="E177" s="15">
        <v>1.082793579273444</v>
      </c>
      <c r="F177" s="25" t="str">
        <f t="shared" si="2"/>
        <v>BARRIER</v>
      </c>
      <c r="I177" s="17" t="s">
        <v>38</v>
      </c>
      <c r="J177" s="21">
        <v>2232291</v>
      </c>
      <c r="K177" s="21">
        <v>1020</v>
      </c>
      <c r="L177" s="21">
        <v>162180</v>
      </c>
      <c r="M177" s="15">
        <v>7.2651818244126767E-2</v>
      </c>
      <c r="P177" s="39" t="s">
        <v>194</v>
      </c>
      <c r="Q177" s="39">
        <v>26.22</v>
      </c>
      <c r="R177" s="39">
        <v>26851195</v>
      </c>
      <c r="S177" s="38">
        <v>71.099999999999994</v>
      </c>
      <c r="T177" s="38">
        <f>(Table49[[#This Row],[ Population]]/1000)*Table49[[#This Row],[ Birth rate(births/1000 population)]]</f>
        <v>704038.33289999992</v>
      </c>
      <c r="U177" s="84">
        <f>(Table49[[#This Row],[Birth''s per year]]/1000)*Table49[[#This Row],[Infant mortality per 1000 births]]</f>
        <v>50057.125469189989</v>
      </c>
      <c r="X177" s="51" t="s">
        <v>32</v>
      </c>
      <c r="Y177" s="53">
        <v>144319628</v>
      </c>
      <c r="Z177" s="53">
        <v>-0.71</v>
      </c>
      <c r="AA177" s="54">
        <f>(Table310[[#This Row],[29928987]]/1000)*Table310[[#This Row],[23.06]]</f>
        <v>-102466.93587999999</v>
      </c>
      <c r="AO177" s="66" t="s">
        <v>194</v>
      </c>
      <c r="AP177" s="4">
        <v>447400</v>
      </c>
      <c r="AQ177" s="4">
        <v>81600</v>
      </c>
      <c r="AR177" s="67">
        <f>Table512[[#This Row],[Highways(Km)]]/Table512[[#This Row],[Area(Sq Km)]]</f>
        <v>0.1823871256146625</v>
      </c>
      <c r="AU177" s="73" t="s">
        <v>45</v>
      </c>
      <c r="AV177" s="74">
        <v>7450349</v>
      </c>
      <c r="AW177" s="74">
        <v>9.66</v>
      </c>
      <c r="AX177" s="74">
        <v>14.26</v>
      </c>
      <c r="AY177" s="75">
        <v>71970.371339999998</v>
      </c>
      <c r="AZ177" s="75">
        <v>106241.97674</v>
      </c>
      <c r="BA177" s="75">
        <v>-34271.6054</v>
      </c>
    </row>
    <row r="178" spans="1:53" x14ac:dyDescent="0.25">
      <c r="A178" s="17" t="s">
        <v>117</v>
      </c>
      <c r="B178" s="15">
        <v>2511000000</v>
      </c>
      <c r="C178" s="15">
        <v>5735000000</v>
      </c>
      <c r="D178" s="15">
        <v>-3224000000</v>
      </c>
      <c r="E178" s="15">
        <v>2.2839506172839505</v>
      </c>
      <c r="F178" s="25" t="str">
        <f t="shared" si="2"/>
        <v>BARRIER</v>
      </c>
      <c r="I178" s="17" t="s">
        <v>121</v>
      </c>
      <c r="J178" s="21">
        <v>12158924</v>
      </c>
      <c r="K178" s="21">
        <v>5400</v>
      </c>
      <c r="L178" s="21">
        <v>858600</v>
      </c>
      <c r="M178" s="15">
        <v>7.0614801112335271E-2</v>
      </c>
      <c r="P178" s="39" t="s">
        <v>195</v>
      </c>
      <c r="Q178" s="39">
        <v>18.91</v>
      </c>
      <c r="R178" s="39">
        <v>25375281</v>
      </c>
      <c r="S178" s="38">
        <v>22.2</v>
      </c>
      <c r="T178" s="38">
        <f>(Table49[[#This Row],[ Population]]/1000)*Table49[[#This Row],[ Birth rate(births/1000 population)]]</f>
        <v>479846.56370999996</v>
      </c>
      <c r="U178" s="84">
        <f>(Table49[[#This Row],[Birth''s per year]]/1000)*Table49[[#This Row],[Infant mortality per 1000 births]]</f>
        <v>10652.593714361998</v>
      </c>
      <c r="X178" s="51" t="s">
        <v>67</v>
      </c>
      <c r="Y178" s="53">
        <v>13363593</v>
      </c>
      <c r="Z178" s="53">
        <v>-8.58</v>
      </c>
      <c r="AA178" s="54">
        <f>(Table310[[#This Row],[29928987]]/1000)*Table310[[#This Row],[23.06]]</f>
        <v>-114659.62794000001</v>
      </c>
      <c r="AO178" s="66" t="s">
        <v>195</v>
      </c>
      <c r="AP178" s="4">
        <v>912050</v>
      </c>
      <c r="AQ178" s="4">
        <v>96155</v>
      </c>
      <c r="AR178" s="67">
        <f>Table512[[#This Row],[Highways(Km)]]/Table512[[#This Row],[Area(Sq Km)]]</f>
        <v>0.10542733402773971</v>
      </c>
      <c r="AU178" s="73" t="s">
        <v>91</v>
      </c>
      <c r="AV178" s="74">
        <v>10006835</v>
      </c>
      <c r="AW178" s="74">
        <v>9.76</v>
      </c>
      <c r="AX178" s="74">
        <v>13.19</v>
      </c>
      <c r="AY178" s="75">
        <v>97666.709599999987</v>
      </c>
      <c r="AZ178" s="75">
        <v>131990.15364999999</v>
      </c>
      <c r="BA178" s="75">
        <v>-34323.444050000006</v>
      </c>
    </row>
    <row r="179" spans="1:53" x14ac:dyDescent="0.25">
      <c r="A179" s="17" t="s">
        <v>34</v>
      </c>
      <c r="B179" s="15">
        <v>30000000000</v>
      </c>
      <c r="C179" s="15">
        <v>34300000000</v>
      </c>
      <c r="D179" s="15">
        <v>-4300000000</v>
      </c>
      <c r="E179" s="15">
        <v>1.1433333333333333</v>
      </c>
      <c r="F179" s="25" t="str">
        <f t="shared" si="2"/>
        <v>BARRIER</v>
      </c>
      <c r="I179" s="17" t="s">
        <v>110</v>
      </c>
      <c r="J179" s="21">
        <v>6217141</v>
      </c>
      <c r="K179" s="21">
        <v>2750</v>
      </c>
      <c r="L179" s="21">
        <v>437250</v>
      </c>
      <c r="M179" s="15">
        <v>7.0329754464310848E-2</v>
      </c>
      <c r="P179" s="39" t="s">
        <v>196</v>
      </c>
      <c r="Q179" s="39">
        <v>17.07</v>
      </c>
      <c r="R179" s="39">
        <v>83535576</v>
      </c>
      <c r="S179" s="38">
        <v>25.95</v>
      </c>
      <c r="T179" s="38">
        <f>(Table49[[#This Row],[ Population]]/1000)*Table49[[#This Row],[ Birth rate(births/1000 population)]]</f>
        <v>1425952.28232</v>
      </c>
      <c r="U179" s="84">
        <f>(Table49[[#This Row],[Birth''s per year]]/1000)*Table49[[#This Row],[Infant mortality per 1000 births]]</f>
        <v>37003.461726203997</v>
      </c>
      <c r="X179" s="51" t="s">
        <v>151</v>
      </c>
      <c r="Y179" s="53">
        <v>87857473</v>
      </c>
      <c r="Z179" s="53">
        <v>-1.5</v>
      </c>
      <c r="AA179" s="54">
        <f>(Table310[[#This Row],[29928987]]/1000)*Table310[[#This Row],[23.06]]</f>
        <v>-131786.2095</v>
      </c>
      <c r="AO179" s="66" t="s">
        <v>196</v>
      </c>
      <c r="AP179" s="4">
        <v>329560</v>
      </c>
      <c r="AQ179" s="4">
        <v>93300</v>
      </c>
      <c r="AR179" s="67">
        <f>Table512[[#This Row],[Highways(Km)]]/Table512[[#This Row],[Area(Sq Km)]]</f>
        <v>0.28310474572156813</v>
      </c>
      <c r="AU179" s="73" t="s">
        <v>99</v>
      </c>
      <c r="AV179" s="74">
        <v>58103033</v>
      </c>
      <c r="AW179" s="74">
        <v>8.89</v>
      </c>
      <c r="AX179" s="74">
        <v>10.3</v>
      </c>
      <c r="AY179" s="75">
        <v>516535.96337000007</v>
      </c>
      <c r="AZ179" s="75">
        <v>598461.23990000004</v>
      </c>
      <c r="BA179" s="75">
        <v>-81925.276529999974</v>
      </c>
    </row>
    <row r="180" spans="1:53" x14ac:dyDescent="0.25">
      <c r="A180" s="17" t="s">
        <v>74</v>
      </c>
      <c r="B180" s="15">
        <v>71590000000</v>
      </c>
      <c r="C180" s="15">
        <v>78580000000</v>
      </c>
      <c r="D180" s="15">
        <v>-6990000000</v>
      </c>
      <c r="E180" s="15">
        <v>1.0976393351026679</v>
      </c>
      <c r="F180" s="25" t="str">
        <f t="shared" si="2"/>
        <v>BARRIER</v>
      </c>
      <c r="I180" s="17" t="s">
        <v>135</v>
      </c>
      <c r="J180" s="21">
        <v>19406703</v>
      </c>
      <c r="K180" s="21">
        <v>8500</v>
      </c>
      <c r="L180" s="21">
        <v>1351500</v>
      </c>
      <c r="M180" s="15">
        <v>6.9640886450418701E-2</v>
      </c>
      <c r="P180" s="39" t="s">
        <v>197</v>
      </c>
      <c r="Q180" s="39">
        <v>14.2</v>
      </c>
      <c r="R180" s="39">
        <v>108708</v>
      </c>
      <c r="S180" s="38">
        <v>8.0299999999999994</v>
      </c>
      <c r="T180" s="38">
        <f>(Table49[[#This Row],[ Population]]/1000)*Table49[[#This Row],[ Birth rate(births/1000 population)]]</f>
        <v>1543.6535999999999</v>
      </c>
      <c r="U180" s="84">
        <f>(Table49[[#This Row],[Birth''s per year]]/1000)*Table49[[#This Row],[Infant mortality per 1000 births]]</f>
        <v>12.395538407999998</v>
      </c>
      <c r="X180" s="51" t="s">
        <v>147</v>
      </c>
      <c r="Y180" s="53">
        <v>162419946</v>
      </c>
      <c r="Z180" s="53">
        <v>-2.77</v>
      </c>
      <c r="AA180" s="54">
        <f>(Table310[[#This Row],[29928987]]/1000)*Table310[[#This Row],[23.06]]</f>
        <v>-449903.25042</v>
      </c>
      <c r="AO180" s="66" t="s">
        <v>197</v>
      </c>
      <c r="AP180" s="4">
        <v>352</v>
      </c>
      <c r="AQ180" s="4">
        <v>1257</v>
      </c>
      <c r="AR180" s="67">
        <f>Table512[[#This Row],[Highways(Km)]]/Table512[[#This Row],[Area(Sq Km)]]</f>
        <v>3.5710227272727271</v>
      </c>
      <c r="AU180" s="73" t="s">
        <v>171</v>
      </c>
      <c r="AV180" s="74">
        <v>44344136</v>
      </c>
      <c r="AW180" s="74">
        <v>18.48</v>
      </c>
      <c r="AX180" s="74">
        <v>21.32</v>
      </c>
      <c r="AY180" s="75">
        <v>819479.63327999995</v>
      </c>
      <c r="AZ180" s="75">
        <v>945416.97951999994</v>
      </c>
      <c r="BA180" s="75">
        <v>-125937.34623999998</v>
      </c>
    </row>
    <row r="181" spans="1:53" x14ac:dyDescent="0.25">
      <c r="A181" s="17" t="s">
        <v>139</v>
      </c>
      <c r="B181" s="15">
        <v>90610000000</v>
      </c>
      <c r="C181" s="15">
        <v>100700000000</v>
      </c>
      <c r="D181" s="15">
        <v>-10090000000</v>
      </c>
      <c r="E181" s="15">
        <v>1.1113563624324025</v>
      </c>
      <c r="F181" s="25" t="str">
        <f t="shared" si="2"/>
        <v>BARRIER</v>
      </c>
      <c r="I181" s="17" t="s">
        <v>124</v>
      </c>
      <c r="J181" s="21">
        <v>12291529</v>
      </c>
      <c r="K181" s="21">
        <v>4000</v>
      </c>
      <c r="L181" s="21">
        <v>636000</v>
      </c>
      <c r="M181" s="15">
        <v>5.174295240242284E-2</v>
      </c>
      <c r="P181" s="39" t="s">
        <v>198</v>
      </c>
      <c r="Q181" s="39">
        <v>43.07</v>
      </c>
      <c r="R181" s="39">
        <v>20727063</v>
      </c>
      <c r="S181" s="38">
        <v>61.5</v>
      </c>
      <c r="T181" s="38">
        <f>(Table49[[#This Row],[ Population]]/1000)*Table49[[#This Row],[ Birth rate(births/1000 population)]]</f>
        <v>892714.60340999998</v>
      </c>
      <c r="U181" s="84">
        <f>(Table49[[#This Row],[Birth''s per year]]/1000)*Table49[[#This Row],[Infant mortality per 1000 births]]</f>
        <v>54901.948109714998</v>
      </c>
      <c r="X181" s="51" t="s">
        <v>129</v>
      </c>
      <c r="Y181" s="53">
        <v>106202903</v>
      </c>
      <c r="Z181" s="53">
        <v>-4.87</v>
      </c>
      <c r="AA181" s="54">
        <f>(Table310[[#This Row],[29928987]]/1000)*Table310[[#This Row],[23.06]]</f>
        <v>-517208.13761000003</v>
      </c>
      <c r="AO181" s="66" t="s">
        <v>198</v>
      </c>
      <c r="AP181" s="4">
        <v>527970</v>
      </c>
      <c r="AQ181" s="4">
        <v>67000</v>
      </c>
      <c r="AR181" s="67">
        <f>Table512[[#This Row],[Highways(Km)]]/Table512[[#This Row],[Area(Sq Km)]]</f>
        <v>0.12690114968653521</v>
      </c>
      <c r="AU181" s="73" t="s">
        <v>80</v>
      </c>
      <c r="AV181" s="74">
        <v>82431390</v>
      </c>
      <c r="AW181" s="74">
        <v>8.33</v>
      </c>
      <c r="AX181" s="74">
        <v>10.55</v>
      </c>
      <c r="AY181" s="75">
        <v>686653.47869999998</v>
      </c>
      <c r="AZ181" s="75">
        <v>869651.16450000007</v>
      </c>
      <c r="BA181" s="75">
        <v>-182997.68580000009</v>
      </c>
    </row>
    <row r="182" spans="1:53" x14ac:dyDescent="0.25">
      <c r="A182" s="17" t="s">
        <v>42</v>
      </c>
      <c r="B182" s="15">
        <v>339000000000</v>
      </c>
      <c r="C182" s="15">
        <v>351900000000</v>
      </c>
      <c r="D182" s="15">
        <v>-12900000000</v>
      </c>
      <c r="E182" s="15">
        <v>1.0380530973451327</v>
      </c>
      <c r="F182" s="25" t="str">
        <f t="shared" si="2"/>
        <v>BARRIER</v>
      </c>
      <c r="I182" s="17" t="s">
        <v>19</v>
      </c>
      <c r="J182" s="21">
        <v>29928987</v>
      </c>
      <c r="K182" s="21">
        <v>3500</v>
      </c>
      <c r="L182" s="21">
        <v>556500</v>
      </c>
      <c r="M182" s="15">
        <v>1.8594013890279679E-2</v>
      </c>
      <c r="P182" s="39" t="s">
        <v>199</v>
      </c>
      <c r="Q182" s="39">
        <v>41.38</v>
      </c>
      <c r="R182" s="39">
        <v>11261795</v>
      </c>
      <c r="S182" s="38">
        <v>88.29</v>
      </c>
      <c r="T182" s="38">
        <f>(Table49[[#This Row],[ Population]]/1000)*Table49[[#This Row],[ Birth rate(births/1000 population)]]</f>
        <v>466013.07710000005</v>
      </c>
      <c r="U182" s="84">
        <f>(Table49[[#This Row],[Birth''s per year]]/1000)*Table49[[#This Row],[Infant mortality per 1000 births]]</f>
        <v>41144.294577159009</v>
      </c>
      <c r="X182" s="51" t="s">
        <v>54</v>
      </c>
      <c r="Y182" s="53">
        <v>1306313812</v>
      </c>
      <c r="Z182" s="53">
        <v>-0.4</v>
      </c>
      <c r="AA182" s="54">
        <f>(Table310[[#This Row],[29928987]]/1000)*Table310[[#This Row],[23.06]]</f>
        <v>-522525.52480000001</v>
      </c>
      <c r="AO182" s="66" t="s">
        <v>199</v>
      </c>
      <c r="AP182" s="4">
        <v>752614</v>
      </c>
      <c r="AQ182" s="4">
        <v>91440</v>
      </c>
      <c r="AR182" s="67">
        <f>Table512[[#This Row],[Highways(Km)]]/Table512[[#This Row],[Area(Sq Km)]]</f>
        <v>0.12149654404515463</v>
      </c>
      <c r="AU182" s="73" t="s">
        <v>189</v>
      </c>
      <c r="AV182" s="74">
        <v>47425336</v>
      </c>
      <c r="AW182" s="74">
        <v>10.49</v>
      </c>
      <c r="AX182" s="74">
        <v>16.420000000000002</v>
      </c>
      <c r="AY182" s="75">
        <v>497491.77464000002</v>
      </c>
      <c r="AZ182" s="75">
        <v>778724.01712000009</v>
      </c>
      <c r="BA182" s="75">
        <v>-281232.24248000007</v>
      </c>
    </row>
    <row r="183" spans="1:53" x14ac:dyDescent="0.25">
      <c r="A183" s="17" t="s">
        <v>99</v>
      </c>
      <c r="B183" s="15">
        <v>261600000000</v>
      </c>
      <c r="C183" s="15">
        <v>293900000000</v>
      </c>
      <c r="D183" s="15">
        <v>-32300000000</v>
      </c>
      <c r="E183" s="15">
        <v>1.1234709480122325</v>
      </c>
      <c r="F183" s="25" t="str">
        <f t="shared" si="2"/>
        <v>BARRIER</v>
      </c>
      <c r="I183" s="17" t="s">
        <v>188</v>
      </c>
      <c r="J183" s="21">
        <v>20556</v>
      </c>
      <c r="K183" s="21">
        <v>0</v>
      </c>
      <c r="L183" s="21">
        <v>0</v>
      </c>
      <c r="M183" s="15">
        <v>0</v>
      </c>
      <c r="P183" s="39" t="s">
        <v>200</v>
      </c>
      <c r="Q183" s="39">
        <v>29.74</v>
      </c>
      <c r="R183" s="39">
        <v>12746990</v>
      </c>
      <c r="S183" s="38">
        <v>67.69</v>
      </c>
      <c r="T183" s="38">
        <f>(Table49[[#This Row],[ Population]]/1000)*Table49[[#This Row],[ Birth rate(births/1000 population)]]</f>
        <v>379095.48259999999</v>
      </c>
      <c r="U183" s="84">
        <f>(Table49[[#This Row],[Birth''s per year]]/1000)*Table49[[#This Row],[Infant mortality per 1000 births]]</f>
        <v>25660.973217193998</v>
      </c>
      <c r="X183" s="89"/>
      <c r="Y183" s="92"/>
      <c r="Z183" s="92"/>
      <c r="AA183" s="95">
        <f>(Table310[[#This Row],[29928987]]/1000)*Table310[[#This Row],[23.06]]</f>
        <v>0</v>
      </c>
      <c r="AO183" s="66" t="s">
        <v>200</v>
      </c>
      <c r="AP183" s="4">
        <v>390580</v>
      </c>
      <c r="AQ183" s="4">
        <v>18338</v>
      </c>
      <c r="AR183" s="67">
        <f>Table512[[#This Row],[Highways(Km)]]/Table512[[#This Row],[Area(Sq Km)]]</f>
        <v>4.6950688719340467E-2</v>
      </c>
      <c r="AU183" s="76" t="s">
        <v>158</v>
      </c>
      <c r="AV183" s="77">
        <v>143420309</v>
      </c>
      <c r="AW183" s="77">
        <v>9.8000000000000007</v>
      </c>
      <c r="AX183" s="77">
        <v>14.52</v>
      </c>
      <c r="AY183" s="78">
        <v>1405519.0282000003</v>
      </c>
      <c r="AZ183" s="78">
        <v>2082462.88668</v>
      </c>
      <c r="BA183" s="78">
        <v>-676943.8584799997</v>
      </c>
    </row>
    <row r="184" spans="1:53" x14ac:dyDescent="0.25">
      <c r="X184" s="91"/>
      <c r="Y184" s="94"/>
      <c r="Z184" s="94"/>
      <c r="AA184" s="97">
        <f>(Table310[[#This Row],[29928987]]/1000)*Table310[[#This Row],[23.06]]</f>
        <v>0</v>
      </c>
    </row>
  </sheetData>
  <pageMargins left="0.7" right="0.7" top="0.75" bottom="0.75" header="0.3" footer="0.3"/>
  <tableParts count="5">
    <tablePart r:id="rId3"/>
    <tablePart r:id="rId4"/>
    <tablePart r:id="rId5"/>
    <tablePart r:id="rId6"/>
    <tablePart r:id="rId7"/>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82"/>
  <sheetViews>
    <sheetView zoomScale="77" zoomScaleNormal="77" workbookViewId="0">
      <selection activeCell="G29" sqref="G29"/>
    </sheetView>
  </sheetViews>
  <sheetFormatPr defaultRowHeight="15" x14ac:dyDescent="0.25"/>
  <cols>
    <col min="1" max="1" width="15.42578125" customWidth="1"/>
    <col min="2" max="2" width="15.7109375" style="7" customWidth="1"/>
    <col min="3" max="3" width="16.7109375" style="7" customWidth="1"/>
    <col min="4" max="4" width="38" bestFit="1" customWidth="1"/>
    <col min="5" max="5" width="33.5703125" bestFit="1" customWidth="1"/>
    <col min="6" max="6" width="31.7109375" bestFit="1" customWidth="1"/>
    <col min="7" max="7" width="15.7109375" style="58" bestFit="1" customWidth="1"/>
    <col min="8" max="8" width="28.5703125" style="58" bestFit="1" customWidth="1"/>
    <col min="9" max="9" width="12.5703125" customWidth="1"/>
    <col min="10" max="11" width="13.5703125" customWidth="1"/>
    <col min="12" max="12" width="18.140625" bestFit="1" customWidth="1"/>
    <col min="13" max="13" width="15.42578125" bestFit="1" customWidth="1"/>
    <col min="14" max="14" width="32.85546875" bestFit="1" customWidth="1"/>
    <col min="15" max="15" width="30.140625" bestFit="1" customWidth="1"/>
    <col min="16" max="16" width="15.28515625" bestFit="1" customWidth="1"/>
    <col min="17" max="17" width="33" bestFit="1" customWidth="1"/>
    <col min="18" max="18" width="14.7109375" customWidth="1"/>
    <col min="19" max="19" width="23.28515625" customWidth="1"/>
  </cols>
  <sheetData>
    <row r="1" spans="1:87" s="9" customFormat="1" x14ac:dyDescent="0.25">
      <c r="A1" s="118" t="s">
        <v>526</v>
      </c>
      <c r="B1" s="18"/>
      <c r="C1" s="18"/>
      <c r="G1" s="60"/>
      <c r="CH1" s="49" t="s">
        <v>522</v>
      </c>
      <c r="CI1" s="49" t="s">
        <v>523</v>
      </c>
    </row>
    <row r="2" spans="1:87" s="9" customFormat="1" ht="18.75" x14ac:dyDescent="0.25">
      <c r="A2" s="119" t="s">
        <v>525</v>
      </c>
      <c r="B2" s="18"/>
      <c r="C2" s="18"/>
      <c r="G2" s="60"/>
      <c r="J2" s="117" t="s">
        <v>525</v>
      </c>
      <c r="CH2" s="3" t="s">
        <v>200</v>
      </c>
      <c r="CI2" s="4">
        <v>36.67</v>
      </c>
    </row>
    <row r="3" spans="1:87" s="9" customFormat="1" x14ac:dyDescent="0.25">
      <c r="B3" s="18"/>
      <c r="C3" s="18"/>
      <c r="G3" s="60"/>
      <c r="T3"/>
      <c r="CH3" s="3" t="s">
        <v>199</v>
      </c>
      <c r="CI3" s="4">
        <v>39.700000000000003</v>
      </c>
    </row>
    <row r="4" spans="1:87" s="9" customFormat="1" x14ac:dyDescent="0.25">
      <c r="B4" s="18"/>
      <c r="C4" s="18"/>
      <c r="G4" s="60"/>
      <c r="T4"/>
      <c r="CH4" s="3" t="s">
        <v>198</v>
      </c>
      <c r="CI4" s="4">
        <v>61.75</v>
      </c>
    </row>
    <row r="5" spans="1:87" s="9" customFormat="1" x14ac:dyDescent="0.25">
      <c r="B5" s="18"/>
      <c r="C5" s="18"/>
      <c r="G5" s="60"/>
      <c r="T5"/>
      <c r="CH5" s="3" t="s">
        <v>197</v>
      </c>
      <c r="CI5" s="4">
        <v>78.91</v>
      </c>
    </row>
    <row r="6" spans="1:87" s="9" customFormat="1" x14ac:dyDescent="0.25">
      <c r="B6" s="18"/>
      <c r="C6" s="18"/>
      <c r="G6" s="60"/>
      <c r="T6"/>
      <c r="CH6" s="3" t="s">
        <v>196</v>
      </c>
      <c r="CI6" s="4">
        <v>70.61</v>
      </c>
    </row>
    <row r="7" spans="1:87" s="9" customFormat="1" x14ac:dyDescent="0.25">
      <c r="B7" s="18"/>
      <c r="C7" s="18"/>
      <c r="G7" s="60"/>
      <c r="T7"/>
      <c r="CH7" s="3" t="s">
        <v>195</v>
      </c>
      <c r="CI7" s="4">
        <v>74.31</v>
      </c>
    </row>
    <row r="8" spans="1:87" s="9" customFormat="1" x14ac:dyDescent="0.25">
      <c r="B8" s="18"/>
      <c r="C8" s="18"/>
      <c r="G8" s="60"/>
      <c r="T8"/>
      <c r="CH8" s="3" t="s">
        <v>194</v>
      </c>
      <c r="CI8" s="4">
        <v>64.19</v>
      </c>
    </row>
    <row r="9" spans="1:87" s="9" customFormat="1" x14ac:dyDescent="0.25">
      <c r="B9" s="18"/>
      <c r="C9" s="18"/>
      <c r="G9" s="60"/>
      <c r="T9"/>
      <c r="CH9" s="3" t="s">
        <v>193</v>
      </c>
      <c r="CI9" s="4">
        <v>76.13</v>
      </c>
    </row>
    <row r="10" spans="1:87" s="9" customFormat="1" x14ac:dyDescent="0.25">
      <c r="B10" s="18"/>
      <c r="C10" s="18"/>
      <c r="G10" s="60"/>
      <c r="T10"/>
      <c r="CH10" s="3" t="s">
        <v>192</v>
      </c>
      <c r="CI10" s="4">
        <v>77.709999999999994</v>
      </c>
    </row>
    <row r="11" spans="1:87" s="9" customFormat="1" x14ac:dyDescent="0.25">
      <c r="B11" s="18"/>
      <c r="C11" s="18"/>
      <c r="G11" s="60"/>
      <c r="T11"/>
      <c r="CH11" s="3" t="s">
        <v>191</v>
      </c>
      <c r="CI11" s="4">
        <v>78.38</v>
      </c>
    </row>
    <row r="12" spans="1:87" s="9" customFormat="1" x14ac:dyDescent="0.25">
      <c r="G12" s="60"/>
      <c r="H12" s="60"/>
      <c r="T12"/>
      <c r="CH12" s="3" t="s">
        <v>190</v>
      </c>
      <c r="CI12" s="4">
        <v>75.239999999999995</v>
      </c>
    </row>
    <row r="13" spans="1:87" s="9" customFormat="1" x14ac:dyDescent="0.25">
      <c r="G13" s="60"/>
      <c r="H13" s="60"/>
      <c r="T13"/>
      <c r="CH13" s="3" t="s">
        <v>189</v>
      </c>
      <c r="CI13" s="4">
        <v>66.849999999999994</v>
      </c>
    </row>
    <row r="14" spans="1:87" s="9" customFormat="1" x14ac:dyDescent="0.25">
      <c r="G14" s="60"/>
      <c r="H14" s="60"/>
      <c r="I14" s="24"/>
      <c r="J14" s="24"/>
      <c r="K14" s="24"/>
      <c r="L14" s="24"/>
      <c r="R14"/>
      <c r="S14"/>
      <c r="T14"/>
      <c r="CH14" s="3" t="s">
        <v>188</v>
      </c>
      <c r="CI14" s="4">
        <v>74.510000000000005</v>
      </c>
    </row>
    <row r="15" spans="1:87" s="9" customFormat="1" x14ac:dyDescent="0.25">
      <c r="G15" s="60"/>
      <c r="H15" s="60"/>
      <c r="I15" s="109"/>
      <c r="J15" s="110"/>
      <c r="K15" s="109"/>
      <c r="L15" s="110"/>
      <c r="R15"/>
      <c r="S15"/>
      <c r="T15"/>
      <c r="CH15" s="3" t="s">
        <v>187</v>
      </c>
      <c r="CI15" s="4">
        <v>61.39</v>
      </c>
    </row>
    <row r="16" spans="1:87" s="9" customFormat="1" x14ac:dyDescent="0.25">
      <c r="G16" s="60"/>
      <c r="H16" s="60"/>
      <c r="I16" s="109"/>
      <c r="J16" s="110"/>
      <c r="K16" s="109"/>
      <c r="L16" s="110"/>
      <c r="R16"/>
      <c r="S16"/>
      <c r="T16"/>
      <c r="CH16" s="3" t="s">
        <v>186</v>
      </c>
      <c r="CI16" s="4">
        <v>72.36</v>
      </c>
    </row>
    <row r="17" spans="7:87" s="9" customFormat="1" x14ac:dyDescent="0.25">
      <c r="G17" s="60"/>
      <c r="H17" s="60"/>
      <c r="I17" s="109"/>
      <c r="J17" s="110"/>
      <c r="K17" s="109"/>
      <c r="L17" s="110"/>
      <c r="R17"/>
      <c r="S17"/>
      <c r="T17"/>
      <c r="CH17" s="3" t="s">
        <v>185</v>
      </c>
      <c r="CI17" s="4">
        <v>74.89</v>
      </c>
    </row>
    <row r="18" spans="7:87" s="9" customFormat="1" x14ac:dyDescent="0.25">
      <c r="G18" s="60"/>
      <c r="H18" s="60"/>
      <c r="I18" s="109"/>
      <c r="J18" s="110"/>
      <c r="K18" s="109"/>
      <c r="L18" s="110"/>
      <c r="R18"/>
      <c r="S18"/>
      <c r="T18"/>
      <c r="CH18" s="3" t="s">
        <v>184</v>
      </c>
      <c r="CI18" s="4">
        <v>68.91</v>
      </c>
    </row>
    <row r="19" spans="7:87" s="9" customFormat="1" x14ac:dyDescent="0.25">
      <c r="G19" s="60"/>
      <c r="I19" s="109"/>
      <c r="J19" s="110"/>
      <c r="K19" s="109"/>
      <c r="L19" s="110"/>
      <c r="P19"/>
      <c r="Q19" s="58"/>
      <c r="R19"/>
      <c r="S19"/>
      <c r="T19"/>
      <c r="CH19" s="3" t="s">
        <v>183</v>
      </c>
      <c r="CI19" s="4">
        <v>69.53</v>
      </c>
    </row>
    <row r="20" spans="7:87" s="9" customFormat="1" x14ac:dyDescent="0.25">
      <c r="G20" s="60"/>
      <c r="I20" s="109"/>
      <c r="J20" s="110"/>
      <c r="K20" s="109"/>
      <c r="L20" s="110"/>
      <c r="P20" s="45"/>
      <c r="Q20" s="58"/>
      <c r="R20"/>
      <c r="S20"/>
      <c r="T20"/>
      <c r="CH20" s="3" t="s">
        <v>182</v>
      </c>
      <c r="CI20" s="4">
        <v>71.569999999999993</v>
      </c>
    </row>
    <row r="21" spans="7:87" s="9" customFormat="1" x14ac:dyDescent="0.25">
      <c r="I21" s="109"/>
      <c r="J21" s="110"/>
      <c r="K21" s="109"/>
      <c r="L21" s="110"/>
      <c r="P21" s="45"/>
      <c r="Q21" s="58"/>
      <c r="R21"/>
      <c r="S21"/>
      <c r="CH21" s="3" t="s">
        <v>181</v>
      </c>
      <c r="CI21" s="4">
        <v>64.56</v>
      </c>
    </row>
    <row r="22" spans="7:87" s="9" customFormat="1" x14ac:dyDescent="0.25">
      <c r="K22" s="109"/>
      <c r="L22" s="110"/>
      <c r="P22" s="45"/>
      <c r="Q22" s="58"/>
      <c r="R22"/>
      <c r="S22"/>
      <c r="CH22" s="3" t="s">
        <v>180</v>
      </c>
      <c r="CI22" s="4">
        <v>77.260000000000005</v>
      </c>
    </row>
    <row r="23" spans="7:87" s="9" customFormat="1" x14ac:dyDescent="0.25">
      <c r="K23" s="109"/>
      <c r="L23" s="110"/>
      <c r="P23" s="45"/>
      <c r="Q23" s="58"/>
      <c r="R23"/>
      <c r="S23"/>
      <c r="CH23" s="3" t="s">
        <v>179</v>
      </c>
      <c r="CI23" s="4">
        <v>70.03</v>
      </c>
    </row>
    <row r="24" spans="7:87" s="9" customFormat="1" x14ac:dyDescent="0.25">
      <c r="P24" s="45"/>
      <c r="Q24" s="58"/>
      <c r="R24"/>
      <c r="S24"/>
      <c r="CH24" s="3" t="s">
        <v>178</v>
      </c>
      <c r="CI24" s="4">
        <v>80.39</v>
      </c>
    </row>
    <row r="25" spans="7:87" s="9" customFormat="1" x14ac:dyDescent="0.25">
      <c r="P25" s="45"/>
      <c r="Q25" s="58"/>
      <c r="R25"/>
      <c r="S25"/>
      <c r="CH25" s="3" t="s">
        <v>177</v>
      </c>
      <c r="CI25" s="4">
        <v>80.400000000000006</v>
      </c>
    </row>
    <row r="26" spans="7:87" s="9" customFormat="1" x14ac:dyDescent="0.25">
      <c r="P26" s="45"/>
      <c r="Q26" s="58"/>
      <c r="R26"/>
      <c r="S26"/>
      <c r="CH26" s="3" t="s">
        <v>176</v>
      </c>
      <c r="CI26" s="4">
        <v>35.65</v>
      </c>
    </row>
    <row r="27" spans="7:87" s="9" customFormat="1" x14ac:dyDescent="0.25">
      <c r="P27" s="45"/>
      <c r="Q27" s="58"/>
      <c r="R27"/>
      <c r="S27"/>
      <c r="CH27" s="3" t="s">
        <v>175</v>
      </c>
      <c r="CI27" s="4">
        <v>68.959999999999994</v>
      </c>
    </row>
    <row r="28" spans="7:87" s="9" customFormat="1" x14ac:dyDescent="0.25">
      <c r="I28" s="98" t="s">
        <v>473</v>
      </c>
      <c r="J28" s="58" t="s">
        <v>519</v>
      </c>
      <c r="K28" s="58" t="s">
        <v>520</v>
      </c>
      <c r="P28" s="45"/>
      <c r="Q28" s="58"/>
      <c r="R28"/>
      <c r="S28"/>
      <c r="CH28" s="3" t="s">
        <v>174</v>
      </c>
      <c r="CI28" s="4">
        <v>58.54</v>
      </c>
    </row>
    <row r="29" spans="7:87" s="9" customFormat="1" x14ac:dyDescent="0.25">
      <c r="I29" s="45" t="s">
        <v>195</v>
      </c>
      <c r="J29" s="58">
        <v>35840000000</v>
      </c>
      <c r="K29" s="58">
        <v>14980000000</v>
      </c>
      <c r="P29" s="45"/>
      <c r="Q29" s="58"/>
      <c r="R29"/>
      <c r="S29"/>
      <c r="CH29" s="3" t="s">
        <v>173</v>
      </c>
      <c r="CI29" s="4">
        <v>73.17</v>
      </c>
    </row>
    <row r="30" spans="7:87" s="9" customFormat="1" x14ac:dyDescent="0.25">
      <c r="I30"/>
      <c r="J30"/>
      <c r="K30"/>
      <c r="R30"/>
      <c r="S30"/>
      <c r="CH30" s="3" t="s">
        <v>172</v>
      </c>
      <c r="CI30" s="4">
        <v>79.52</v>
      </c>
    </row>
    <row r="31" spans="7:87" s="9" customFormat="1" x14ac:dyDescent="0.25">
      <c r="G31" s="60"/>
      <c r="I31"/>
      <c r="J31"/>
      <c r="K31"/>
      <c r="R31"/>
      <c r="S31"/>
      <c r="CH31" s="3" t="s">
        <v>171</v>
      </c>
      <c r="CI31" s="4">
        <v>43.27</v>
      </c>
    </row>
    <row r="32" spans="7:87" s="9" customFormat="1" x14ac:dyDescent="0.25">
      <c r="G32" s="60"/>
      <c r="I32"/>
      <c r="J32"/>
      <c r="K32"/>
      <c r="R32"/>
      <c r="S32"/>
      <c r="CH32" s="3" t="s">
        <v>170</v>
      </c>
      <c r="CI32" s="4">
        <v>48.09</v>
      </c>
    </row>
    <row r="33" spans="7:87" s="9" customFormat="1" x14ac:dyDescent="0.25">
      <c r="G33" s="60"/>
      <c r="I33"/>
      <c r="J33"/>
      <c r="K33"/>
      <c r="R33"/>
      <c r="S33"/>
      <c r="T33" s="35"/>
      <c r="CH33" s="3" t="s">
        <v>169</v>
      </c>
      <c r="CI33" s="4">
        <v>76.14</v>
      </c>
    </row>
    <row r="34" spans="7:87" s="9" customFormat="1" x14ac:dyDescent="0.25">
      <c r="G34" s="60"/>
      <c r="I34"/>
      <c r="J34"/>
      <c r="K34"/>
      <c r="R34"/>
      <c r="S34"/>
      <c r="T34" s="36"/>
      <c r="CH34" s="3" t="s">
        <v>168</v>
      </c>
      <c r="CI34" s="4">
        <v>74.5</v>
      </c>
    </row>
    <row r="35" spans="7:87" s="9" customFormat="1" x14ac:dyDescent="0.25">
      <c r="G35" s="60"/>
      <c r="I35"/>
      <c r="J35"/>
      <c r="K35"/>
      <c r="R35"/>
      <c r="S35"/>
      <c r="T35" s="36"/>
      <c r="CH35" s="3" t="s">
        <v>167</v>
      </c>
      <c r="CI35" s="4">
        <v>81.62</v>
      </c>
    </row>
    <row r="36" spans="7:87" s="9" customFormat="1" x14ac:dyDescent="0.25">
      <c r="G36" s="60"/>
      <c r="I36"/>
      <c r="J36"/>
      <c r="K36"/>
      <c r="R36"/>
      <c r="S36"/>
      <c r="T36" s="36"/>
      <c r="CH36" s="3" t="s">
        <v>166</v>
      </c>
      <c r="CI36" s="4">
        <v>74.73</v>
      </c>
    </row>
    <row r="37" spans="7:87" s="9" customFormat="1" x14ac:dyDescent="0.25">
      <c r="G37" s="60"/>
      <c r="H37" s="60"/>
      <c r="I37"/>
      <c r="J37"/>
      <c r="K37"/>
      <c r="R37"/>
      <c r="S37"/>
      <c r="T37" s="36"/>
      <c r="CH37" s="3" t="s">
        <v>165</v>
      </c>
      <c r="CI37" s="4">
        <v>56.75</v>
      </c>
    </row>
    <row r="38" spans="7:87" s="9" customFormat="1" x14ac:dyDescent="0.25">
      <c r="G38" s="60"/>
      <c r="H38" s="60"/>
      <c r="I38"/>
      <c r="J38"/>
      <c r="K38"/>
      <c r="R38"/>
      <c r="S38"/>
      <c r="T38" s="36"/>
      <c r="CH38" s="3" t="s">
        <v>164</v>
      </c>
      <c r="CI38" s="4">
        <v>75.459999999999994</v>
      </c>
    </row>
    <row r="39" spans="7:87" s="9" customFormat="1" x14ac:dyDescent="0.25">
      <c r="G39" s="60"/>
      <c r="H39" s="60"/>
      <c r="I39" s="109"/>
      <c r="J39" s="110"/>
      <c r="R39"/>
      <c r="S39"/>
      <c r="T39" s="36"/>
      <c r="CH39" s="3" t="s">
        <v>163</v>
      </c>
      <c r="CI39" s="4">
        <v>73.62</v>
      </c>
    </row>
    <row r="40" spans="7:87" s="9" customFormat="1" x14ac:dyDescent="0.25">
      <c r="G40" s="60"/>
      <c r="H40" s="60"/>
      <c r="I40" s="109"/>
      <c r="J40" s="110"/>
      <c r="R40"/>
      <c r="S40"/>
      <c r="T40" s="36"/>
      <c r="CH40" s="3" t="s">
        <v>162</v>
      </c>
      <c r="CI40" s="4">
        <v>78.459999999999994</v>
      </c>
    </row>
    <row r="41" spans="7:87" s="9" customFormat="1" x14ac:dyDescent="0.25">
      <c r="G41" s="60"/>
      <c r="H41" s="60"/>
      <c r="I41" s="109"/>
      <c r="J41" s="110"/>
      <c r="R41"/>
      <c r="S41"/>
      <c r="T41" s="36"/>
      <c r="CH41" s="3" t="s">
        <v>161</v>
      </c>
      <c r="CI41" s="4">
        <v>73.61</v>
      </c>
    </row>
    <row r="42" spans="7:87" s="9" customFormat="1" x14ac:dyDescent="0.25">
      <c r="G42" s="60"/>
      <c r="H42" s="60"/>
      <c r="I42" s="109"/>
      <c r="J42" s="110"/>
      <c r="R42"/>
      <c r="S42"/>
      <c r="T42" s="36"/>
      <c r="CH42" s="3" t="s">
        <v>160</v>
      </c>
      <c r="CI42" s="4">
        <v>72.150000000000006</v>
      </c>
    </row>
    <row r="43" spans="7:87" s="9" customFormat="1" x14ac:dyDescent="0.25">
      <c r="G43" s="60"/>
      <c r="H43" s="60"/>
      <c r="I43" s="109"/>
      <c r="J43" s="110"/>
      <c r="R43"/>
      <c r="S43"/>
      <c r="T43" s="36"/>
      <c r="CH43" s="3" t="s">
        <v>159</v>
      </c>
      <c r="CI43" s="4">
        <v>77.760000000000005</v>
      </c>
    </row>
    <row r="44" spans="7:87" s="9" customFormat="1" x14ac:dyDescent="0.25">
      <c r="G44" s="60"/>
      <c r="H44" s="60"/>
      <c r="I44" s="109"/>
      <c r="J44" s="110"/>
      <c r="R44"/>
      <c r="S44"/>
      <c r="T44" s="36"/>
      <c r="CH44" s="3" t="s">
        <v>158</v>
      </c>
      <c r="CI44" s="4">
        <v>67.099999999999994</v>
      </c>
    </row>
    <row r="45" spans="7:87" s="9" customFormat="1" x14ac:dyDescent="0.25">
      <c r="G45" s="60"/>
      <c r="H45" s="60"/>
      <c r="I45" s="109"/>
      <c r="J45" s="110"/>
      <c r="R45"/>
      <c r="S45"/>
      <c r="T45" s="36"/>
      <c r="CH45" s="3" t="s">
        <v>157</v>
      </c>
      <c r="CI45" s="4">
        <v>71.349999999999994</v>
      </c>
    </row>
    <row r="46" spans="7:87" s="9" customFormat="1" x14ac:dyDescent="0.25">
      <c r="G46" s="60"/>
      <c r="H46" s="60"/>
      <c r="R46"/>
      <c r="S46"/>
      <c r="T46" s="36"/>
      <c r="CH46" s="3" t="s">
        <v>156</v>
      </c>
      <c r="CI46" s="4">
        <v>73.95</v>
      </c>
    </row>
    <row r="47" spans="7:87" s="9" customFormat="1" x14ac:dyDescent="0.25">
      <c r="G47" s="60"/>
      <c r="H47" s="60"/>
      <c r="R47"/>
      <c r="S47"/>
      <c r="T47" s="36"/>
      <c r="CH47" s="3" t="s">
        <v>155</v>
      </c>
      <c r="CI47" s="4">
        <v>73.67</v>
      </c>
    </row>
    <row r="48" spans="7:87" s="9" customFormat="1" x14ac:dyDescent="0.25">
      <c r="G48" s="60"/>
      <c r="H48" s="60"/>
      <c r="I48" s="105" t="s">
        <v>202</v>
      </c>
      <c r="J48" s="111" t="s">
        <v>521</v>
      </c>
      <c r="R48"/>
      <c r="S48"/>
      <c r="T48" s="36"/>
      <c r="CH48" s="3" t="s">
        <v>154</v>
      </c>
      <c r="CI48" s="4">
        <v>77.62</v>
      </c>
    </row>
    <row r="49" spans="7:87" s="9" customFormat="1" x14ac:dyDescent="0.25">
      <c r="G49" s="60"/>
      <c r="H49" s="60"/>
      <c r="I49" s="106" t="s">
        <v>96</v>
      </c>
      <c r="J49" s="112">
        <v>52.3</v>
      </c>
      <c r="R49"/>
      <c r="S49"/>
      <c r="T49" s="36"/>
      <c r="CH49" s="3" t="s">
        <v>153</v>
      </c>
      <c r="CI49" s="4">
        <v>77.53</v>
      </c>
    </row>
    <row r="50" spans="7:87" s="9" customFormat="1" x14ac:dyDescent="0.25">
      <c r="G50" s="60"/>
      <c r="H50" s="60"/>
      <c r="I50" s="107" t="s">
        <v>114</v>
      </c>
      <c r="J50" s="108">
        <v>21.8</v>
      </c>
      <c r="R50"/>
      <c r="S50"/>
      <c r="T50" s="37"/>
      <c r="CH50" s="3" t="s">
        <v>152</v>
      </c>
      <c r="CI50" s="4">
        <v>74.41</v>
      </c>
    </row>
    <row r="51" spans="7:87" s="9" customFormat="1" x14ac:dyDescent="0.25">
      <c r="G51" s="60"/>
      <c r="H51" s="60"/>
      <c r="I51" s="106" t="s">
        <v>70</v>
      </c>
      <c r="J51" s="112">
        <v>20</v>
      </c>
      <c r="R51"/>
      <c r="S51"/>
      <c r="CH51" s="3" t="s">
        <v>151</v>
      </c>
      <c r="CI51" s="4">
        <v>69.91</v>
      </c>
    </row>
    <row r="52" spans="7:87" s="9" customFormat="1" x14ac:dyDescent="0.25">
      <c r="G52" s="60"/>
      <c r="H52" s="60"/>
      <c r="I52" s="107" t="s">
        <v>195</v>
      </c>
      <c r="J52" s="108">
        <v>16.8</v>
      </c>
      <c r="R52"/>
      <c r="S52"/>
      <c r="CH52" s="3" t="s">
        <v>150</v>
      </c>
      <c r="CI52" s="4">
        <v>69.53</v>
      </c>
    </row>
    <row r="53" spans="7:87" s="9" customFormat="1" x14ac:dyDescent="0.25">
      <c r="G53" s="60"/>
      <c r="H53" s="60"/>
      <c r="I53" s="106" t="s">
        <v>118</v>
      </c>
      <c r="J53" s="112">
        <v>15.6</v>
      </c>
      <c r="R53"/>
      <c r="S53"/>
      <c r="CH53" s="3" t="s">
        <v>149</v>
      </c>
      <c r="CI53" s="4">
        <v>74.89</v>
      </c>
    </row>
    <row r="54" spans="7:87" s="9" customFormat="1" x14ac:dyDescent="0.25">
      <c r="G54" s="60"/>
      <c r="H54" s="60"/>
      <c r="I54" s="107" t="s">
        <v>189</v>
      </c>
      <c r="J54" s="108">
        <v>12</v>
      </c>
      <c r="R54"/>
      <c r="S54"/>
      <c r="CH54" s="3" t="s">
        <v>148</v>
      </c>
      <c r="CI54" s="4">
        <v>71.94</v>
      </c>
    </row>
    <row r="55" spans="7:87" s="9" customFormat="1" x14ac:dyDescent="0.25">
      <c r="G55" s="60"/>
      <c r="H55" s="60"/>
      <c r="I55" s="106" t="s">
        <v>132</v>
      </c>
      <c r="J55" s="112">
        <v>10.6</v>
      </c>
      <c r="R55"/>
      <c r="S55"/>
      <c r="CH55" s="3" t="s">
        <v>147</v>
      </c>
      <c r="CI55" s="4">
        <v>63</v>
      </c>
    </row>
    <row r="56" spans="7:87" s="9" customFormat="1" x14ac:dyDescent="0.25">
      <c r="G56" s="60"/>
      <c r="H56" s="60"/>
      <c r="I56" s="107" t="s">
        <v>181</v>
      </c>
      <c r="J56" s="108">
        <v>10.5</v>
      </c>
      <c r="R56"/>
      <c r="S56"/>
      <c r="CH56" s="3" t="s">
        <v>146</v>
      </c>
      <c r="CI56" s="4">
        <v>73.13</v>
      </c>
    </row>
    <row r="57" spans="7:87" s="9" customFormat="1" x14ac:dyDescent="0.25">
      <c r="G57" s="60"/>
      <c r="H57" s="60"/>
      <c r="I57" s="106" t="s">
        <v>193</v>
      </c>
      <c r="J57" s="112">
        <v>10.199999999999999</v>
      </c>
      <c r="R57"/>
      <c r="S57"/>
      <c r="CH57" s="3" t="s">
        <v>145</v>
      </c>
      <c r="CI57" s="4">
        <v>79.400000000000006</v>
      </c>
    </row>
    <row r="58" spans="7:87" s="9" customFormat="1" x14ac:dyDescent="0.25">
      <c r="G58" s="60"/>
      <c r="H58" s="60"/>
      <c r="I58" s="109"/>
      <c r="J58" s="110"/>
      <c r="R58"/>
      <c r="S58"/>
      <c r="CH58" s="3" t="s">
        <v>144</v>
      </c>
      <c r="CI58" s="4">
        <v>46.74</v>
      </c>
    </row>
    <row r="59" spans="7:87" s="9" customFormat="1" x14ac:dyDescent="0.25">
      <c r="G59" s="60"/>
      <c r="H59" s="60"/>
      <c r="I59" s="109"/>
      <c r="J59" s="110"/>
      <c r="R59"/>
      <c r="S59"/>
      <c r="CH59" s="3" t="s">
        <v>143</v>
      </c>
      <c r="CI59" s="4">
        <v>70.33</v>
      </c>
    </row>
    <row r="60" spans="7:87" s="9" customFormat="1" x14ac:dyDescent="0.25">
      <c r="G60" s="60"/>
      <c r="H60" s="60"/>
      <c r="I60" s="109"/>
      <c r="J60" s="110"/>
      <c r="R60"/>
      <c r="S60"/>
      <c r="CH60" s="3" t="s">
        <v>142</v>
      </c>
      <c r="CI60" s="4">
        <v>78.66</v>
      </c>
    </row>
    <row r="61" spans="7:87" s="9" customFormat="1" x14ac:dyDescent="0.25">
      <c r="G61" s="60"/>
      <c r="H61" s="60"/>
      <c r="I61" s="109"/>
      <c r="J61" s="110"/>
      <c r="R61"/>
      <c r="S61"/>
      <c r="CH61" s="3" t="s">
        <v>141</v>
      </c>
      <c r="CI61" s="4">
        <v>74.040000000000006</v>
      </c>
    </row>
    <row r="62" spans="7:87" s="9" customFormat="1" x14ac:dyDescent="0.25">
      <c r="G62" s="60"/>
      <c r="H62" s="60"/>
      <c r="I62" s="109"/>
      <c r="J62" s="110"/>
      <c r="R62"/>
      <c r="S62"/>
      <c r="CH62" s="3" t="s">
        <v>140</v>
      </c>
      <c r="CI62" s="4">
        <v>75.83</v>
      </c>
    </row>
    <row r="63" spans="7:87" s="9" customFormat="1" x14ac:dyDescent="0.25">
      <c r="G63" s="60"/>
      <c r="H63" s="60"/>
      <c r="I63" s="109"/>
      <c r="J63" s="110"/>
      <c r="R63"/>
      <c r="S63"/>
      <c r="CH63" s="3" t="s">
        <v>139</v>
      </c>
      <c r="CI63" s="4">
        <v>78.81</v>
      </c>
    </row>
    <row r="64" spans="7:87" s="9" customFormat="1" x14ac:dyDescent="0.25">
      <c r="G64" s="60"/>
      <c r="H64" s="60"/>
      <c r="I64" s="109"/>
      <c r="J64" s="110"/>
      <c r="R64"/>
      <c r="S64"/>
      <c r="CH64" s="3" t="s">
        <v>138</v>
      </c>
      <c r="CI64" s="4">
        <v>59.8</v>
      </c>
    </row>
    <row r="65" spans="7:87" s="9" customFormat="1" x14ac:dyDescent="0.25">
      <c r="G65" s="60"/>
      <c r="H65" s="60"/>
      <c r="I65" s="109"/>
      <c r="J65" s="110"/>
      <c r="R65"/>
      <c r="S65"/>
      <c r="CH65" s="3" t="s">
        <v>137</v>
      </c>
      <c r="CI65" s="4">
        <v>62.73</v>
      </c>
    </row>
    <row r="66" spans="7:87" s="9" customFormat="1" x14ac:dyDescent="0.25">
      <c r="G66" s="60"/>
      <c r="H66" s="60"/>
      <c r="I66" s="109"/>
      <c r="J66" s="110"/>
      <c r="R66"/>
      <c r="S66"/>
      <c r="CH66" s="3" t="s">
        <v>136</v>
      </c>
      <c r="CI66" s="4">
        <v>43.93</v>
      </c>
    </row>
    <row r="67" spans="7:87" s="9" customFormat="1" x14ac:dyDescent="0.25">
      <c r="G67" s="60"/>
      <c r="H67" s="60"/>
      <c r="I67" s="109"/>
      <c r="J67" s="110"/>
      <c r="R67"/>
      <c r="S67"/>
      <c r="CH67" s="3" t="s">
        <v>135</v>
      </c>
      <c r="CI67" s="4">
        <v>40.32</v>
      </c>
    </row>
    <row r="68" spans="7:87" s="9" customFormat="1" x14ac:dyDescent="0.25">
      <c r="G68" s="60"/>
      <c r="H68" s="60"/>
      <c r="I68" s="109"/>
      <c r="J68" s="110"/>
      <c r="R68"/>
      <c r="S68"/>
      <c r="CH68" s="3" t="s">
        <v>134</v>
      </c>
      <c r="CI68" s="4">
        <v>70.66</v>
      </c>
    </row>
    <row r="69" spans="7:87" s="9" customFormat="1" x14ac:dyDescent="0.25">
      <c r="G69" s="60"/>
      <c r="H69" s="60"/>
      <c r="I69" s="109"/>
      <c r="J69" s="110"/>
      <c r="R69"/>
      <c r="S69"/>
      <c r="CH69" s="3" t="s">
        <v>133</v>
      </c>
      <c r="CI69" s="4">
        <v>78.709999999999994</v>
      </c>
    </row>
    <row r="70" spans="7:87" s="9" customFormat="1" x14ac:dyDescent="0.25">
      <c r="G70" s="60"/>
      <c r="H70" s="60"/>
      <c r="I70" s="109"/>
      <c r="J70" s="110"/>
      <c r="R70"/>
      <c r="S70"/>
      <c r="CH70" s="3" t="s">
        <v>132</v>
      </c>
      <c r="CI70" s="4">
        <v>64.52</v>
      </c>
    </row>
    <row r="71" spans="7:87" s="9" customFormat="1" x14ac:dyDescent="0.25">
      <c r="G71" s="60"/>
      <c r="H71" s="60"/>
      <c r="I71" s="109"/>
      <c r="J71" s="110"/>
      <c r="R71"/>
      <c r="S71"/>
      <c r="CH71" s="3" t="s">
        <v>131</v>
      </c>
      <c r="CI71" s="4">
        <v>65.180000000000007</v>
      </c>
    </row>
    <row r="72" spans="7:87" s="9" customFormat="1" x14ac:dyDescent="0.25">
      <c r="G72" s="60"/>
      <c r="H72" s="60"/>
      <c r="I72" s="109"/>
      <c r="J72" s="110"/>
      <c r="R72"/>
      <c r="S72"/>
      <c r="CH72" s="3" t="s">
        <v>130</v>
      </c>
      <c r="CI72" s="4">
        <v>69.75</v>
      </c>
    </row>
    <row r="73" spans="7:87" s="9" customFormat="1" x14ac:dyDescent="0.25">
      <c r="G73" s="60"/>
      <c r="H73" s="60"/>
      <c r="I73" s="109"/>
      <c r="J73" s="110"/>
      <c r="R73"/>
      <c r="S73"/>
      <c r="CH73" s="3" t="s">
        <v>129</v>
      </c>
      <c r="CI73" s="4">
        <v>75.19</v>
      </c>
    </row>
    <row r="74" spans="7:87" s="9" customFormat="1" x14ac:dyDescent="0.25">
      <c r="G74" s="60"/>
      <c r="H74" s="60"/>
      <c r="R74"/>
      <c r="S74"/>
      <c r="CH74" s="3" t="s">
        <v>128</v>
      </c>
      <c r="CI74" s="4">
        <v>72.38</v>
      </c>
    </row>
    <row r="75" spans="7:87" s="9" customFormat="1" x14ac:dyDescent="0.25">
      <c r="G75" s="60"/>
      <c r="H75" s="60"/>
      <c r="R75"/>
      <c r="S75"/>
      <c r="CH75" s="3" t="s">
        <v>127</v>
      </c>
      <c r="CI75" s="4">
        <v>52.73</v>
      </c>
    </row>
    <row r="76" spans="7:87" s="9" customFormat="1" x14ac:dyDescent="0.25">
      <c r="G76" s="60"/>
      <c r="H76" s="60"/>
      <c r="R76"/>
      <c r="S76"/>
      <c r="CH76" s="3" t="s">
        <v>126</v>
      </c>
      <c r="CI76" s="4">
        <v>79.040000000000006</v>
      </c>
    </row>
    <row r="77" spans="7:87" s="9" customFormat="1" x14ac:dyDescent="0.25">
      <c r="G77" s="60"/>
      <c r="H77" s="60"/>
      <c r="R77"/>
      <c r="S77"/>
      <c r="CH77" s="3" t="s">
        <v>125</v>
      </c>
      <c r="CI77" s="4">
        <v>78.86</v>
      </c>
    </row>
    <row r="78" spans="7:87" s="9" customFormat="1" x14ac:dyDescent="0.25">
      <c r="G78" s="60"/>
      <c r="H78" s="60"/>
      <c r="R78"/>
      <c r="S78"/>
      <c r="CH78" s="3" t="s">
        <v>124</v>
      </c>
      <c r="CI78" s="4">
        <v>45.09</v>
      </c>
    </row>
    <row r="79" spans="7:87" s="9" customFormat="1" x14ac:dyDescent="0.25">
      <c r="G79" s="60"/>
      <c r="H79" s="60"/>
      <c r="R79"/>
      <c r="S79"/>
      <c r="CH79" s="3" t="s">
        <v>123</v>
      </c>
      <c r="CI79" s="4">
        <v>64.06</v>
      </c>
    </row>
    <row r="80" spans="7:87" s="9" customFormat="1" x14ac:dyDescent="0.25">
      <c r="G80" s="60"/>
      <c r="H80" s="60"/>
      <c r="R80"/>
      <c r="S80"/>
      <c r="CH80" s="3" t="s">
        <v>122</v>
      </c>
      <c r="CI80" s="4">
        <v>72.239999999999995</v>
      </c>
    </row>
    <row r="81" spans="7:87" s="9" customFormat="1" x14ac:dyDescent="0.25">
      <c r="G81" s="60"/>
      <c r="H81" s="60"/>
      <c r="I81" s="49" t="s">
        <v>202</v>
      </c>
      <c r="J81" s="49" t="s">
        <v>524</v>
      </c>
      <c r="R81"/>
      <c r="S81"/>
      <c r="CH81" s="3" t="s">
        <v>121</v>
      </c>
      <c r="CI81" s="4">
        <v>36.97</v>
      </c>
    </row>
    <row r="82" spans="7:87" s="9" customFormat="1" x14ac:dyDescent="0.25">
      <c r="G82" s="60"/>
      <c r="H82" s="60"/>
      <c r="I82" s="45" t="s">
        <v>118</v>
      </c>
      <c r="J82" s="55">
        <v>82.03</v>
      </c>
      <c r="R82"/>
      <c r="S82"/>
      <c r="CH82" s="3" t="s">
        <v>120</v>
      </c>
      <c r="CI82" s="4">
        <v>56.95</v>
      </c>
    </row>
    <row r="83" spans="7:87" s="9" customFormat="1" x14ac:dyDescent="0.25">
      <c r="G83" s="60"/>
      <c r="H83" s="60"/>
      <c r="I83" s="45" t="s">
        <v>167</v>
      </c>
      <c r="J83" s="55">
        <v>81.62</v>
      </c>
      <c r="R83"/>
      <c r="S83"/>
      <c r="CH83" s="3" t="s">
        <v>119</v>
      </c>
      <c r="CI83" s="4">
        <v>73.73</v>
      </c>
    </row>
    <row r="84" spans="7:87" s="9" customFormat="1" x14ac:dyDescent="0.25">
      <c r="G84" s="60"/>
      <c r="H84" s="60"/>
      <c r="I84" s="45" t="s">
        <v>90</v>
      </c>
      <c r="J84" s="55">
        <v>81.39</v>
      </c>
      <c r="R84"/>
      <c r="S84"/>
      <c r="CH84" s="3" t="s">
        <v>118</v>
      </c>
      <c r="CI84" s="4">
        <v>82.03</v>
      </c>
    </row>
    <row r="85" spans="7:87" s="9" customFormat="1" x14ac:dyDescent="0.25">
      <c r="G85" s="60"/>
      <c r="H85" s="60"/>
      <c r="I85" s="45" t="s">
        <v>101</v>
      </c>
      <c r="J85" s="55">
        <v>81.150000000000006</v>
      </c>
      <c r="R85"/>
      <c r="S85"/>
      <c r="CH85" s="3" t="s">
        <v>117</v>
      </c>
      <c r="CI85" s="4">
        <v>78.739999999999995</v>
      </c>
    </row>
    <row r="86" spans="7:87" s="9" customFormat="1" x14ac:dyDescent="0.25">
      <c r="G86" s="60"/>
      <c r="H86" s="60"/>
      <c r="I86" s="45" t="s">
        <v>177</v>
      </c>
      <c r="J86" s="55">
        <v>80.400000000000006</v>
      </c>
      <c r="R86"/>
      <c r="S86"/>
      <c r="CH86" s="3" t="s">
        <v>116</v>
      </c>
      <c r="CI86" s="4">
        <v>73.97</v>
      </c>
    </row>
    <row r="87" spans="7:87" s="9" customFormat="1" x14ac:dyDescent="0.25">
      <c r="G87" s="60"/>
      <c r="H87" s="60"/>
      <c r="I87" s="45" t="s">
        <v>27</v>
      </c>
      <c r="J87" s="55">
        <v>80.39</v>
      </c>
      <c r="R87"/>
      <c r="S87"/>
      <c r="CH87" s="3" t="s">
        <v>115</v>
      </c>
      <c r="CI87" s="4">
        <v>76.5</v>
      </c>
    </row>
    <row r="88" spans="7:87" s="9" customFormat="1" x14ac:dyDescent="0.25">
      <c r="G88" s="60"/>
      <c r="H88" s="60"/>
      <c r="I88" s="45" t="s">
        <v>178</v>
      </c>
      <c r="J88" s="55">
        <v>80.39</v>
      </c>
      <c r="R88"/>
      <c r="S88"/>
      <c r="CH88" s="3" t="s">
        <v>114</v>
      </c>
      <c r="CI88" s="4">
        <v>47.69</v>
      </c>
    </row>
    <row r="89" spans="7:87" s="9" customFormat="1" x14ac:dyDescent="0.25">
      <c r="G89" s="60"/>
      <c r="H89" s="60"/>
      <c r="I89" s="45" t="s">
        <v>92</v>
      </c>
      <c r="J89" s="55">
        <v>80.19</v>
      </c>
      <c r="R89"/>
      <c r="S89"/>
      <c r="CH89" s="3" t="s">
        <v>113</v>
      </c>
      <c r="CI89" s="4">
        <v>36.68</v>
      </c>
    </row>
    <row r="90" spans="7:87" s="9" customFormat="1" x14ac:dyDescent="0.25">
      <c r="G90" s="60"/>
      <c r="H90" s="60"/>
      <c r="I90" s="45" t="s">
        <v>49</v>
      </c>
      <c r="J90" s="55">
        <v>80.099999999999994</v>
      </c>
      <c r="R90"/>
      <c r="S90"/>
      <c r="CH90" s="3" t="s">
        <v>112</v>
      </c>
      <c r="CI90" s="4">
        <v>72.63</v>
      </c>
    </row>
    <row r="91" spans="7:87" s="9" customFormat="1" x14ac:dyDescent="0.25">
      <c r="G91" s="60"/>
      <c r="H91" s="60"/>
      <c r="I91" s="45" t="s">
        <v>51</v>
      </c>
      <c r="J91" s="55">
        <v>79.95</v>
      </c>
      <c r="R91"/>
      <c r="S91"/>
      <c r="CH91" s="3" t="s">
        <v>111</v>
      </c>
      <c r="CI91" s="4">
        <v>71.05</v>
      </c>
    </row>
    <row r="92" spans="7:87" s="9" customFormat="1" x14ac:dyDescent="0.25">
      <c r="G92" s="60"/>
      <c r="H92" s="60"/>
      <c r="I92" s="109"/>
      <c r="J92" s="110"/>
      <c r="R92"/>
      <c r="S92"/>
      <c r="CH92" s="3" t="s">
        <v>110</v>
      </c>
      <c r="CI92" s="4">
        <v>55.08</v>
      </c>
    </row>
    <row r="93" spans="7:87" s="9" customFormat="1" x14ac:dyDescent="0.25">
      <c r="G93" s="60"/>
      <c r="H93" s="60"/>
      <c r="I93" s="109"/>
      <c r="J93" s="110"/>
      <c r="R93"/>
      <c r="S93"/>
      <c r="CH93" s="3" t="s">
        <v>109</v>
      </c>
      <c r="CI93" s="4">
        <v>68.16</v>
      </c>
    </row>
    <row r="94" spans="7:87" s="9" customFormat="1" x14ac:dyDescent="0.25">
      <c r="G94" s="60"/>
      <c r="H94" s="60"/>
      <c r="I94" s="109"/>
      <c r="J94" s="110"/>
      <c r="R94"/>
      <c r="S94"/>
      <c r="CH94" s="3" t="s">
        <v>108</v>
      </c>
      <c r="CI94" s="4">
        <v>77.03</v>
      </c>
    </row>
    <row r="95" spans="7:87" s="9" customFormat="1" x14ac:dyDescent="0.25">
      <c r="G95" s="60"/>
      <c r="H95" s="60"/>
      <c r="I95" s="109"/>
      <c r="J95" s="110"/>
      <c r="R95"/>
      <c r="S95"/>
      <c r="CH95" s="3" t="s">
        <v>107</v>
      </c>
      <c r="CI95" s="4">
        <v>75.819999999999993</v>
      </c>
    </row>
    <row r="96" spans="7:87" s="9" customFormat="1" x14ac:dyDescent="0.25">
      <c r="G96" s="60"/>
      <c r="H96" s="60"/>
      <c r="I96" s="109"/>
      <c r="J96" s="110"/>
      <c r="R96"/>
      <c r="S96"/>
      <c r="CH96" s="3" t="s">
        <v>106</v>
      </c>
      <c r="CI96" s="4">
        <v>71.37</v>
      </c>
    </row>
    <row r="97" spans="7:87" s="9" customFormat="1" x14ac:dyDescent="0.25">
      <c r="G97" s="60"/>
      <c r="H97" s="60"/>
      <c r="I97" s="109"/>
      <c r="J97" s="110"/>
      <c r="R97"/>
      <c r="S97"/>
      <c r="CH97" s="3" t="s">
        <v>105</v>
      </c>
      <c r="CI97" s="4">
        <v>61.71</v>
      </c>
    </row>
    <row r="98" spans="7:87" s="9" customFormat="1" x14ac:dyDescent="0.25">
      <c r="G98" s="60"/>
      <c r="H98" s="60"/>
      <c r="I98" s="109"/>
      <c r="J98" s="110"/>
      <c r="R98"/>
      <c r="S98"/>
      <c r="CH98" s="3" t="s">
        <v>104</v>
      </c>
      <c r="CI98" s="4">
        <v>47.99</v>
      </c>
    </row>
    <row r="99" spans="7:87" s="9" customFormat="1" x14ac:dyDescent="0.25">
      <c r="G99" s="60"/>
      <c r="H99" s="60"/>
      <c r="I99" s="109"/>
      <c r="J99" s="110"/>
      <c r="R99"/>
      <c r="S99"/>
      <c r="CH99" s="3" t="s">
        <v>103</v>
      </c>
      <c r="CI99" s="4">
        <v>66.55</v>
      </c>
    </row>
    <row r="100" spans="7:87" s="9" customFormat="1" x14ac:dyDescent="0.25">
      <c r="G100" s="60"/>
      <c r="H100" s="60"/>
      <c r="I100" s="109"/>
      <c r="J100" s="110"/>
      <c r="R100"/>
      <c r="S100"/>
      <c r="CH100" s="3" t="s">
        <v>102</v>
      </c>
      <c r="CI100" s="4">
        <v>78.239999999999995</v>
      </c>
    </row>
    <row r="101" spans="7:87" s="9" customFormat="1" x14ac:dyDescent="0.25">
      <c r="G101" s="60"/>
      <c r="H101" s="60"/>
      <c r="I101" s="109"/>
      <c r="J101" s="110"/>
      <c r="R101"/>
      <c r="S101"/>
      <c r="CH101" s="3" t="s">
        <v>101</v>
      </c>
      <c r="CI101" s="4">
        <v>81.150000000000006</v>
      </c>
    </row>
    <row r="102" spans="7:87" s="9" customFormat="1" x14ac:dyDescent="0.25">
      <c r="G102" s="60"/>
      <c r="H102" s="60"/>
      <c r="I102" s="109"/>
      <c r="J102" s="110"/>
      <c r="R102"/>
      <c r="S102"/>
      <c r="CH102" s="3" t="s">
        <v>100</v>
      </c>
      <c r="CI102" s="4">
        <v>76.290000000000006</v>
      </c>
    </row>
    <row r="103" spans="7:87" s="9" customFormat="1" x14ac:dyDescent="0.25">
      <c r="G103" s="60"/>
      <c r="H103" s="60"/>
      <c r="I103" s="109"/>
      <c r="J103" s="110"/>
      <c r="R103"/>
      <c r="S103"/>
      <c r="CH103" s="3" t="s">
        <v>99</v>
      </c>
      <c r="CI103" s="4">
        <v>79.680000000000007</v>
      </c>
    </row>
    <row r="104" spans="7:87" s="9" customFormat="1" x14ac:dyDescent="0.25">
      <c r="G104" s="60"/>
      <c r="H104" s="60"/>
      <c r="I104" s="109"/>
      <c r="J104" s="110"/>
      <c r="R104"/>
      <c r="S104"/>
      <c r="CH104" s="3" t="s">
        <v>98</v>
      </c>
      <c r="CI104" s="4">
        <v>79.319999999999993</v>
      </c>
    </row>
    <row r="105" spans="7:87" s="9" customFormat="1" x14ac:dyDescent="0.25">
      <c r="G105" s="60"/>
      <c r="H105" s="60"/>
      <c r="I105" s="109"/>
      <c r="J105" s="110"/>
      <c r="R105"/>
      <c r="S105"/>
      <c r="CH105" s="3" t="s">
        <v>97</v>
      </c>
      <c r="CI105" s="4">
        <v>77.56</v>
      </c>
    </row>
    <row r="106" spans="7:87" s="9" customFormat="1" x14ac:dyDescent="0.25">
      <c r="G106" s="60"/>
      <c r="H106" s="60"/>
      <c r="I106" s="109"/>
      <c r="J106" s="110"/>
      <c r="R106"/>
      <c r="S106"/>
      <c r="CH106" s="3" t="s">
        <v>96</v>
      </c>
      <c r="CI106" s="4">
        <v>68.7</v>
      </c>
    </row>
    <row r="107" spans="7:87" s="9" customFormat="1" x14ac:dyDescent="0.25">
      <c r="G107" s="60"/>
      <c r="H107" s="60"/>
      <c r="I107" s="109"/>
      <c r="J107" s="110"/>
      <c r="R107"/>
      <c r="S107"/>
      <c r="CH107" s="3" t="s">
        <v>95</v>
      </c>
      <c r="CI107" s="4">
        <v>69.959999999999994</v>
      </c>
    </row>
    <row r="108" spans="7:87" s="9" customFormat="1" x14ac:dyDescent="0.25">
      <c r="G108" s="60"/>
      <c r="H108" s="60"/>
      <c r="I108" s="109"/>
      <c r="J108" s="110"/>
      <c r="R108"/>
      <c r="S108"/>
      <c r="CH108" s="3" t="s">
        <v>94</v>
      </c>
      <c r="CI108" s="4">
        <v>69.569999999999993</v>
      </c>
    </row>
    <row r="109" spans="7:87" s="9" customFormat="1" x14ac:dyDescent="0.25">
      <c r="G109" s="60"/>
      <c r="H109" s="60"/>
      <c r="I109" s="109"/>
      <c r="J109" s="110"/>
      <c r="R109"/>
      <c r="S109"/>
      <c r="CH109" s="3" t="s">
        <v>93</v>
      </c>
      <c r="CI109" s="4">
        <v>64.349999999999994</v>
      </c>
    </row>
    <row r="110" spans="7:87" s="9" customFormat="1" x14ac:dyDescent="0.25">
      <c r="G110" s="60"/>
      <c r="H110" s="60"/>
      <c r="I110" s="109"/>
      <c r="J110" s="110"/>
      <c r="R110"/>
      <c r="S110"/>
      <c r="CH110" s="3" t="s">
        <v>92</v>
      </c>
      <c r="CI110" s="4">
        <v>80.19</v>
      </c>
    </row>
    <row r="111" spans="7:87" s="9" customFormat="1" x14ac:dyDescent="0.25">
      <c r="G111" s="60"/>
      <c r="H111" s="60"/>
      <c r="I111" s="109"/>
      <c r="J111" s="110"/>
      <c r="R111"/>
      <c r="S111"/>
      <c r="CH111" s="3" t="s">
        <v>91</v>
      </c>
      <c r="CI111" s="4">
        <v>72.400000000000006</v>
      </c>
    </row>
    <row r="112" spans="7:87" s="9" customFormat="1" x14ac:dyDescent="0.25">
      <c r="G112" s="60"/>
      <c r="H112" s="60"/>
      <c r="I112" s="109"/>
      <c r="J112" s="110"/>
      <c r="R112"/>
      <c r="S112"/>
      <c r="CH112" s="3" t="s">
        <v>90</v>
      </c>
      <c r="CI112" s="4">
        <v>81.39</v>
      </c>
    </row>
    <row r="113" spans="7:87" s="9" customFormat="1" x14ac:dyDescent="0.25">
      <c r="G113" s="60"/>
      <c r="H113" s="60"/>
      <c r="I113" s="109"/>
      <c r="J113" s="110"/>
      <c r="R113"/>
      <c r="S113"/>
      <c r="CH113" s="3" t="s">
        <v>89</v>
      </c>
      <c r="CI113" s="4">
        <v>65.599999999999994</v>
      </c>
    </row>
    <row r="114" spans="7:87" s="9" customFormat="1" x14ac:dyDescent="0.25">
      <c r="G114" s="60"/>
      <c r="H114" s="60"/>
      <c r="I114" s="109"/>
      <c r="J114" s="110"/>
      <c r="R114"/>
      <c r="S114"/>
      <c r="CH114" s="3" t="s">
        <v>88</v>
      </c>
      <c r="CI114" s="4">
        <v>65.14</v>
      </c>
    </row>
    <row r="115" spans="7:87" s="9" customFormat="1" x14ac:dyDescent="0.25">
      <c r="G115" s="60"/>
      <c r="H115" s="60"/>
      <c r="I115" s="109"/>
      <c r="J115" s="110"/>
      <c r="R115"/>
      <c r="S115"/>
      <c r="CH115" s="3" t="s">
        <v>87</v>
      </c>
      <c r="CI115" s="4">
        <v>78.400000000000006</v>
      </c>
    </row>
    <row r="116" spans="7:87" s="9" customFormat="1" x14ac:dyDescent="0.25">
      <c r="G116" s="60"/>
      <c r="H116" s="60"/>
      <c r="I116" s="109"/>
      <c r="J116" s="110"/>
      <c r="R116"/>
      <c r="S116"/>
      <c r="CH116" s="3" t="s">
        <v>86</v>
      </c>
      <c r="CI116" s="4">
        <v>77.900000000000006</v>
      </c>
    </row>
    <row r="117" spans="7:87" s="9" customFormat="1" x14ac:dyDescent="0.25">
      <c r="G117" s="60"/>
      <c r="H117" s="60"/>
      <c r="I117" s="109"/>
      <c r="J117" s="110"/>
      <c r="R117"/>
      <c r="S117"/>
      <c r="CH117" s="3" t="s">
        <v>85</v>
      </c>
      <c r="CI117" s="4">
        <v>64.53</v>
      </c>
    </row>
    <row r="118" spans="7:87" s="9" customFormat="1" x14ac:dyDescent="0.25">
      <c r="G118" s="60"/>
      <c r="H118" s="60"/>
      <c r="I118" s="109"/>
      <c r="J118" s="110"/>
      <c r="R118"/>
      <c r="S118"/>
      <c r="CH118" s="3" t="s">
        <v>84</v>
      </c>
      <c r="CI118" s="4">
        <v>69.650000000000006</v>
      </c>
    </row>
    <row r="119" spans="7:87" s="9" customFormat="1" x14ac:dyDescent="0.25">
      <c r="G119" s="60"/>
      <c r="H119" s="60"/>
      <c r="I119" s="109"/>
      <c r="J119" s="110"/>
      <c r="R119"/>
      <c r="S119"/>
      <c r="CH119" s="3" t="s">
        <v>83</v>
      </c>
      <c r="CI119" s="4">
        <v>79.09</v>
      </c>
    </row>
    <row r="120" spans="7:87" s="9" customFormat="1" x14ac:dyDescent="0.25">
      <c r="G120" s="60"/>
      <c r="H120" s="60"/>
      <c r="I120" s="109"/>
      <c r="J120" s="110"/>
      <c r="R120"/>
      <c r="S120"/>
      <c r="CH120" s="3" t="s">
        <v>82</v>
      </c>
      <c r="CI120" s="4">
        <v>79.67</v>
      </c>
    </row>
    <row r="121" spans="7:87" s="9" customFormat="1" x14ac:dyDescent="0.25">
      <c r="G121" s="60"/>
      <c r="H121" s="60"/>
      <c r="I121" s="109"/>
      <c r="J121" s="110"/>
      <c r="R121"/>
      <c r="S121"/>
      <c r="CH121" s="3" t="s">
        <v>81</v>
      </c>
      <c r="CI121" s="4">
        <v>56</v>
      </c>
    </row>
    <row r="122" spans="7:87" s="9" customFormat="1" x14ac:dyDescent="0.25">
      <c r="G122" s="60"/>
      <c r="H122" s="60"/>
      <c r="I122" s="109"/>
      <c r="J122" s="110"/>
      <c r="R122"/>
      <c r="S122"/>
      <c r="CH122" s="3" t="s">
        <v>80</v>
      </c>
      <c r="CI122" s="4">
        <v>78.650000000000006</v>
      </c>
    </row>
    <row r="123" spans="7:87" s="9" customFormat="1" x14ac:dyDescent="0.25">
      <c r="G123" s="60"/>
      <c r="H123" s="60"/>
      <c r="I123" s="109"/>
      <c r="J123" s="110"/>
      <c r="R123"/>
      <c r="S123"/>
      <c r="CH123" s="3" t="s">
        <v>79</v>
      </c>
      <c r="CI123" s="4">
        <v>75.88</v>
      </c>
    </row>
    <row r="124" spans="7:87" s="9" customFormat="1" x14ac:dyDescent="0.25">
      <c r="G124" s="60"/>
      <c r="H124" s="60"/>
      <c r="I124" s="109"/>
      <c r="J124" s="110"/>
      <c r="R124"/>
      <c r="S124"/>
      <c r="CH124" s="3" t="s">
        <v>78</v>
      </c>
      <c r="CI124" s="4">
        <v>55.75</v>
      </c>
    </row>
    <row r="125" spans="7:87" s="9" customFormat="1" x14ac:dyDescent="0.25">
      <c r="G125" s="60"/>
      <c r="H125" s="60"/>
      <c r="I125" s="109"/>
      <c r="J125" s="110"/>
      <c r="R125"/>
      <c r="S125"/>
      <c r="CH125" s="3" t="s">
        <v>77</v>
      </c>
      <c r="CI125" s="4">
        <v>75.900000000000006</v>
      </c>
    </row>
    <row r="126" spans="7:87" s="9" customFormat="1" x14ac:dyDescent="0.25">
      <c r="G126" s="60"/>
      <c r="H126" s="60"/>
      <c r="I126" s="109"/>
      <c r="J126" s="110"/>
      <c r="R126"/>
      <c r="S126"/>
      <c r="CH126" s="3" t="s">
        <v>76</v>
      </c>
      <c r="CI126" s="4">
        <v>77.09</v>
      </c>
    </row>
    <row r="127" spans="7:87" s="9" customFormat="1" x14ac:dyDescent="0.25">
      <c r="G127" s="60"/>
      <c r="H127" s="60"/>
      <c r="I127" s="109"/>
      <c r="J127" s="110"/>
      <c r="R127"/>
      <c r="S127"/>
      <c r="CH127" s="3" t="s">
        <v>75</v>
      </c>
      <c r="CI127" s="4">
        <v>79.599999999999994</v>
      </c>
    </row>
    <row r="128" spans="7:87" s="9" customFormat="1" x14ac:dyDescent="0.25">
      <c r="G128" s="60"/>
      <c r="H128" s="60"/>
      <c r="I128" s="109"/>
      <c r="J128" s="110"/>
      <c r="R128"/>
      <c r="S128"/>
      <c r="CH128" s="3" t="s">
        <v>74</v>
      </c>
      <c r="CI128" s="4">
        <v>78.349999999999994</v>
      </c>
    </row>
    <row r="129" spans="7:87" s="9" customFormat="1" x14ac:dyDescent="0.25">
      <c r="G129" s="60"/>
      <c r="H129" s="60"/>
      <c r="I129" s="109"/>
      <c r="J129" s="110"/>
      <c r="R129"/>
      <c r="S129"/>
      <c r="CH129" s="3" t="s">
        <v>73</v>
      </c>
      <c r="CI129" s="4">
        <v>69.53</v>
      </c>
    </row>
    <row r="130" spans="7:87" s="9" customFormat="1" x14ac:dyDescent="0.25">
      <c r="G130" s="60"/>
      <c r="H130" s="60"/>
      <c r="I130" s="109"/>
      <c r="J130" s="110"/>
      <c r="R130"/>
      <c r="S130"/>
      <c r="CH130" s="3" t="s">
        <v>72</v>
      </c>
      <c r="CI130" s="4">
        <v>79.209999999999994</v>
      </c>
    </row>
    <row r="131" spans="7:87" s="9" customFormat="1" x14ac:dyDescent="0.25">
      <c r="G131" s="60"/>
      <c r="H131" s="60"/>
      <c r="I131" s="109"/>
      <c r="J131" s="110"/>
      <c r="R131"/>
      <c r="S131"/>
      <c r="CH131" s="3" t="s">
        <v>71</v>
      </c>
      <c r="CI131" s="4">
        <v>71.77</v>
      </c>
    </row>
    <row r="132" spans="7:87" s="9" customFormat="1" x14ac:dyDescent="0.25">
      <c r="G132" s="60"/>
      <c r="H132" s="60"/>
      <c r="I132" s="109"/>
      <c r="J132" s="110"/>
      <c r="R132"/>
      <c r="S132"/>
      <c r="CH132" s="3" t="s">
        <v>70</v>
      </c>
      <c r="CI132" s="4">
        <v>55.56</v>
      </c>
    </row>
    <row r="133" spans="7:87" s="9" customFormat="1" x14ac:dyDescent="0.25">
      <c r="G133" s="60"/>
      <c r="H133" s="60"/>
      <c r="I133" s="109"/>
      <c r="J133" s="110"/>
      <c r="R133"/>
      <c r="S133"/>
      <c r="CH133" s="3" t="s">
        <v>69</v>
      </c>
      <c r="CI133" s="4">
        <v>71.22</v>
      </c>
    </row>
    <row r="134" spans="7:87" s="9" customFormat="1" x14ac:dyDescent="0.25">
      <c r="G134" s="60"/>
      <c r="H134" s="60"/>
      <c r="I134" s="109"/>
      <c r="J134" s="110"/>
      <c r="R134"/>
      <c r="S134"/>
      <c r="CH134" s="3" t="s">
        <v>68</v>
      </c>
      <c r="CI134" s="4">
        <v>71</v>
      </c>
    </row>
    <row r="135" spans="7:87" s="9" customFormat="1" x14ac:dyDescent="0.25">
      <c r="G135" s="60"/>
      <c r="H135" s="60"/>
      <c r="I135" s="109"/>
      <c r="J135" s="110"/>
      <c r="R135"/>
      <c r="S135"/>
      <c r="CH135" s="3" t="s">
        <v>67</v>
      </c>
      <c r="CI135" s="4">
        <v>76.209999999999994</v>
      </c>
    </row>
    <row r="136" spans="7:87" s="9" customFormat="1" x14ac:dyDescent="0.25">
      <c r="G136" s="60"/>
      <c r="H136" s="60"/>
      <c r="I136" s="109"/>
      <c r="J136" s="110"/>
      <c r="R136"/>
      <c r="S136"/>
      <c r="CH136" s="3" t="s">
        <v>66</v>
      </c>
      <c r="CI136" s="4">
        <v>67.260000000000005</v>
      </c>
    </row>
    <row r="137" spans="7:87" s="9" customFormat="1" x14ac:dyDescent="0.25">
      <c r="G137" s="60"/>
      <c r="H137" s="60"/>
      <c r="I137" s="109"/>
      <c r="J137" s="110"/>
      <c r="R137"/>
      <c r="S137"/>
      <c r="CH137" s="3" t="s">
        <v>65</v>
      </c>
      <c r="CI137" s="4">
        <v>74.650000000000006</v>
      </c>
    </row>
    <row r="138" spans="7:87" s="9" customFormat="1" x14ac:dyDescent="0.25">
      <c r="G138" s="60"/>
      <c r="H138" s="60"/>
      <c r="I138" s="109"/>
      <c r="J138" s="110"/>
      <c r="R138"/>
      <c r="S138"/>
      <c r="CH138" s="3" t="s">
        <v>64</v>
      </c>
      <c r="CI138" s="4">
        <v>43.1</v>
      </c>
    </row>
    <row r="139" spans="7:87" s="9" customFormat="1" x14ac:dyDescent="0.25">
      <c r="G139" s="60"/>
      <c r="H139" s="60"/>
      <c r="I139" s="109"/>
      <c r="J139" s="110"/>
      <c r="R139"/>
      <c r="S139"/>
      <c r="CH139" s="3" t="s">
        <v>63</v>
      </c>
      <c r="CI139" s="4">
        <v>77.62</v>
      </c>
    </row>
    <row r="140" spans="7:87" s="9" customFormat="1" x14ac:dyDescent="0.25">
      <c r="G140" s="60"/>
      <c r="H140" s="60"/>
      <c r="I140" s="109"/>
      <c r="J140" s="110"/>
      <c r="R140"/>
      <c r="S140"/>
      <c r="CH140" s="3" t="s">
        <v>62</v>
      </c>
      <c r="CI140" s="4">
        <v>76.02</v>
      </c>
    </row>
    <row r="141" spans="7:87" s="9" customFormat="1" x14ac:dyDescent="0.25">
      <c r="G141" s="60"/>
      <c r="H141" s="60"/>
      <c r="I141" s="109"/>
      <c r="J141" s="110"/>
      <c r="R141"/>
      <c r="S141"/>
      <c r="CH141" s="3" t="s">
        <v>61</v>
      </c>
      <c r="CI141" s="4">
        <v>77.650000000000006</v>
      </c>
    </row>
    <row r="142" spans="7:87" s="9" customFormat="1" x14ac:dyDescent="0.25">
      <c r="G142" s="60"/>
      <c r="H142" s="60"/>
      <c r="I142" s="109"/>
      <c r="J142" s="110"/>
      <c r="R142"/>
      <c r="S142"/>
      <c r="CH142" s="3" t="s">
        <v>60</v>
      </c>
      <c r="CI142" s="4">
        <v>77.23</v>
      </c>
    </row>
    <row r="143" spans="7:87" s="9" customFormat="1" x14ac:dyDescent="0.25">
      <c r="G143" s="60"/>
      <c r="H143" s="60"/>
      <c r="I143" s="109"/>
      <c r="J143" s="110"/>
      <c r="R143"/>
      <c r="S143"/>
      <c r="CH143" s="3" t="s">
        <v>59</v>
      </c>
      <c r="CI143" s="4">
        <v>74.45</v>
      </c>
    </row>
    <row r="144" spans="7:87" s="9" customFormat="1" x14ac:dyDescent="0.25">
      <c r="G144" s="60"/>
      <c r="H144" s="60"/>
      <c r="I144" s="109"/>
      <c r="J144" s="110"/>
      <c r="R144"/>
      <c r="S144"/>
      <c r="CH144" s="3" t="s">
        <v>58</v>
      </c>
      <c r="CI144" s="4">
        <v>48.62</v>
      </c>
    </row>
    <row r="145" spans="7:87" s="9" customFormat="1" x14ac:dyDescent="0.25">
      <c r="G145" s="60"/>
      <c r="H145" s="60"/>
      <c r="I145" s="109"/>
      <c r="J145" s="110"/>
      <c r="R145"/>
      <c r="S145"/>
      <c r="CH145" s="3" t="s">
        <v>57</v>
      </c>
      <c r="CI145" s="4">
        <v>76.84</v>
      </c>
    </row>
    <row r="146" spans="7:87" s="9" customFormat="1" x14ac:dyDescent="0.25">
      <c r="G146" s="60"/>
      <c r="H146" s="60"/>
      <c r="I146" s="109"/>
      <c r="J146" s="110"/>
      <c r="R146"/>
      <c r="S146"/>
      <c r="CH146" s="3" t="s">
        <v>56</v>
      </c>
      <c r="CI146" s="4">
        <v>61.96</v>
      </c>
    </row>
    <row r="147" spans="7:87" s="9" customFormat="1" x14ac:dyDescent="0.25">
      <c r="G147" s="60"/>
      <c r="H147" s="60"/>
      <c r="I147" s="109"/>
      <c r="J147" s="110"/>
      <c r="R147"/>
      <c r="S147"/>
      <c r="CH147" s="3" t="s">
        <v>55</v>
      </c>
      <c r="CI147" s="4">
        <v>71.72</v>
      </c>
    </row>
    <row r="148" spans="7:87" s="9" customFormat="1" x14ac:dyDescent="0.25">
      <c r="G148" s="60"/>
      <c r="H148" s="60"/>
      <c r="I148" s="109"/>
      <c r="J148" s="110"/>
      <c r="R148"/>
      <c r="S148"/>
      <c r="CH148" s="3" t="s">
        <v>54</v>
      </c>
      <c r="CI148" s="4">
        <v>72.27</v>
      </c>
    </row>
    <row r="149" spans="7:87" s="9" customFormat="1" x14ac:dyDescent="0.25">
      <c r="G149" s="60"/>
      <c r="H149" s="60"/>
      <c r="I149" s="109"/>
      <c r="J149" s="110"/>
      <c r="R149"/>
      <c r="S149"/>
      <c r="CH149" s="3" t="s">
        <v>53</v>
      </c>
      <c r="CI149" s="4">
        <v>76.58</v>
      </c>
    </row>
    <row r="150" spans="7:87" s="9" customFormat="1" x14ac:dyDescent="0.25">
      <c r="G150" s="60"/>
      <c r="H150" s="60"/>
      <c r="I150" s="109"/>
      <c r="J150" s="110"/>
      <c r="R150"/>
      <c r="S150"/>
      <c r="CH150" s="3" t="s">
        <v>52</v>
      </c>
      <c r="CI150" s="4">
        <v>41.01</v>
      </c>
    </row>
    <row r="151" spans="7:87" s="9" customFormat="1" x14ac:dyDescent="0.25">
      <c r="G151" s="60"/>
      <c r="H151" s="60"/>
      <c r="I151" s="109"/>
      <c r="J151" s="110"/>
      <c r="R151"/>
      <c r="S151"/>
      <c r="CH151" s="3" t="s">
        <v>51</v>
      </c>
      <c r="CI151" s="4">
        <v>79.95</v>
      </c>
    </row>
    <row r="152" spans="7:87" s="9" customFormat="1" x14ac:dyDescent="0.25">
      <c r="G152" s="60"/>
      <c r="H152" s="60"/>
      <c r="I152" s="109"/>
      <c r="J152" s="110"/>
      <c r="R152"/>
      <c r="S152"/>
      <c r="CH152" s="3" t="s">
        <v>50</v>
      </c>
      <c r="CI152" s="4">
        <v>70.45</v>
      </c>
    </row>
    <row r="153" spans="7:87" s="9" customFormat="1" x14ac:dyDescent="0.25">
      <c r="G153" s="60"/>
      <c r="H153" s="60"/>
      <c r="I153" s="109"/>
      <c r="J153" s="110"/>
      <c r="R153"/>
      <c r="S153"/>
      <c r="CH153" s="3" t="s">
        <v>49</v>
      </c>
      <c r="CI153" s="4">
        <v>80.099999999999994</v>
      </c>
    </row>
    <row r="154" spans="7:87" s="9" customFormat="1" x14ac:dyDescent="0.25">
      <c r="G154" s="60"/>
      <c r="H154" s="60"/>
      <c r="I154" s="109"/>
      <c r="J154" s="110"/>
      <c r="R154"/>
      <c r="S154"/>
      <c r="CH154" s="3" t="s">
        <v>48</v>
      </c>
      <c r="CI154" s="4">
        <v>47.84</v>
      </c>
    </row>
    <row r="155" spans="7:87" s="9" customFormat="1" x14ac:dyDescent="0.25">
      <c r="G155" s="60"/>
      <c r="H155" s="60"/>
      <c r="I155" s="109"/>
      <c r="J155" s="110"/>
      <c r="R155"/>
      <c r="S155"/>
      <c r="CH155" s="3" t="s">
        <v>47</v>
      </c>
      <c r="CI155" s="4">
        <v>58.87</v>
      </c>
    </row>
    <row r="156" spans="7:87" s="9" customFormat="1" x14ac:dyDescent="0.25">
      <c r="G156" s="60"/>
      <c r="H156" s="60"/>
      <c r="I156" s="109"/>
      <c r="J156" s="110"/>
      <c r="R156"/>
      <c r="S156"/>
      <c r="CH156" s="3" t="s">
        <v>46</v>
      </c>
      <c r="CI156" s="4">
        <v>56.22</v>
      </c>
    </row>
    <row r="157" spans="7:87" s="9" customFormat="1" x14ac:dyDescent="0.25">
      <c r="G157" s="60"/>
      <c r="H157" s="60"/>
      <c r="I157" s="109"/>
      <c r="J157" s="110"/>
      <c r="R157"/>
      <c r="S157"/>
      <c r="CH157" s="3" t="s">
        <v>45</v>
      </c>
      <c r="CI157" s="4">
        <v>72.03</v>
      </c>
    </row>
    <row r="158" spans="7:87" s="9" customFormat="1" x14ac:dyDescent="0.25">
      <c r="G158" s="60"/>
      <c r="H158" s="60"/>
      <c r="I158" s="109"/>
      <c r="J158" s="110"/>
      <c r="R158"/>
      <c r="S158"/>
      <c r="CH158" s="3" t="s">
        <v>44</v>
      </c>
      <c r="CI158" s="4">
        <v>74.8</v>
      </c>
    </row>
    <row r="159" spans="7:87" s="9" customFormat="1" x14ac:dyDescent="0.25">
      <c r="G159" s="60"/>
      <c r="H159" s="60"/>
      <c r="I159" s="109"/>
      <c r="J159" s="110"/>
      <c r="R159"/>
      <c r="S159"/>
      <c r="CH159" s="3" t="s">
        <v>43</v>
      </c>
      <c r="CI159" s="4">
        <v>76.27</v>
      </c>
    </row>
    <row r="160" spans="7:87" s="9" customFormat="1" x14ac:dyDescent="0.25">
      <c r="G160" s="60"/>
      <c r="H160" s="60"/>
      <c r="I160" s="109"/>
      <c r="J160" s="110"/>
      <c r="R160"/>
      <c r="S160"/>
      <c r="CH160" s="3" t="s">
        <v>42</v>
      </c>
      <c r="CI160" s="4">
        <v>71.69</v>
      </c>
    </row>
    <row r="161" spans="7:87" s="9" customFormat="1" x14ac:dyDescent="0.25">
      <c r="G161" s="60"/>
      <c r="H161" s="60"/>
      <c r="I161" s="109"/>
      <c r="J161" s="110"/>
      <c r="R161"/>
      <c r="S161"/>
      <c r="CH161" s="3" t="s">
        <v>41</v>
      </c>
      <c r="CI161" s="4">
        <v>33.869999999999997</v>
      </c>
    </row>
    <row r="162" spans="7:87" s="9" customFormat="1" x14ac:dyDescent="0.25">
      <c r="G162" s="60"/>
      <c r="H162" s="60"/>
      <c r="I162" s="109"/>
      <c r="J162" s="110"/>
      <c r="R162"/>
      <c r="S162"/>
      <c r="CH162" s="3" t="s">
        <v>40</v>
      </c>
      <c r="CI162" s="4">
        <v>72.849999999999994</v>
      </c>
    </row>
    <row r="163" spans="7:87" s="9" customFormat="1" x14ac:dyDescent="0.25">
      <c r="G163" s="60"/>
      <c r="H163" s="60"/>
      <c r="I163" s="109"/>
      <c r="J163" s="110"/>
      <c r="R163"/>
      <c r="S163"/>
      <c r="CH163" s="3" t="s">
        <v>39</v>
      </c>
      <c r="CI163" s="4">
        <v>65.5</v>
      </c>
    </row>
    <row r="164" spans="7:87" s="9" customFormat="1" x14ac:dyDescent="0.25">
      <c r="G164" s="60"/>
      <c r="H164" s="60"/>
      <c r="I164" s="109"/>
      <c r="J164" s="110"/>
      <c r="R164"/>
      <c r="S164"/>
      <c r="CH164" s="3" t="s">
        <v>38</v>
      </c>
      <c r="CI164" s="4">
        <v>54.39</v>
      </c>
    </row>
    <row r="165" spans="7:87" s="9" customFormat="1" x14ac:dyDescent="0.25">
      <c r="G165" s="60"/>
      <c r="H165" s="60"/>
      <c r="I165" s="109"/>
      <c r="J165" s="110"/>
      <c r="R165"/>
      <c r="S165"/>
      <c r="CH165" s="3" t="s">
        <v>37</v>
      </c>
      <c r="CI165" s="4">
        <v>77.790000000000006</v>
      </c>
    </row>
    <row r="166" spans="7:87" s="9" customFormat="1" x14ac:dyDescent="0.25">
      <c r="G166" s="60"/>
      <c r="H166" s="60"/>
      <c r="I166" s="109"/>
      <c r="J166" s="110"/>
      <c r="R166"/>
      <c r="S166"/>
      <c r="CH166" s="3" t="s">
        <v>36</v>
      </c>
      <c r="CI166" s="4">
        <v>67.489999999999995</v>
      </c>
    </row>
    <row r="167" spans="7:87" s="9" customFormat="1" x14ac:dyDescent="0.25">
      <c r="G167" s="60"/>
      <c r="H167" s="60"/>
      <c r="I167" s="109"/>
      <c r="J167" s="110"/>
      <c r="R167"/>
      <c r="S167"/>
      <c r="CH167" s="3" t="s">
        <v>35</v>
      </c>
      <c r="CI167" s="4">
        <v>78.62</v>
      </c>
    </row>
    <row r="168" spans="7:87" s="9" customFormat="1" x14ac:dyDescent="0.25">
      <c r="G168" s="60"/>
      <c r="H168" s="60"/>
      <c r="I168" s="109"/>
      <c r="J168" s="110"/>
      <c r="R168"/>
      <c r="S168"/>
      <c r="CH168" s="3" t="s">
        <v>34</v>
      </c>
      <c r="CI168" s="4">
        <v>68.72</v>
      </c>
    </row>
    <row r="169" spans="7:87" s="9" customFormat="1" x14ac:dyDescent="0.25">
      <c r="G169" s="60"/>
      <c r="H169" s="60"/>
      <c r="I169" s="109"/>
      <c r="J169" s="110"/>
      <c r="R169"/>
      <c r="S169"/>
      <c r="CH169" s="3" t="s">
        <v>33</v>
      </c>
      <c r="CI169" s="4">
        <v>71.41</v>
      </c>
    </row>
    <row r="170" spans="7:87" s="9" customFormat="1" x14ac:dyDescent="0.25">
      <c r="G170" s="60"/>
      <c r="H170" s="60"/>
      <c r="I170" s="109"/>
      <c r="J170" s="110"/>
      <c r="R170"/>
      <c r="S170"/>
      <c r="CH170" s="3" t="s">
        <v>32</v>
      </c>
      <c r="CI170" s="4">
        <v>62.08</v>
      </c>
    </row>
    <row r="171" spans="7:87" s="9" customFormat="1" x14ac:dyDescent="0.25">
      <c r="G171" s="60"/>
      <c r="H171" s="60"/>
      <c r="I171" s="109"/>
      <c r="J171" s="110"/>
      <c r="R171"/>
      <c r="S171"/>
      <c r="CH171" s="3" t="s">
        <v>31</v>
      </c>
      <c r="CI171" s="4">
        <v>74.23</v>
      </c>
    </row>
    <row r="172" spans="7:87" s="9" customFormat="1" x14ac:dyDescent="0.25">
      <c r="G172" s="60"/>
      <c r="H172" s="60"/>
      <c r="I172" s="109"/>
      <c r="J172" s="110"/>
      <c r="R172"/>
      <c r="S172"/>
      <c r="CH172" s="3" t="s">
        <v>30</v>
      </c>
      <c r="CI172" s="4">
        <v>65.540000000000006</v>
      </c>
    </row>
    <row r="173" spans="7:87" s="9" customFormat="1" x14ac:dyDescent="0.25">
      <c r="G173" s="60"/>
      <c r="H173" s="60"/>
      <c r="I173" s="109"/>
      <c r="J173" s="110"/>
      <c r="R173"/>
      <c r="S173"/>
      <c r="CH173" s="3" t="s">
        <v>29</v>
      </c>
      <c r="CI173" s="4">
        <v>63.35</v>
      </c>
    </row>
    <row r="174" spans="7:87" s="9" customFormat="1" x14ac:dyDescent="0.25">
      <c r="G174" s="60"/>
      <c r="H174" s="60"/>
      <c r="I174" s="109"/>
      <c r="J174" s="110"/>
      <c r="R174"/>
      <c r="S174"/>
      <c r="CH174" s="3" t="s">
        <v>28</v>
      </c>
      <c r="CI174" s="4">
        <v>78.92</v>
      </c>
    </row>
    <row r="175" spans="7:87" s="9" customFormat="1" x14ac:dyDescent="0.25">
      <c r="G175" s="60"/>
      <c r="H175" s="60"/>
      <c r="I175" s="109"/>
      <c r="J175" s="110"/>
      <c r="R175"/>
      <c r="S175"/>
      <c r="CH175" s="3" t="s">
        <v>27</v>
      </c>
      <c r="CI175" s="4">
        <v>80.39</v>
      </c>
    </row>
    <row r="176" spans="7:87" s="9" customFormat="1" x14ac:dyDescent="0.25">
      <c r="G176" s="60"/>
      <c r="H176" s="60"/>
      <c r="I176" s="109"/>
      <c r="J176" s="110"/>
      <c r="R176"/>
      <c r="S176"/>
      <c r="CH176" s="3" t="s">
        <v>26</v>
      </c>
      <c r="CI176" s="4">
        <v>79.14</v>
      </c>
    </row>
    <row r="177" spans="2:87" s="9" customFormat="1" x14ac:dyDescent="0.25">
      <c r="G177" s="60"/>
      <c r="H177" s="60"/>
      <c r="I177" s="109"/>
      <c r="J177" s="110"/>
      <c r="R177"/>
      <c r="S177"/>
      <c r="CH177" s="3" t="s">
        <v>25</v>
      </c>
      <c r="CI177" s="4">
        <v>71.55</v>
      </c>
    </row>
    <row r="178" spans="2:87" s="9" customFormat="1" x14ac:dyDescent="0.25">
      <c r="G178" s="60"/>
      <c r="H178" s="60"/>
      <c r="I178" s="109"/>
      <c r="J178" s="110"/>
      <c r="R178"/>
      <c r="S178"/>
      <c r="CH178" s="3" t="s">
        <v>24</v>
      </c>
      <c r="CI178" s="4">
        <v>75.91</v>
      </c>
    </row>
    <row r="179" spans="2:87" s="9" customFormat="1" x14ac:dyDescent="0.25">
      <c r="G179" s="60"/>
      <c r="H179" s="60"/>
      <c r="I179" s="109"/>
      <c r="J179" s="110"/>
      <c r="R179"/>
      <c r="S179"/>
      <c r="CH179" s="3" t="s">
        <v>23</v>
      </c>
      <c r="CI179" s="4">
        <v>71.900000000000006</v>
      </c>
    </row>
    <row r="180" spans="2:87" s="9" customFormat="1" x14ac:dyDescent="0.25">
      <c r="G180" s="60"/>
      <c r="H180" s="60"/>
      <c r="I180" s="109"/>
      <c r="J180" s="110"/>
      <c r="R180"/>
      <c r="S180"/>
      <c r="CH180" s="3" t="s">
        <v>22</v>
      </c>
      <c r="CI180" s="4">
        <v>75.84</v>
      </c>
    </row>
    <row r="181" spans="2:87" s="9" customFormat="1" x14ac:dyDescent="0.25">
      <c r="G181" s="60"/>
      <c r="H181" s="60"/>
      <c r="I181" s="109"/>
      <c r="J181" s="110"/>
      <c r="R181"/>
      <c r="S181"/>
      <c r="CH181" s="3" t="s">
        <v>21</v>
      </c>
      <c r="CI181" s="4">
        <v>73</v>
      </c>
    </row>
    <row r="182" spans="2:87" s="9" customFormat="1" x14ac:dyDescent="0.25">
      <c r="G182" s="60"/>
      <c r="H182" s="60"/>
      <c r="I182" s="109"/>
      <c r="J182" s="110"/>
      <c r="R182"/>
      <c r="S182"/>
      <c r="CH182" s="3" t="s">
        <v>20</v>
      </c>
      <c r="CI182" s="4">
        <v>77.239999999999995</v>
      </c>
    </row>
    <row r="183" spans="2:87" s="9" customFormat="1" x14ac:dyDescent="0.25">
      <c r="G183" s="60"/>
      <c r="H183" s="60"/>
      <c r="I183" s="109"/>
      <c r="J183" s="110"/>
      <c r="R183"/>
      <c r="S183"/>
      <c r="CH183" s="3" t="s">
        <v>19</v>
      </c>
      <c r="CI183" s="4">
        <v>42.9</v>
      </c>
    </row>
    <row r="184" spans="2:87" s="9" customFormat="1" x14ac:dyDescent="0.25">
      <c r="G184" s="60"/>
      <c r="H184" s="60"/>
      <c r="I184" s="109"/>
      <c r="J184" s="110"/>
      <c r="R184"/>
      <c r="S184"/>
    </row>
    <row r="185" spans="2:87" s="9" customFormat="1" x14ac:dyDescent="0.25">
      <c r="B185" s="18"/>
      <c r="C185" s="18"/>
      <c r="G185" s="60"/>
      <c r="H185" s="60"/>
      <c r="I185" s="109"/>
      <c r="J185" s="110"/>
      <c r="R185"/>
      <c r="S185"/>
    </row>
    <row r="186" spans="2:87" s="9" customFormat="1" x14ac:dyDescent="0.25">
      <c r="B186" s="18"/>
      <c r="C186" s="18"/>
      <c r="G186" s="60"/>
      <c r="H186" s="60"/>
      <c r="I186" s="109"/>
      <c r="J186" s="110"/>
      <c r="R186"/>
      <c r="S186"/>
    </row>
    <row r="187" spans="2:87" s="9" customFormat="1" x14ac:dyDescent="0.25">
      <c r="B187" s="18"/>
      <c r="C187" s="18"/>
      <c r="G187" s="60"/>
      <c r="H187" s="60"/>
      <c r="I187" s="109"/>
      <c r="J187" s="110"/>
    </row>
    <row r="188" spans="2:87" s="9" customFormat="1" x14ac:dyDescent="0.25">
      <c r="B188" s="18"/>
      <c r="C188" s="18"/>
      <c r="G188" s="60"/>
      <c r="H188" s="60"/>
      <c r="I188" s="109"/>
      <c r="J188" s="110"/>
    </row>
    <row r="189" spans="2:87" s="9" customFormat="1" x14ac:dyDescent="0.25">
      <c r="B189" s="18"/>
      <c r="C189" s="18"/>
      <c r="G189" s="60"/>
      <c r="H189" s="60"/>
      <c r="I189" s="109"/>
      <c r="J189" s="110"/>
    </row>
    <row r="190" spans="2:87" s="9" customFormat="1" x14ac:dyDescent="0.25">
      <c r="B190" s="18"/>
      <c r="C190" s="18"/>
      <c r="G190" s="60"/>
      <c r="H190" s="60"/>
      <c r="I190" s="109"/>
      <c r="J190" s="110"/>
    </row>
    <row r="191" spans="2:87" s="9" customFormat="1" x14ac:dyDescent="0.25">
      <c r="B191" s="18"/>
      <c r="C191" s="18"/>
      <c r="G191" s="60"/>
      <c r="H191" s="60"/>
      <c r="I191" s="109"/>
      <c r="J191" s="110"/>
    </row>
    <row r="192" spans="2:87" s="9" customFormat="1" x14ac:dyDescent="0.25">
      <c r="B192" s="18"/>
      <c r="C192" s="18"/>
      <c r="G192" s="60"/>
      <c r="H192" s="60"/>
      <c r="I192" s="109"/>
      <c r="J192" s="110"/>
    </row>
    <row r="193" spans="1:19" s="9" customFormat="1" x14ac:dyDescent="0.25">
      <c r="B193" s="18"/>
      <c r="C193" s="18"/>
      <c r="G193" s="60"/>
      <c r="H193" s="60"/>
      <c r="I193" s="109"/>
      <c r="J193" s="110"/>
    </row>
    <row r="194" spans="1:19" s="9" customFormat="1" x14ac:dyDescent="0.25">
      <c r="B194" s="18"/>
      <c r="C194" s="18"/>
      <c r="G194" s="60"/>
      <c r="H194" s="60"/>
      <c r="I194" s="109"/>
      <c r="J194" s="110"/>
    </row>
    <row r="195" spans="1:19" s="9" customFormat="1" x14ac:dyDescent="0.25">
      <c r="B195" s="18"/>
      <c r="C195" s="18"/>
      <c r="G195" s="60"/>
      <c r="H195" s="60"/>
      <c r="I195" s="109"/>
      <c r="J195" s="110"/>
    </row>
    <row r="196" spans="1:19" s="9" customFormat="1" x14ac:dyDescent="0.25">
      <c r="B196" s="18"/>
      <c r="C196" s="18"/>
      <c r="G196" s="60"/>
      <c r="H196" s="60"/>
      <c r="I196" s="109"/>
      <c r="J196" s="110"/>
    </row>
    <row r="197" spans="1:19" s="9" customFormat="1" x14ac:dyDescent="0.25">
      <c r="B197" s="18"/>
      <c r="C197" s="18"/>
      <c r="G197" s="60"/>
      <c r="H197" s="60"/>
    </row>
    <row r="198" spans="1:19" s="9" customFormat="1" x14ac:dyDescent="0.25">
      <c r="B198" s="18"/>
      <c r="C198" s="18"/>
      <c r="G198" s="60"/>
      <c r="H198" s="60"/>
    </row>
    <row r="199" spans="1:19" s="9" customFormat="1" x14ac:dyDescent="0.25">
      <c r="B199" s="18"/>
      <c r="C199" s="18"/>
      <c r="G199" s="60"/>
      <c r="H199" s="60"/>
    </row>
    <row r="200" spans="1:19" s="9" customFormat="1" x14ac:dyDescent="0.25">
      <c r="A200" s="1" t="s">
        <v>0</v>
      </c>
      <c r="B200" s="5" t="s">
        <v>1</v>
      </c>
      <c r="C200" s="5" t="s">
        <v>2</v>
      </c>
      <c r="D200" s="1" t="s">
        <v>3</v>
      </c>
      <c r="E200" s="5" t="s">
        <v>4</v>
      </c>
      <c r="F200" s="5" t="s">
        <v>5</v>
      </c>
      <c r="G200" s="99" t="s">
        <v>6</v>
      </c>
      <c r="H200" s="103" t="s">
        <v>7</v>
      </c>
      <c r="I200" s="101" t="s">
        <v>8</v>
      </c>
      <c r="J200" s="104" t="s">
        <v>9</v>
      </c>
      <c r="K200" s="101" t="s">
        <v>10</v>
      </c>
      <c r="L200" s="101" t="s">
        <v>11</v>
      </c>
      <c r="M200" s="101" t="s">
        <v>12</v>
      </c>
      <c r="N200" s="101" t="s">
        <v>13</v>
      </c>
      <c r="O200" s="101" t="s">
        <v>14</v>
      </c>
      <c r="P200" s="101" t="s">
        <v>15</v>
      </c>
      <c r="Q200" s="101" t="s">
        <v>16</v>
      </c>
      <c r="R200" s="101" t="s">
        <v>17</v>
      </c>
      <c r="S200" s="102" t="s">
        <v>18</v>
      </c>
    </row>
    <row r="201" spans="1:19" x14ac:dyDescent="0.25">
      <c r="A201" s="3" t="s">
        <v>200</v>
      </c>
      <c r="B201" s="6">
        <v>390580</v>
      </c>
      <c r="C201" s="6">
        <v>29.74</v>
      </c>
      <c r="D201" s="4">
        <v>24.66</v>
      </c>
      <c r="E201" s="6">
        <v>11220000000</v>
      </c>
      <c r="F201" s="6">
        <v>8839000000</v>
      </c>
      <c r="G201" s="100">
        <v>1409000000</v>
      </c>
      <c r="H201" s="100">
        <v>-8.1999999999999993</v>
      </c>
      <c r="I201" s="4">
        <v>18338</v>
      </c>
      <c r="J201" s="6">
        <v>1599000000</v>
      </c>
      <c r="K201" s="4">
        <v>133</v>
      </c>
      <c r="L201" s="4">
        <v>500000</v>
      </c>
      <c r="M201" s="4">
        <v>4230000</v>
      </c>
      <c r="N201" s="4">
        <v>36.67</v>
      </c>
      <c r="O201" s="4">
        <v>23000</v>
      </c>
      <c r="P201" s="4">
        <v>12746990</v>
      </c>
      <c r="Q201" s="4">
        <v>300900</v>
      </c>
      <c r="R201" s="4">
        <v>3.54</v>
      </c>
      <c r="S201" s="56">
        <v>70</v>
      </c>
    </row>
    <row r="202" spans="1:19" x14ac:dyDescent="0.25">
      <c r="A202" s="3" t="s">
        <v>199</v>
      </c>
      <c r="B202" s="6">
        <v>752614</v>
      </c>
      <c r="C202" s="6">
        <v>41.38</v>
      </c>
      <c r="D202" s="4">
        <v>20.23</v>
      </c>
      <c r="E202" s="6">
        <v>5345000000</v>
      </c>
      <c r="F202" s="6">
        <v>8167000000</v>
      </c>
      <c r="G202" s="100">
        <v>1548000000</v>
      </c>
      <c r="H202" s="100">
        <v>4.5999999999999996</v>
      </c>
      <c r="I202" s="4">
        <v>91440</v>
      </c>
      <c r="J202" s="6">
        <v>1519000000</v>
      </c>
      <c r="K202" s="4">
        <v>18.3</v>
      </c>
      <c r="L202" s="4">
        <v>68200</v>
      </c>
      <c r="M202" s="4">
        <v>4630000</v>
      </c>
      <c r="N202" s="4">
        <v>39.700000000000003</v>
      </c>
      <c r="O202" s="4">
        <v>11000</v>
      </c>
      <c r="P202" s="4">
        <v>11261795</v>
      </c>
      <c r="Q202" s="4">
        <v>88400</v>
      </c>
      <c r="R202" s="4">
        <v>5.47</v>
      </c>
      <c r="S202" s="56">
        <v>50</v>
      </c>
    </row>
    <row r="203" spans="1:19" x14ac:dyDescent="0.25">
      <c r="A203" s="3" t="s">
        <v>198</v>
      </c>
      <c r="B203" s="6">
        <v>527970</v>
      </c>
      <c r="C203" s="6">
        <v>43.07</v>
      </c>
      <c r="D203" s="4">
        <v>8.5299999999999994</v>
      </c>
      <c r="E203" s="6">
        <v>2827000000</v>
      </c>
      <c r="F203" s="6">
        <v>3040000000</v>
      </c>
      <c r="G203" s="100">
        <v>4468000000</v>
      </c>
      <c r="H203" s="100">
        <v>1.9</v>
      </c>
      <c r="I203" s="4">
        <v>67000</v>
      </c>
      <c r="J203" s="6">
        <v>3734000000</v>
      </c>
      <c r="K203" s="4">
        <v>12.2</v>
      </c>
      <c r="L203" s="4">
        <v>100000</v>
      </c>
      <c r="M203" s="4">
        <v>5980000</v>
      </c>
      <c r="N203" s="4">
        <v>61.75</v>
      </c>
      <c r="O203" s="4">
        <v>78000</v>
      </c>
      <c r="P203" s="4">
        <v>20727063</v>
      </c>
      <c r="Q203" s="4">
        <v>542200</v>
      </c>
      <c r="R203" s="4">
        <v>6.67</v>
      </c>
      <c r="S203" s="56">
        <v>35</v>
      </c>
    </row>
    <row r="204" spans="1:19" x14ac:dyDescent="0.25">
      <c r="A204" s="3" t="s">
        <v>197</v>
      </c>
      <c r="B204" s="6">
        <v>352</v>
      </c>
      <c r="C204" s="6">
        <v>14.2</v>
      </c>
      <c r="D204" s="4">
        <v>6.26</v>
      </c>
      <c r="E204" s="6">
        <v>962600000</v>
      </c>
      <c r="F204" s="6">
        <v>1035000000</v>
      </c>
      <c r="G204" s="100">
        <v>125000</v>
      </c>
      <c r="H204" s="100">
        <v>2</v>
      </c>
      <c r="I204" s="4">
        <v>1257</v>
      </c>
      <c r="J204" s="6"/>
      <c r="K204" s="4">
        <v>2.2000000000000002</v>
      </c>
      <c r="L204" s="4">
        <v>30000</v>
      </c>
      <c r="M204" s="4">
        <v>48900</v>
      </c>
      <c r="N204" s="4">
        <v>78.91</v>
      </c>
      <c r="O204" s="4">
        <v>66000</v>
      </c>
      <c r="P204" s="4">
        <v>108708</v>
      </c>
      <c r="Q204" s="4">
        <v>69400</v>
      </c>
      <c r="R204" s="4">
        <v>2.19</v>
      </c>
      <c r="S204" s="56">
        <v>9.3000000000000007</v>
      </c>
    </row>
    <row r="205" spans="1:19" x14ac:dyDescent="0.25">
      <c r="A205" s="3" t="s">
        <v>196</v>
      </c>
      <c r="B205" s="6">
        <v>329560</v>
      </c>
      <c r="C205" s="6">
        <v>17.07</v>
      </c>
      <c r="D205" s="4">
        <v>6.2</v>
      </c>
      <c r="E205" s="6">
        <v>32060000000</v>
      </c>
      <c r="F205" s="6">
        <v>34480000000</v>
      </c>
      <c r="G205" s="100">
        <v>23720000000</v>
      </c>
      <c r="H205" s="100">
        <v>7.7</v>
      </c>
      <c r="I205" s="4">
        <v>93300</v>
      </c>
      <c r="J205" s="6">
        <v>26310000000</v>
      </c>
      <c r="K205" s="4">
        <v>9.5</v>
      </c>
      <c r="L205" s="4">
        <v>3500000</v>
      </c>
      <c r="M205" s="4">
        <v>42980000</v>
      </c>
      <c r="N205" s="4">
        <v>70.61</v>
      </c>
      <c r="O205" s="4">
        <v>185000</v>
      </c>
      <c r="P205" s="4">
        <v>83535576</v>
      </c>
      <c r="Q205" s="4">
        <v>4402000</v>
      </c>
      <c r="R205" s="4">
        <v>1.94</v>
      </c>
      <c r="S205" s="56">
        <v>1.9</v>
      </c>
    </row>
    <row r="206" spans="1:19" x14ac:dyDescent="0.25">
      <c r="A206" s="3" t="s">
        <v>195</v>
      </c>
      <c r="B206" s="6">
        <v>912050</v>
      </c>
      <c r="C206" s="6">
        <v>18.91</v>
      </c>
      <c r="D206" s="4">
        <v>4.9000000000000004</v>
      </c>
      <c r="E206" s="6">
        <v>89300000000</v>
      </c>
      <c r="F206" s="6">
        <v>89700000000</v>
      </c>
      <c r="G206" s="100">
        <v>35840000000</v>
      </c>
      <c r="H206" s="100">
        <v>16.8</v>
      </c>
      <c r="I206" s="4">
        <v>96155</v>
      </c>
      <c r="J206" s="6">
        <v>14980000000</v>
      </c>
      <c r="K206" s="4">
        <v>22.4</v>
      </c>
      <c r="L206" s="4">
        <v>1274400</v>
      </c>
      <c r="M206" s="4">
        <v>12250000</v>
      </c>
      <c r="N206" s="4">
        <v>74.31</v>
      </c>
      <c r="O206" s="4">
        <v>500000</v>
      </c>
      <c r="P206" s="4">
        <v>25375281</v>
      </c>
      <c r="Q206" s="4">
        <v>2841800</v>
      </c>
      <c r="R206" s="4">
        <v>2.2599999999999998</v>
      </c>
      <c r="S206" s="56">
        <v>17.100000000000001</v>
      </c>
    </row>
    <row r="207" spans="1:19" x14ac:dyDescent="0.25">
      <c r="A207" s="3" t="s">
        <v>194</v>
      </c>
      <c r="B207" s="6">
        <v>447400</v>
      </c>
      <c r="C207" s="6">
        <v>26.22</v>
      </c>
      <c r="D207" s="4">
        <v>7.95</v>
      </c>
      <c r="E207" s="6">
        <v>46660000000</v>
      </c>
      <c r="F207" s="6">
        <v>47700000000</v>
      </c>
      <c r="G207" s="100">
        <v>3700000000</v>
      </c>
      <c r="H207" s="100">
        <v>4.4000000000000004</v>
      </c>
      <c r="I207" s="4">
        <v>81600</v>
      </c>
      <c r="J207" s="6">
        <v>2820000000</v>
      </c>
      <c r="K207" s="4">
        <v>3</v>
      </c>
      <c r="L207" s="4">
        <v>492000</v>
      </c>
      <c r="M207" s="4">
        <v>14640000</v>
      </c>
      <c r="N207" s="4">
        <v>64.19</v>
      </c>
      <c r="O207" s="4">
        <v>142000</v>
      </c>
      <c r="P207" s="4">
        <v>26851195</v>
      </c>
      <c r="Q207" s="4">
        <v>1717100</v>
      </c>
      <c r="R207" s="4">
        <v>2.94</v>
      </c>
      <c r="S207" s="56">
        <v>0.6</v>
      </c>
    </row>
    <row r="208" spans="1:19" x14ac:dyDescent="0.25">
      <c r="A208" s="3" t="s">
        <v>193</v>
      </c>
      <c r="B208" s="6">
        <v>176220</v>
      </c>
      <c r="C208" s="6">
        <v>14.09</v>
      </c>
      <c r="D208" s="4">
        <v>9.06</v>
      </c>
      <c r="E208" s="6">
        <v>5878000000</v>
      </c>
      <c r="F208" s="6">
        <v>8536000000</v>
      </c>
      <c r="G208" s="100">
        <v>2200000000</v>
      </c>
      <c r="H208" s="100">
        <v>10.199999999999999</v>
      </c>
      <c r="I208" s="4">
        <v>8983</v>
      </c>
      <c r="J208" s="6">
        <v>2071000000</v>
      </c>
      <c r="K208" s="4">
        <v>7.6</v>
      </c>
      <c r="L208" s="4">
        <v>400000</v>
      </c>
      <c r="M208" s="4">
        <v>1560000</v>
      </c>
      <c r="N208" s="4">
        <v>76.13</v>
      </c>
      <c r="O208" s="4">
        <v>41500</v>
      </c>
      <c r="P208" s="4">
        <v>3415920</v>
      </c>
      <c r="Q208" s="4">
        <v>946500</v>
      </c>
      <c r="R208" s="4">
        <v>1.91</v>
      </c>
      <c r="S208" s="56">
        <v>13</v>
      </c>
    </row>
    <row r="209" spans="1:19" x14ac:dyDescent="0.25">
      <c r="A209" s="3" t="s">
        <v>192</v>
      </c>
      <c r="B209" s="6">
        <v>9631418</v>
      </c>
      <c r="C209" s="6">
        <v>14.14</v>
      </c>
      <c r="D209" s="4">
        <v>8.25</v>
      </c>
      <c r="E209" s="6">
        <v>3660000000000</v>
      </c>
      <c r="F209" s="6">
        <v>3839000000000</v>
      </c>
      <c r="G209" s="100">
        <v>795000000000</v>
      </c>
      <c r="H209" s="100">
        <v>4.4000000000000004</v>
      </c>
      <c r="I209" s="4">
        <v>6393603</v>
      </c>
      <c r="J209" s="6">
        <v>1476000000000</v>
      </c>
      <c r="K209" s="4">
        <v>2.5</v>
      </c>
      <c r="L209" s="4">
        <v>159000000</v>
      </c>
      <c r="M209" s="4">
        <v>147400000</v>
      </c>
      <c r="N209" s="4">
        <v>77.709999999999994</v>
      </c>
      <c r="O209" s="4">
        <v>19650000</v>
      </c>
      <c r="P209" s="4">
        <v>295734134</v>
      </c>
      <c r="Q209" s="4">
        <v>181599900</v>
      </c>
      <c r="R209" s="4">
        <v>2.08</v>
      </c>
      <c r="S209" s="56">
        <v>5.5</v>
      </c>
    </row>
    <row r="210" spans="1:19" x14ac:dyDescent="0.25">
      <c r="A210" s="3" t="s">
        <v>191</v>
      </c>
      <c r="B210" s="6">
        <v>244820</v>
      </c>
      <c r="C210" s="6">
        <v>10.78</v>
      </c>
      <c r="D210" s="4">
        <v>10.18</v>
      </c>
      <c r="E210" s="6">
        <v>337400000000</v>
      </c>
      <c r="F210" s="6">
        <v>395900000000</v>
      </c>
      <c r="G210" s="100">
        <v>347200000000</v>
      </c>
      <c r="H210" s="100">
        <v>3.2</v>
      </c>
      <c r="I210" s="4">
        <v>392931</v>
      </c>
      <c r="J210" s="6">
        <v>439400000000</v>
      </c>
      <c r="K210" s="4">
        <v>1.4</v>
      </c>
      <c r="L210" s="4">
        <v>25000000</v>
      </c>
      <c r="M210" s="4">
        <v>29780000</v>
      </c>
      <c r="N210" s="4">
        <v>78.38</v>
      </c>
      <c r="O210" s="4">
        <v>1692000</v>
      </c>
      <c r="P210" s="4">
        <v>60441457</v>
      </c>
      <c r="Q210" s="4">
        <v>34898000</v>
      </c>
      <c r="R210" s="4">
        <v>1.66</v>
      </c>
      <c r="S210" s="56">
        <v>4.8</v>
      </c>
    </row>
    <row r="211" spans="1:19" x14ac:dyDescent="0.25">
      <c r="A211" s="3" t="s">
        <v>190</v>
      </c>
      <c r="B211" s="6">
        <v>82880</v>
      </c>
      <c r="C211" s="6">
        <v>18.78</v>
      </c>
      <c r="D211" s="4">
        <v>4.26</v>
      </c>
      <c r="E211" s="6">
        <v>36510000000</v>
      </c>
      <c r="F211" s="6">
        <v>45120000000</v>
      </c>
      <c r="G211" s="100">
        <v>69480000000</v>
      </c>
      <c r="H211" s="100">
        <v>5.7</v>
      </c>
      <c r="I211" s="4">
        <v>1088</v>
      </c>
      <c r="J211" s="6">
        <v>45660000000</v>
      </c>
      <c r="K211" s="4">
        <v>3.2</v>
      </c>
      <c r="L211" s="4">
        <v>1110200</v>
      </c>
      <c r="M211" s="4">
        <v>2360000</v>
      </c>
      <c r="N211" s="4">
        <v>75.239999999999995</v>
      </c>
      <c r="O211" s="4">
        <v>310000</v>
      </c>
      <c r="P211" s="4">
        <v>2563212</v>
      </c>
      <c r="Q211" s="4">
        <v>1135800</v>
      </c>
      <c r="R211" s="4">
        <v>2.94</v>
      </c>
      <c r="S211" s="56">
        <v>2.4</v>
      </c>
    </row>
    <row r="212" spans="1:19" x14ac:dyDescent="0.25">
      <c r="A212" s="3" t="s">
        <v>189</v>
      </c>
      <c r="B212" s="6">
        <v>603700</v>
      </c>
      <c r="C212" s="6">
        <v>10.49</v>
      </c>
      <c r="D212" s="4">
        <v>16.420000000000002</v>
      </c>
      <c r="E212" s="6">
        <v>132000000000</v>
      </c>
      <c r="F212" s="6">
        <v>180000000000</v>
      </c>
      <c r="G212" s="100">
        <v>32910000000</v>
      </c>
      <c r="H212" s="100">
        <v>12</v>
      </c>
      <c r="I212" s="4">
        <v>169679</v>
      </c>
      <c r="J212" s="6">
        <v>31450000000</v>
      </c>
      <c r="K212" s="4">
        <v>12</v>
      </c>
      <c r="L212" s="4">
        <v>3800000</v>
      </c>
      <c r="M212" s="4">
        <v>21110000</v>
      </c>
      <c r="N212" s="4">
        <v>66.849999999999994</v>
      </c>
      <c r="O212" s="4">
        <v>303000</v>
      </c>
      <c r="P212" s="4">
        <v>47425336</v>
      </c>
      <c r="Q212" s="4">
        <v>10833300</v>
      </c>
      <c r="R212" s="4">
        <v>1.4</v>
      </c>
      <c r="S212" s="56">
        <v>3.5</v>
      </c>
    </row>
    <row r="213" spans="1:19" x14ac:dyDescent="0.25">
      <c r="A213" s="3" t="s">
        <v>188</v>
      </c>
      <c r="B213" s="6">
        <v>430</v>
      </c>
      <c r="C213" s="6">
        <v>22.23</v>
      </c>
      <c r="D213" s="4">
        <v>4.28</v>
      </c>
      <c r="E213" s="6">
        <v>4650000</v>
      </c>
      <c r="F213" s="6">
        <v>5000000</v>
      </c>
      <c r="G213" s="100">
        <v>169200000</v>
      </c>
      <c r="H213" s="100">
        <v>4.9000000000000004</v>
      </c>
      <c r="I213" s="4">
        <v>121</v>
      </c>
      <c r="J213" s="6">
        <v>175600000</v>
      </c>
      <c r="K213" s="4">
        <v>4</v>
      </c>
      <c r="L213" s="4"/>
      <c r="M213" s="4">
        <v>4848</v>
      </c>
      <c r="N213" s="4">
        <v>74.510000000000005</v>
      </c>
      <c r="O213" s="4">
        <v>0</v>
      </c>
      <c r="P213" s="4">
        <v>20556</v>
      </c>
      <c r="Q213" s="4">
        <v>5700</v>
      </c>
      <c r="R213" s="4">
        <v>3.08</v>
      </c>
      <c r="S213" s="56">
        <v>10</v>
      </c>
    </row>
    <row r="214" spans="1:19" x14ac:dyDescent="0.25">
      <c r="A214" s="3" t="s">
        <v>187</v>
      </c>
      <c r="B214" s="6">
        <v>488100</v>
      </c>
      <c r="C214" s="6">
        <v>27.68</v>
      </c>
      <c r="D214" s="4">
        <v>8.7799999999999994</v>
      </c>
      <c r="E214" s="6">
        <v>8908000000</v>
      </c>
      <c r="F214" s="6">
        <v>11410000000</v>
      </c>
      <c r="G214" s="100">
        <v>4000000000</v>
      </c>
      <c r="H214" s="100">
        <v>7.5</v>
      </c>
      <c r="I214" s="4">
        <v>24000</v>
      </c>
      <c r="J214" s="6">
        <v>2850000000</v>
      </c>
      <c r="K214" s="4">
        <v>9</v>
      </c>
      <c r="L214" s="4">
        <v>8000</v>
      </c>
      <c r="M214" s="4">
        <v>2320000</v>
      </c>
      <c r="N214" s="4">
        <v>61.39</v>
      </c>
      <c r="O214" s="4">
        <v>63000</v>
      </c>
      <c r="P214" s="4">
        <v>4952081</v>
      </c>
      <c r="Q214" s="4">
        <v>374000</v>
      </c>
      <c r="R214" s="4">
        <v>3.41</v>
      </c>
      <c r="S214" s="56">
        <v>60</v>
      </c>
    </row>
    <row r="215" spans="1:19" x14ac:dyDescent="0.25">
      <c r="A215" s="3" t="s">
        <v>186</v>
      </c>
      <c r="B215" s="6">
        <v>780580</v>
      </c>
      <c r="C215" s="6">
        <v>16.829999999999998</v>
      </c>
      <c r="D215" s="4">
        <v>5.96</v>
      </c>
      <c r="E215" s="6">
        <v>117900000000</v>
      </c>
      <c r="F215" s="6">
        <v>139700000000</v>
      </c>
      <c r="G215" s="100">
        <v>69460000000</v>
      </c>
      <c r="H215" s="100">
        <v>8.1999999999999993</v>
      </c>
      <c r="I215" s="4">
        <v>354421</v>
      </c>
      <c r="J215" s="6">
        <v>94500000000</v>
      </c>
      <c r="K215" s="4">
        <v>9.3000000000000007</v>
      </c>
      <c r="L215" s="4">
        <v>5500000</v>
      </c>
      <c r="M215" s="4">
        <v>25300000</v>
      </c>
      <c r="N215" s="4">
        <v>72.36</v>
      </c>
      <c r="O215" s="4">
        <v>619500</v>
      </c>
      <c r="P215" s="4">
        <v>69660559</v>
      </c>
      <c r="Q215" s="4">
        <v>18916700</v>
      </c>
      <c r="R215" s="4">
        <v>1.94</v>
      </c>
      <c r="S215" s="56">
        <v>9.3000000000000007</v>
      </c>
    </row>
    <row r="216" spans="1:19" x14ac:dyDescent="0.25">
      <c r="A216" s="3" t="s">
        <v>185</v>
      </c>
      <c r="B216" s="6">
        <v>163610</v>
      </c>
      <c r="C216" s="6">
        <v>15.5</v>
      </c>
      <c r="D216" s="4">
        <v>5.09</v>
      </c>
      <c r="E216" s="6">
        <v>10050000000</v>
      </c>
      <c r="F216" s="6">
        <v>10720000000</v>
      </c>
      <c r="G216" s="100">
        <v>9926000000</v>
      </c>
      <c r="H216" s="100">
        <v>5.0999999999999996</v>
      </c>
      <c r="I216" s="4">
        <v>18997</v>
      </c>
      <c r="J216" s="6">
        <v>11520000000</v>
      </c>
      <c r="K216" s="4">
        <v>4.0999999999999996</v>
      </c>
      <c r="L216" s="4">
        <v>630000</v>
      </c>
      <c r="M216" s="4">
        <v>3550000</v>
      </c>
      <c r="N216" s="4">
        <v>74.89</v>
      </c>
      <c r="O216" s="4">
        <v>87000</v>
      </c>
      <c r="P216" s="4">
        <v>10074951</v>
      </c>
      <c r="Q216" s="4">
        <v>1163800</v>
      </c>
      <c r="R216" s="4">
        <v>1.75</v>
      </c>
      <c r="S216" s="56">
        <v>13.8</v>
      </c>
    </row>
    <row r="217" spans="1:19" x14ac:dyDescent="0.25">
      <c r="A217" s="3" t="s">
        <v>184</v>
      </c>
      <c r="B217" s="6">
        <v>5128</v>
      </c>
      <c r="C217" s="6">
        <v>12.81</v>
      </c>
      <c r="D217" s="4">
        <v>9.3699999999999992</v>
      </c>
      <c r="E217" s="6">
        <v>5341000000</v>
      </c>
      <c r="F217" s="6">
        <v>5743000000</v>
      </c>
      <c r="G217" s="100">
        <v>6671000000</v>
      </c>
      <c r="H217" s="100">
        <v>5.7</v>
      </c>
      <c r="I217" s="4">
        <v>8320</v>
      </c>
      <c r="J217" s="6">
        <v>4650000000</v>
      </c>
      <c r="K217" s="4">
        <v>3.3</v>
      </c>
      <c r="L217" s="4">
        <v>138000</v>
      </c>
      <c r="M217" s="4">
        <v>590000</v>
      </c>
      <c r="N217" s="4">
        <v>68.91</v>
      </c>
      <c r="O217" s="4">
        <v>24000</v>
      </c>
      <c r="P217" s="4">
        <v>1088644</v>
      </c>
      <c r="Q217" s="4">
        <v>325100</v>
      </c>
      <c r="R217" s="4">
        <v>1.75</v>
      </c>
      <c r="S217" s="56">
        <v>10.4</v>
      </c>
    </row>
    <row r="218" spans="1:19" x14ac:dyDescent="0.25">
      <c r="A218" s="3" t="s">
        <v>183</v>
      </c>
      <c r="B218" s="6">
        <v>748</v>
      </c>
      <c r="C218" s="6">
        <v>25.18</v>
      </c>
      <c r="D218" s="4">
        <v>5.35</v>
      </c>
      <c r="E218" s="6">
        <v>23060000</v>
      </c>
      <c r="F218" s="6">
        <v>24790000</v>
      </c>
      <c r="G218" s="100">
        <v>27000000</v>
      </c>
      <c r="H218" s="100">
        <v>1.5</v>
      </c>
      <c r="I218" s="4">
        <v>680</v>
      </c>
      <c r="J218" s="6">
        <v>86000000</v>
      </c>
      <c r="K218" s="4">
        <v>10.3</v>
      </c>
      <c r="L218" s="4">
        <v>2900</v>
      </c>
      <c r="M218" s="4">
        <v>33910</v>
      </c>
      <c r="N218" s="4">
        <v>69.53</v>
      </c>
      <c r="O218" s="4">
        <v>1000</v>
      </c>
      <c r="P218" s="4">
        <v>112422</v>
      </c>
      <c r="Q218" s="4">
        <v>11200</v>
      </c>
      <c r="R218" s="4">
        <v>3</v>
      </c>
      <c r="S218" s="56">
        <v>13.3</v>
      </c>
    </row>
    <row r="219" spans="1:19" x14ac:dyDescent="0.25">
      <c r="A219" s="3" t="s">
        <v>182</v>
      </c>
      <c r="B219" s="6">
        <v>514000</v>
      </c>
      <c r="C219" s="6">
        <v>15.7</v>
      </c>
      <c r="D219" s="4">
        <v>7.02</v>
      </c>
      <c r="E219" s="6">
        <v>106100000000</v>
      </c>
      <c r="F219" s="6">
        <v>118900000000</v>
      </c>
      <c r="G219" s="100">
        <v>87910000000</v>
      </c>
      <c r="H219" s="100">
        <v>6.1</v>
      </c>
      <c r="I219" s="4">
        <v>57403</v>
      </c>
      <c r="J219" s="6">
        <v>80840000000</v>
      </c>
      <c r="K219" s="4">
        <v>2.8</v>
      </c>
      <c r="L219" s="4">
        <v>6971500</v>
      </c>
      <c r="M219" s="4">
        <v>36430000</v>
      </c>
      <c r="N219" s="4">
        <v>71.569999999999993</v>
      </c>
      <c r="O219" s="4">
        <v>785000</v>
      </c>
      <c r="P219" s="4">
        <v>65444371</v>
      </c>
      <c r="Q219" s="4">
        <v>6617400</v>
      </c>
      <c r="R219" s="4">
        <v>1.88</v>
      </c>
      <c r="S219" s="56">
        <v>1.5</v>
      </c>
    </row>
    <row r="220" spans="1:19" x14ac:dyDescent="0.25">
      <c r="A220" s="3" t="s">
        <v>181</v>
      </c>
      <c r="B220" s="6">
        <v>143100</v>
      </c>
      <c r="C220" s="6">
        <v>32.58</v>
      </c>
      <c r="D220" s="4">
        <v>8.39</v>
      </c>
      <c r="E220" s="6">
        <v>14410000000</v>
      </c>
      <c r="F220" s="6">
        <v>15080000000</v>
      </c>
      <c r="G220" s="100">
        <v>1130000000</v>
      </c>
      <c r="H220" s="100">
        <v>10.5</v>
      </c>
      <c r="I220" s="4">
        <v>27767</v>
      </c>
      <c r="J220" s="6">
        <v>1300000000</v>
      </c>
      <c r="K220" s="4">
        <v>8</v>
      </c>
      <c r="L220" s="4">
        <v>4100</v>
      </c>
      <c r="M220" s="4">
        <v>3187000</v>
      </c>
      <c r="N220" s="4">
        <v>64.56</v>
      </c>
      <c r="O220" s="4">
        <v>20000</v>
      </c>
      <c r="P220" s="4">
        <v>7163506</v>
      </c>
      <c r="Q220" s="4">
        <v>242100</v>
      </c>
      <c r="R220" s="4">
        <v>4.05</v>
      </c>
      <c r="S220" s="56">
        <v>40</v>
      </c>
    </row>
    <row r="221" spans="1:19" x14ac:dyDescent="0.25">
      <c r="A221" s="3" t="s">
        <v>180</v>
      </c>
      <c r="B221" s="6">
        <v>35980</v>
      </c>
      <c r="C221" s="6">
        <v>12.64</v>
      </c>
      <c r="D221" s="4">
        <v>6.38</v>
      </c>
      <c r="E221" s="6">
        <v>147400000000</v>
      </c>
      <c r="F221" s="6">
        <v>158500000000</v>
      </c>
      <c r="G221" s="100">
        <v>170500000000</v>
      </c>
      <c r="H221" s="100">
        <v>6</v>
      </c>
      <c r="I221" s="4">
        <v>37299</v>
      </c>
      <c r="J221" s="6">
        <v>165400000000</v>
      </c>
      <c r="K221" s="4">
        <v>1.7</v>
      </c>
      <c r="L221" s="4">
        <v>13800000</v>
      </c>
      <c r="M221" s="4">
        <v>10220000</v>
      </c>
      <c r="N221" s="4">
        <v>77.260000000000005</v>
      </c>
      <c r="O221" s="4">
        <v>988000</v>
      </c>
      <c r="P221" s="4">
        <v>22894384</v>
      </c>
      <c r="Q221" s="4">
        <v>13355000</v>
      </c>
      <c r="R221" s="4">
        <v>1.57</v>
      </c>
      <c r="S221" s="56">
        <v>4.5</v>
      </c>
    </row>
    <row r="222" spans="1:19" x14ac:dyDescent="0.25">
      <c r="A222" s="3" t="s">
        <v>179</v>
      </c>
      <c r="B222" s="6">
        <v>185180</v>
      </c>
      <c r="C222" s="6">
        <v>28.29</v>
      </c>
      <c r="D222" s="4">
        <v>4.88</v>
      </c>
      <c r="E222" s="6">
        <v>24320000000</v>
      </c>
      <c r="F222" s="6">
        <v>26150000000</v>
      </c>
      <c r="G222" s="100">
        <v>6086000000</v>
      </c>
      <c r="H222" s="100">
        <v>2.2999999999999998</v>
      </c>
      <c r="I222" s="4">
        <v>45697</v>
      </c>
      <c r="J222" s="6">
        <v>5042000000</v>
      </c>
      <c r="K222" s="4">
        <v>2.1</v>
      </c>
      <c r="L222" s="4">
        <v>220000</v>
      </c>
      <c r="M222" s="4">
        <v>5120000</v>
      </c>
      <c r="N222" s="4">
        <v>70.03</v>
      </c>
      <c r="O222" s="4">
        <v>240000</v>
      </c>
      <c r="P222" s="4">
        <v>18448752</v>
      </c>
      <c r="Q222" s="4">
        <v>2099300</v>
      </c>
      <c r="R222" s="4">
        <v>3.5</v>
      </c>
      <c r="S222" s="56">
        <v>20</v>
      </c>
    </row>
    <row r="223" spans="1:19" x14ac:dyDescent="0.25">
      <c r="A223" s="3" t="s">
        <v>178</v>
      </c>
      <c r="B223" s="6">
        <v>41290</v>
      </c>
      <c r="C223" s="6">
        <v>9.77</v>
      </c>
      <c r="D223" s="4">
        <v>8.48</v>
      </c>
      <c r="E223" s="6">
        <v>54530000000</v>
      </c>
      <c r="F223" s="6">
        <v>63470000000</v>
      </c>
      <c r="G223" s="100">
        <v>130700000000</v>
      </c>
      <c r="H223" s="100">
        <v>1.8</v>
      </c>
      <c r="I223" s="4">
        <v>71212</v>
      </c>
      <c r="J223" s="6">
        <v>121100000000</v>
      </c>
      <c r="K223" s="4">
        <v>0.9</v>
      </c>
      <c r="L223" s="4">
        <v>2556000</v>
      </c>
      <c r="M223" s="4">
        <v>3770000</v>
      </c>
      <c r="N223" s="4">
        <v>80.39</v>
      </c>
      <c r="O223" s="4">
        <v>290400</v>
      </c>
      <c r="P223" s="4">
        <v>7489370</v>
      </c>
      <c r="Q223" s="4">
        <v>5419000</v>
      </c>
      <c r="R223" s="4">
        <v>1.42</v>
      </c>
      <c r="S223" s="56">
        <v>3.4</v>
      </c>
    </row>
    <row r="224" spans="1:19" x14ac:dyDescent="0.25">
      <c r="A224" s="3" t="s">
        <v>177</v>
      </c>
      <c r="B224" s="6">
        <v>449964</v>
      </c>
      <c r="C224" s="6">
        <v>10.36</v>
      </c>
      <c r="D224" s="4">
        <v>10.36</v>
      </c>
      <c r="E224" s="6">
        <v>138100000000</v>
      </c>
      <c r="F224" s="6">
        <v>142800000000</v>
      </c>
      <c r="G224" s="100">
        <v>121700000000</v>
      </c>
      <c r="H224" s="100">
        <v>3.6</v>
      </c>
      <c r="I224" s="4">
        <v>213237</v>
      </c>
      <c r="J224" s="6">
        <v>97970000000</v>
      </c>
      <c r="K224" s="4">
        <v>0.7</v>
      </c>
      <c r="L224" s="4">
        <v>5125000</v>
      </c>
      <c r="M224" s="4">
        <v>4460000</v>
      </c>
      <c r="N224" s="4">
        <v>80.400000000000006</v>
      </c>
      <c r="O224" s="4">
        <v>328600</v>
      </c>
      <c r="P224" s="4">
        <v>9001774</v>
      </c>
      <c r="Q224" s="4">
        <v>6579200</v>
      </c>
      <c r="R224" s="4">
        <v>1.66</v>
      </c>
      <c r="S224" s="56">
        <v>5.6</v>
      </c>
    </row>
    <row r="225" spans="1:19" x14ac:dyDescent="0.25">
      <c r="A225" s="3" t="s">
        <v>176</v>
      </c>
      <c r="B225" s="6">
        <v>17363</v>
      </c>
      <c r="C225" s="6">
        <v>27.72</v>
      </c>
      <c r="D225" s="4">
        <v>25.26</v>
      </c>
      <c r="E225" s="6">
        <v>1173000000</v>
      </c>
      <c r="F225" s="6">
        <v>402000000</v>
      </c>
      <c r="G225" s="100">
        <v>900100000</v>
      </c>
      <c r="H225" s="100">
        <v>2.5</v>
      </c>
      <c r="I225" s="4">
        <v>3107</v>
      </c>
      <c r="J225" s="6">
        <v>1140000000</v>
      </c>
      <c r="K225" s="4">
        <v>5.4</v>
      </c>
      <c r="L225" s="4">
        <v>27000</v>
      </c>
      <c r="M225" s="4">
        <v>383200</v>
      </c>
      <c r="N225" s="4">
        <v>35.65</v>
      </c>
      <c r="O225" s="4">
        <v>3500</v>
      </c>
      <c r="P225" s="4">
        <v>1173900</v>
      </c>
      <c r="Q225" s="4">
        <v>46200</v>
      </c>
      <c r="R225" s="4">
        <v>3.7</v>
      </c>
      <c r="S225" s="56">
        <v>34</v>
      </c>
    </row>
    <row r="226" spans="1:19" x14ac:dyDescent="0.25">
      <c r="A226" s="3" t="s">
        <v>175</v>
      </c>
      <c r="B226" s="6">
        <v>163270</v>
      </c>
      <c r="C226" s="6">
        <v>18.39</v>
      </c>
      <c r="D226" s="4">
        <v>7.16</v>
      </c>
      <c r="E226" s="6">
        <v>1845000000</v>
      </c>
      <c r="F226" s="6">
        <v>1984000000</v>
      </c>
      <c r="G226" s="100">
        <v>495000000</v>
      </c>
      <c r="H226" s="100">
        <v>4.2</v>
      </c>
      <c r="I226" s="4">
        <v>4492</v>
      </c>
      <c r="J226" s="6">
        <v>604000000</v>
      </c>
      <c r="K226" s="4">
        <v>23</v>
      </c>
      <c r="L226" s="4">
        <v>20000</v>
      </c>
      <c r="M226" s="4">
        <v>104000</v>
      </c>
      <c r="N226" s="4">
        <v>68.959999999999994</v>
      </c>
      <c r="O226" s="4">
        <v>14000</v>
      </c>
      <c r="P226" s="4">
        <v>438144</v>
      </c>
      <c r="Q226" s="4">
        <v>79800</v>
      </c>
      <c r="R226" s="4">
        <v>2.34</v>
      </c>
      <c r="S226" s="56">
        <v>17</v>
      </c>
    </row>
    <row r="227" spans="1:19" x14ac:dyDescent="0.25">
      <c r="A227" s="3" t="s">
        <v>174</v>
      </c>
      <c r="B227" s="6">
        <v>2505810</v>
      </c>
      <c r="C227" s="6">
        <v>35.17</v>
      </c>
      <c r="D227" s="4">
        <v>9.16</v>
      </c>
      <c r="E227" s="6">
        <v>2400000000</v>
      </c>
      <c r="F227" s="6">
        <v>2581000000</v>
      </c>
      <c r="G227" s="100">
        <v>3395000000</v>
      </c>
      <c r="H227" s="100">
        <v>6.4</v>
      </c>
      <c r="I227" s="4">
        <v>11900</v>
      </c>
      <c r="J227" s="6">
        <v>3496000000</v>
      </c>
      <c r="K227" s="4">
        <v>9</v>
      </c>
      <c r="L227" s="4">
        <v>300000</v>
      </c>
      <c r="M227" s="4">
        <v>11000000</v>
      </c>
      <c r="N227" s="4">
        <v>58.54</v>
      </c>
      <c r="O227" s="4">
        <v>70000</v>
      </c>
      <c r="P227" s="4">
        <v>40187486</v>
      </c>
      <c r="Q227" s="4">
        <v>900000</v>
      </c>
      <c r="R227" s="4">
        <v>4.8499999999999996</v>
      </c>
      <c r="S227" s="56">
        <v>18.7</v>
      </c>
    </row>
    <row r="228" spans="1:19" x14ac:dyDescent="0.25">
      <c r="A228" s="3" t="s">
        <v>173</v>
      </c>
      <c r="B228" s="6">
        <v>65610</v>
      </c>
      <c r="C228" s="6">
        <v>15.63</v>
      </c>
      <c r="D228" s="4">
        <v>6.49</v>
      </c>
      <c r="E228" s="6">
        <v>6228000000</v>
      </c>
      <c r="F228" s="6">
        <v>6697000000</v>
      </c>
      <c r="G228" s="100">
        <v>5306000000</v>
      </c>
      <c r="H228" s="100">
        <v>5.2</v>
      </c>
      <c r="I228" s="4">
        <v>11650</v>
      </c>
      <c r="J228" s="6">
        <v>7265000000</v>
      </c>
      <c r="K228" s="4">
        <v>5.8</v>
      </c>
      <c r="L228" s="4">
        <v>200000</v>
      </c>
      <c r="M228" s="4">
        <v>7260000</v>
      </c>
      <c r="N228" s="4">
        <v>73.17</v>
      </c>
      <c r="O228" s="4">
        <v>75000</v>
      </c>
      <c r="P228" s="4">
        <v>20064776</v>
      </c>
      <c r="Q228" s="4">
        <v>881400</v>
      </c>
      <c r="R228" s="4">
        <v>1.85</v>
      </c>
      <c r="S228" s="56">
        <v>7.8</v>
      </c>
    </row>
    <row r="229" spans="1:19" x14ac:dyDescent="0.25">
      <c r="A229" s="3" t="s">
        <v>172</v>
      </c>
      <c r="B229" s="6">
        <v>504782</v>
      </c>
      <c r="C229" s="6">
        <v>10.1</v>
      </c>
      <c r="D229" s="4">
        <v>9.6300000000000008</v>
      </c>
      <c r="E229" s="6">
        <v>218400000000</v>
      </c>
      <c r="F229" s="6">
        <v>229000000000</v>
      </c>
      <c r="G229" s="100">
        <v>172500000000</v>
      </c>
      <c r="H229" s="100">
        <v>2.6</v>
      </c>
      <c r="I229" s="4">
        <v>664852</v>
      </c>
      <c r="J229" s="6">
        <v>222000000000</v>
      </c>
      <c r="K229" s="4">
        <v>3.2</v>
      </c>
      <c r="L229" s="4">
        <v>9789000</v>
      </c>
      <c r="M229" s="4">
        <v>19330000</v>
      </c>
      <c r="N229" s="4">
        <v>79.52</v>
      </c>
      <c r="O229" s="4">
        <v>1497000</v>
      </c>
      <c r="P229" s="4">
        <v>40341462</v>
      </c>
      <c r="Q229" s="4">
        <v>17567500</v>
      </c>
      <c r="R229" s="4">
        <v>1.28</v>
      </c>
      <c r="S229" s="56">
        <v>10.4</v>
      </c>
    </row>
    <row r="230" spans="1:19" x14ac:dyDescent="0.25">
      <c r="A230" s="3" t="s">
        <v>171</v>
      </c>
      <c r="B230" s="6">
        <v>1219912</v>
      </c>
      <c r="C230" s="6">
        <v>18.48</v>
      </c>
      <c r="D230" s="4">
        <v>21.32</v>
      </c>
      <c r="E230" s="6">
        <v>189400000000</v>
      </c>
      <c r="F230" s="6">
        <v>202600000000</v>
      </c>
      <c r="G230" s="100">
        <v>41970000000</v>
      </c>
      <c r="H230" s="100">
        <v>3.5</v>
      </c>
      <c r="I230" s="4">
        <v>275971</v>
      </c>
      <c r="J230" s="6">
        <v>39420000000</v>
      </c>
      <c r="K230" s="4">
        <v>4.5</v>
      </c>
      <c r="L230" s="4">
        <v>3100000</v>
      </c>
      <c r="M230" s="4">
        <v>16630000</v>
      </c>
      <c r="N230" s="4">
        <v>43.27</v>
      </c>
      <c r="O230" s="4">
        <v>460000</v>
      </c>
      <c r="P230" s="4">
        <v>44344136</v>
      </c>
      <c r="Q230" s="4">
        <v>4844000</v>
      </c>
      <c r="R230" s="4">
        <v>2.2400000000000002</v>
      </c>
      <c r="S230" s="56">
        <v>26.2</v>
      </c>
    </row>
    <row r="231" spans="1:19" x14ac:dyDescent="0.25">
      <c r="A231" s="3" t="s">
        <v>170</v>
      </c>
      <c r="B231" s="6">
        <v>637657</v>
      </c>
      <c r="C231" s="6">
        <v>45.62</v>
      </c>
      <c r="D231" s="4">
        <v>16.97</v>
      </c>
      <c r="E231" s="6">
        <v>223500000</v>
      </c>
      <c r="F231" s="6">
        <v>240300000</v>
      </c>
      <c r="G231" s="100">
        <v>79000000</v>
      </c>
      <c r="H231" s="100">
        <v>2.8</v>
      </c>
      <c r="I231" s="4">
        <v>22100</v>
      </c>
      <c r="J231" s="6">
        <v>344000000</v>
      </c>
      <c r="K231" s="4"/>
      <c r="L231" s="4">
        <v>89000</v>
      </c>
      <c r="M231" s="4">
        <v>3700000</v>
      </c>
      <c r="N231" s="4">
        <v>48.09</v>
      </c>
      <c r="O231" s="4">
        <v>4000</v>
      </c>
      <c r="P231" s="4">
        <v>8591629</v>
      </c>
      <c r="Q231" s="4">
        <v>100000</v>
      </c>
      <c r="R231" s="4">
        <v>6.84</v>
      </c>
      <c r="S231" s="56"/>
    </row>
    <row r="232" spans="1:19" x14ac:dyDescent="0.25">
      <c r="A232" s="3" t="s">
        <v>169</v>
      </c>
      <c r="B232" s="6">
        <v>20273</v>
      </c>
      <c r="C232" s="6">
        <v>8.9499999999999993</v>
      </c>
      <c r="D232" s="4">
        <v>10.220000000000001</v>
      </c>
      <c r="E232" s="6">
        <v>11800000000</v>
      </c>
      <c r="F232" s="6">
        <v>12490000000</v>
      </c>
      <c r="G232" s="100">
        <v>14970000000</v>
      </c>
      <c r="H232" s="100">
        <v>3.9</v>
      </c>
      <c r="I232" s="4">
        <v>20250</v>
      </c>
      <c r="J232" s="6">
        <v>16070000000</v>
      </c>
      <c r="K232" s="4">
        <v>3.3</v>
      </c>
      <c r="L232" s="4">
        <v>750000</v>
      </c>
      <c r="M232" s="4">
        <v>870000</v>
      </c>
      <c r="N232" s="4">
        <v>76.14</v>
      </c>
      <c r="O232" s="4">
        <v>53300</v>
      </c>
      <c r="P232" s="4">
        <v>2011070</v>
      </c>
      <c r="Q232" s="4">
        <v>812300</v>
      </c>
      <c r="R232" s="4">
        <v>1.24</v>
      </c>
      <c r="S232" s="56">
        <v>6.4</v>
      </c>
    </row>
    <row r="233" spans="1:19" x14ac:dyDescent="0.25">
      <c r="A233" s="3" t="s">
        <v>168</v>
      </c>
      <c r="B233" s="6">
        <v>48845</v>
      </c>
      <c r="C233" s="6">
        <v>10.62</v>
      </c>
      <c r="D233" s="4">
        <v>9.43</v>
      </c>
      <c r="E233" s="6">
        <v>28890000000</v>
      </c>
      <c r="F233" s="6">
        <v>31150000000</v>
      </c>
      <c r="G233" s="100">
        <v>29240000000</v>
      </c>
      <c r="H233" s="100">
        <v>5.3</v>
      </c>
      <c r="I233" s="4">
        <v>42970</v>
      </c>
      <c r="J233" s="6">
        <v>29670000000</v>
      </c>
      <c r="K233" s="4">
        <v>7.5</v>
      </c>
      <c r="L233" s="4">
        <v>1375800</v>
      </c>
      <c r="M233" s="4">
        <v>2200000</v>
      </c>
      <c r="N233" s="4">
        <v>74.5</v>
      </c>
      <c r="O233" s="4">
        <v>82000</v>
      </c>
      <c r="P233" s="4">
        <v>5431363</v>
      </c>
      <c r="Q233" s="4">
        <v>1294700</v>
      </c>
      <c r="R233" s="4">
        <v>1.32</v>
      </c>
      <c r="S233" s="56">
        <v>13.1</v>
      </c>
    </row>
    <row r="234" spans="1:19" x14ac:dyDescent="0.25">
      <c r="A234" s="3" t="s">
        <v>167</v>
      </c>
      <c r="B234" s="6">
        <v>693</v>
      </c>
      <c r="C234" s="6">
        <v>9.49</v>
      </c>
      <c r="D234" s="4">
        <v>4.16</v>
      </c>
      <c r="E234" s="6">
        <v>32000000000</v>
      </c>
      <c r="F234" s="6">
        <v>35330000000</v>
      </c>
      <c r="G234" s="100">
        <v>174000000000</v>
      </c>
      <c r="H234" s="100">
        <v>8.1</v>
      </c>
      <c r="I234" s="4">
        <v>3130</v>
      </c>
      <c r="J234" s="6">
        <v>155200000000</v>
      </c>
      <c r="K234" s="4">
        <v>1.7</v>
      </c>
      <c r="L234" s="4">
        <v>2310000</v>
      </c>
      <c r="M234" s="4">
        <v>2180000</v>
      </c>
      <c r="N234" s="4">
        <v>81.62</v>
      </c>
      <c r="O234" s="4">
        <v>700000</v>
      </c>
      <c r="P234" s="4">
        <v>4425720</v>
      </c>
      <c r="Q234" s="4">
        <v>1896100</v>
      </c>
      <c r="R234" s="4">
        <v>1.05</v>
      </c>
      <c r="S234" s="56">
        <v>3.4</v>
      </c>
    </row>
    <row r="235" spans="1:19" x14ac:dyDescent="0.25">
      <c r="A235" s="3" t="s">
        <v>166</v>
      </c>
      <c r="B235" s="6">
        <v>102350</v>
      </c>
      <c r="C235" s="6">
        <v>12.12</v>
      </c>
      <c r="D235" s="4">
        <v>10.49</v>
      </c>
      <c r="E235" s="6">
        <v>32330000000</v>
      </c>
      <c r="F235" s="6">
        <v>31640000000</v>
      </c>
      <c r="G235" s="100">
        <v>3245000000</v>
      </c>
      <c r="H235" s="100">
        <v>6.5</v>
      </c>
      <c r="I235" s="4">
        <v>45290</v>
      </c>
      <c r="J235" s="6">
        <v>9538000000</v>
      </c>
      <c r="K235" s="4">
        <v>8.8000000000000007</v>
      </c>
      <c r="L235" s="4">
        <v>847000</v>
      </c>
      <c r="M235" s="4">
        <v>3200000</v>
      </c>
      <c r="N235" s="4">
        <v>74.73</v>
      </c>
      <c r="O235" s="4">
        <v>64000</v>
      </c>
      <c r="P235" s="4">
        <v>10829175</v>
      </c>
      <c r="Q235" s="4">
        <v>2611700</v>
      </c>
      <c r="R235" s="4">
        <v>1.67</v>
      </c>
      <c r="S235" s="56">
        <v>30</v>
      </c>
    </row>
    <row r="236" spans="1:19" x14ac:dyDescent="0.25">
      <c r="A236" s="3" t="s">
        <v>165</v>
      </c>
      <c r="B236" s="6">
        <v>196190</v>
      </c>
      <c r="C236" s="6">
        <v>35.21</v>
      </c>
      <c r="D236" s="4">
        <v>10.6</v>
      </c>
      <c r="E236" s="6">
        <v>1615000000</v>
      </c>
      <c r="F236" s="6">
        <v>1737000000</v>
      </c>
      <c r="G236" s="100">
        <v>1374000000</v>
      </c>
      <c r="H236" s="100">
        <v>3.2</v>
      </c>
      <c r="I236" s="4">
        <v>14576</v>
      </c>
      <c r="J236" s="6">
        <v>2128000000</v>
      </c>
      <c r="K236" s="4">
        <v>0.8</v>
      </c>
      <c r="L236" s="4">
        <v>225000</v>
      </c>
      <c r="M236" s="4">
        <v>4650000</v>
      </c>
      <c r="N236" s="4">
        <v>56.75</v>
      </c>
      <c r="O236" s="4">
        <v>31000</v>
      </c>
      <c r="P236" s="4">
        <v>11126832</v>
      </c>
      <c r="Q236" s="4">
        <v>228800</v>
      </c>
      <c r="R236" s="4">
        <v>4.75</v>
      </c>
      <c r="S236" s="56">
        <v>48</v>
      </c>
    </row>
    <row r="237" spans="1:19" x14ac:dyDescent="0.25">
      <c r="A237" s="3" t="s">
        <v>164</v>
      </c>
      <c r="B237" s="6">
        <v>1960582</v>
      </c>
      <c r="C237" s="6">
        <v>29.56</v>
      </c>
      <c r="D237" s="4">
        <v>2.62</v>
      </c>
      <c r="E237" s="6">
        <v>128500000000</v>
      </c>
      <c r="F237" s="6">
        <v>138200000000</v>
      </c>
      <c r="G237" s="100">
        <v>113000000000</v>
      </c>
      <c r="H237" s="100">
        <v>5</v>
      </c>
      <c r="I237" s="4">
        <v>152044</v>
      </c>
      <c r="J237" s="6">
        <v>36210000000</v>
      </c>
      <c r="K237" s="4">
        <v>0.8</v>
      </c>
      <c r="L237" s="4">
        <v>1500000</v>
      </c>
      <c r="M237" s="4">
        <v>6620000</v>
      </c>
      <c r="N237" s="4">
        <v>75.459999999999994</v>
      </c>
      <c r="O237" s="4">
        <v>1550000</v>
      </c>
      <c r="P237" s="4">
        <v>26417599</v>
      </c>
      <c r="Q237" s="4">
        <v>3502600</v>
      </c>
      <c r="R237" s="4">
        <v>4.05</v>
      </c>
      <c r="S237" s="56">
        <v>25</v>
      </c>
    </row>
    <row r="238" spans="1:19" x14ac:dyDescent="0.25">
      <c r="A238" s="3" t="s">
        <v>163</v>
      </c>
      <c r="B238" s="6">
        <v>389</v>
      </c>
      <c r="C238" s="6">
        <v>16.34</v>
      </c>
      <c r="D238" s="4">
        <v>6</v>
      </c>
      <c r="E238" s="6">
        <v>84820000</v>
      </c>
      <c r="F238" s="6">
        <v>91200000</v>
      </c>
      <c r="G238" s="100">
        <v>38000000</v>
      </c>
      <c r="H238" s="100">
        <v>0.7</v>
      </c>
      <c r="I238" s="4">
        <v>829</v>
      </c>
      <c r="J238" s="6">
        <v>174000000</v>
      </c>
      <c r="K238" s="4">
        <v>-0.4</v>
      </c>
      <c r="L238" s="4">
        <v>7000</v>
      </c>
      <c r="M238" s="4">
        <v>67000</v>
      </c>
      <c r="N238" s="4">
        <v>73.62</v>
      </c>
      <c r="O238" s="4">
        <v>1250</v>
      </c>
      <c r="P238" s="4">
        <v>117534</v>
      </c>
      <c r="Q238" s="4">
        <v>27300</v>
      </c>
      <c r="R238" s="4">
        <v>1.85</v>
      </c>
      <c r="S238" s="56">
        <v>15</v>
      </c>
    </row>
    <row r="239" spans="1:19" x14ac:dyDescent="0.25">
      <c r="A239" s="3" t="s">
        <v>162</v>
      </c>
      <c r="B239" s="6">
        <v>242</v>
      </c>
      <c r="C239" s="6">
        <v>13.83</v>
      </c>
      <c r="D239" s="4">
        <v>6.7</v>
      </c>
      <c r="E239" s="6">
        <v>40060000</v>
      </c>
      <c r="F239" s="6">
        <v>43080000</v>
      </c>
      <c r="G239" s="100">
        <v>10000000</v>
      </c>
      <c r="H239" s="100">
        <v>3.3</v>
      </c>
      <c r="I239" s="4">
        <v>114</v>
      </c>
      <c r="J239" s="6">
        <v>106000000</v>
      </c>
      <c r="K239" s="4">
        <v>2.1</v>
      </c>
      <c r="L239" s="4">
        <v>1300</v>
      </c>
      <c r="M239" s="4">
        <v>3261</v>
      </c>
      <c r="N239" s="4">
        <v>78.459999999999994</v>
      </c>
      <c r="O239" s="4">
        <v>600</v>
      </c>
      <c r="P239" s="4">
        <v>7012</v>
      </c>
      <c r="Q239" s="4">
        <v>4800</v>
      </c>
      <c r="R239" s="4">
        <v>2.0299999999999998</v>
      </c>
      <c r="S239" s="56">
        <v>9.8000000000000007</v>
      </c>
    </row>
    <row r="240" spans="1:19" x14ac:dyDescent="0.25">
      <c r="A240" s="3" t="s">
        <v>161</v>
      </c>
      <c r="B240" s="6">
        <v>616</v>
      </c>
      <c r="C240" s="6">
        <v>20.05</v>
      </c>
      <c r="D240" s="4">
        <v>5.12</v>
      </c>
      <c r="E240" s="6">
        <v>251300000</v>
      </c>
      <c r="F240" s="6">
        <v>270300000</v>
      </c>
      <c r="G240" s="100">
        <v>66000000</v>
      </c>
      <c r="H240" s="100">
        <v>3.3</v>
      </c>
      <c r="I240" s="4">
        <v>1210</v>
      </c>
      <c r="J240" s="6">
        <v>267000000</v>
      </c>
      <c r="K240" s="4">
        <v>3</v>
      </c>
      <c r="L240" s="4">
        <v>13000</v>
      </c>
      <c r="M240" s="4">
        <v>43800</v>
      </c>
      <c r="N240" s="4">
        <v>73.61</v>
      </c>
      <c r="O240" s="4">
        <v>2400</v>
      </c>
      <c r="P240" s="4">
        <v>166312</v>
      </c>
      <c r="Q240" s="4">
        <v>51100</v>
      </c>
      <c r="R240" s="4">
        <v>2.21</v>
      </c>
      <c r="S240" s="56">
        <v>20</v>
      </c>
    </row>
    <row r="241" spans="1:19" x14ac:dyDescent="0.25">
      <c r="A241" s="3" t="s">
        <v>160</v>
      </c>
      <c r="B241" s="6">
        <v>261</v>
      </c>
      <c r="C241" s="6">
        <v>18.12</v>
      </c>
      <c r="D241" s="4">
        <v>8.4700000000000006</v>
      </c>
      <c r="E241" s="6">
        <v>98440000</v>
      </c>
      <c r="F241" s="6">
        <v>105800000</v>
      </c>
      <c r="G241" s="100">
        <v>70000000</v>
      </c>
      <c r="H241" s="100">
        <v>-1.9</v>
      </c>
      <c r="I241" s="4">
        <v>320</v>
      </c>
      <c r="J241" s="6">
        <v>195000000</v>
      </c>
      <c r="K241" s="4">
        <v>1.7</v>
      </c>
      <c r="L241" s="4">
        <v>10000</v>
      </c>
      <c r="M241" s="4">
        <v>18170</v>
      </c>
      <c r="N241" s="4">
        <v>72.150000000000006</v>
      </c>
      <c r="O241" s="4">
        <v>710</v>
      </c>
      <c r="P241" s="4">
        <v>38958</v>
      </c>
      <c r="Q241" s="4">
        <v>23500</v>
      </c>
      <c r="R241" s="4">
        <v>2.33</v>
      </c>
      <c r="S241" s="56">
        <v>4.5</v>
      </c>
    </row>
    <row r="242" spans="1:19" x14ac:dyDescent="0.25">
      <c r="A242" s="3" t="s">
        <v>159</v>
      </c>
      <c r="B242" s="6">
        <v>410</v>
      </c>
      <c r="C242" s="6">
        <v>12.33</v>
      </c>
      <c r="D242" s="4">
        <v>6.43</v>
      </c>
      <c r="E242" s="6">
        <v>4650000</v>
      </c>
      <c r="F242" s="6">
        <v>5000000</v>
      </c>
      <c r="G242" s="100">
        <v>17000000</v>
      </c>
      <c r="H242" s="100">
        <v>3.3</v>
      </c>
      <c r="I242" s="4">
        <v>198</v>
      </c>
      <c r="J242" s="6">
        <v>42000000</v>
      </c>
      <c r="K242" s="4">
        <v>3.2</v>
      </c>
      <c r="L242" s="4">
        <v>500</v>
      </c>
      <c r="M242" s="4">
        <v>3500</v>
      </c>
      <c r="N242" s="4">
        <v>77.760000000000005</v>
      </c>
      <c r="O242" s="4">
        <v>200</v>
      </c>
      <c r="P242" s="4">
        <v>7460</v>
      </c>
      <c r="Q242" s="4">
        <v>2200</v>
      </c>
      <c r="R242" s="4">
        <v>1.54</v>
      </c>
      <c r="S242" s="56">
        <v>14</v>
      </c>
    </row>
    <row r="243" spans="1:19" x14ac:dyDescent="0.25">
      <c r="A243" s="3" t="s">
        <v>158</v>
      </c>
      <c r="B243" s="6">
        <v>17075200</v>
      </c>
      <c r="C243" s="6">
        <v>9.8000000000000007</v>
      </c>
      <c r="D243" s="4">
        <v>14.52</v>
      </c>
      <c r="E243" s="6">
        <v>894300000000</v>
      </c>
      <c r="F243" s="6">
        <v>915000000000</v>
      </c>
      <c r="G243" s="100">
        <v>162500000000</v>
      </c>
      <c r="H243" s="100">
        <v>6.7</v>
      </c>
      <c r="I243" s="4">
        <v>537289</v>
      </c>
      <c r="J243" s="6">
        <v>92910000000</v>
      </c>
      <c r="K243" s="4">
        <v>11.5</v>
      </c>
      <c r="L243" s="4">
        <v>6000000</v>
      </c>
      <c r="M243" s="4">
        <v>71830000</v>
      </c>
      <c r="N243" s="4">
        <v>67.099999999999994</v>
      </c>
      <c r="O243" s="4">
        <v>2310000</v>
      </c>
      <c r="P243" s="4">
        <v>143420309</v>
      </c>
      <c r="Q243" s="4">
        <v>35500000</v>
      </c>
      <c r="R243" s="4">
        <v>1.27</v>
      </c>
      <c r="S243" s="56">
        <v>8.3000000000000007</v>
      </c>
    </row>
    <row r="244" spans="1:19" x14ac:dyDescent="0.25">
      <c r="A244" s="3" t="s">
        <v>157</v>
      </c>
      <c r="B244" s="6">
        <v>237500</v>
      </c>
      <c r="C244" s="6">
        <v>10.7</v>
      </c>
      <c r="D244" s="4">
        <v>11.74</v>
      </c>
      <c r="E244" s="6">
        <v>57500000000</v>
      </c>
      <c r="F244" s="6">
        <v>56530000000</v>
      </c>
      <c r="G244" s="100">
        <v>23540000000</v>
      </c>
      <c r="H244" s="100">
        <v>8.1</v>
      </c>
      <c r="I244" s="4">
        <v>198755</v>
      </c>
      <c r="J244" s="6">
        <v>28430000000</v>
      </c>
      <c r="K244" s="4">
        <v>9.6</v>
      </c>
      <c r="L244" s="4">
        <v>4000000</v>
      </c>
      <c r="M244" s="4">
        <v>9660000</v>
      </c>
      <c r="N244" s="4">
        <v>71.349999999999994</v>
      </c>
      <c r="O244" s="4">
        <v>253800</v>
      </c>
      <c r="P244" s="4">
        <v>22329977</v>
      </c>
      <c r="Q244" s="4">
        <v>4300000</v>
      </c>
      <c r="R244" s="4">
        <v>1.36</v>
      </c>
      <c r="S244" s="56">
        <v>6.3</v>
      </c>
    </row>
    <row r="245" spans="1:19" x14ac:dyDescent="0.25">
      <c r="A245" s="3" t="s">
        <v>156</v>
      </c>
      <c r="B245" s="6">
        <v>2517</v>
      </c>
      <c r="C245" s="6">
        <v>19.260000000000002</v>
      </c>
      <c r="D245" s="4">
        <v>5.48</v>
      </c>
      <c r="E245" s="6">
        <v>1084000000</v>
      </c>
      <c r="F245" s="6">
        <v>1166000000</v>
      </c>
      <c r="G245" s="100">
        <v>214000000</v>
      </c>
      <c r="H245" s="100">
        <v>2.5</v>
      </c>
      <c r="I245" s="4">
        <v>1214</v>
      </c>
      <c r="J245" s="6">
        <v>2500000000</v>
      </c>
      <c r="K245" s="4">
        <v>0.05</v>
      </c>
      <c r="L245" s="4">
        <v>150000</v>
      </c>
      <c r="M245" s="4">
        <v>309900</v>
      </c>
      <c r="N245" s="4">
        <v>73.95</v>
      </c>
      <c r="O245" s="4">
        <v>18000</v>
      </c>
      <c r="P245" s="4">
        <v>776948</v>
      </c>
      <c r="Q245" s="4">
        <v>300000</v>
      </c>
      <c r="R245" s="4">
        <v>2.4700000000000002</v>
      </c>
      <c r="S245" s="56">
        <v>36</v>
      </c>
    </row>
    <row r="246" spans="1:19" x14ac:dyDescent="0.25">
      <c r="A246" s="3" t="s">
        <v>155</v>
      </c>
      <c r="B246" s="6">
        <v>11437</v>
      </c>
      <c r="C246" s="6">
        <v>15.54</v>
      </c>
      <c r="D246" s="4">
        <v>4.6100000000000003</v>
      </c>
      <c r="E246" s="6">
        <v>9046000000</v>
      </c>
      <c r="F246" s="6">
        <v>9727000000</v>
      </c>
      <c r="G246" s="100">
        <v>15000000000</v>
      </c>
      <c r="H246" s="100">
        <v>8.6999999999999993</v>
      </c>
      <c r="I246" s="4">
        <v>1230</v>
      </c>
      <c r="J246" s="6">
        <v>6150000000</v>
      </c>
      <c r="K246" s="4">
        <v>3</v>
      </c>
      <c r="L246" s="4">
        <v>126000</v>
      </c>
      <c r="M246" s="4">
        <v>140000</v>
      </c>
      <c r="N246" s="4">
        <v>73.67</v>
      </c>
      <c r="O246" s="4">
        <v>30000</v>
      </c>
      <c r="P246" s="4">
        <v>863051</v>
      </c>
      <c r="Q246" s="4">
        <v>184500</v>
      </c>
      <c r="R246" s="4">
        <v>2.87</v>
      </c>
      <c r="S246" s="56">
        <v>2.7</v>
      </c>
    </row>
    <row r="247" spans="1:19" x14ac:dyDescent="0.25">
      <c r="A247" s="3" t="s">
        <v>154</v>
      </c>
      <c r="B247" s="6">
        <v>9104</v>
      </c>
      <c r="C247" s="6">
        <v>13.93</v>
      </c>
      <c r="D247" s="4">
        <v>7.86</v>
      </c>
      <c r="E247" s="6">
        <v>20540000000</v>
      </c>
      <c r="F247" s="6">
        <v>22090000000</v>
      </c>
      <c r="G247" s="100">
        <v>46900000000</v>
      </c>
      <c r="H247" s="100">
        <v>2.7</v>
      </c>
      <c r="I247" s="4">
        <v>25328</v>
      </c>
      <c r="J247" s="6">
        <v>29100000000</v>
      </c>
      <c r="K247" s="4">
        <v>6.5</v>
      </c>
      <c r="L247" s="4">
        <v>600000</v>
      </c>
      <c r="M247" s="4">
        <v>1300000</v>
      </c>
      <c r="N247" s="4">
        <v>77.62</v>
      </c>
      <c r="O247" s="4">
        <v>190000</v>
      </c>
      <c r="P247" s="4">
        <v>3916632</v>
      </c>
      <c r="Q247" s="4">
        <v>1329500</v>
      </c>
      <c r="R247" s="4">
        <v>1.91</v>
      </c>
      <c r="S247" s="56">
        <v>12</v>
      </c>
    </row>
    <row r="248" spans="1:19" x14ac:dyDescent="0.25">
      <c r="A248" s="3" t="s">
        <v>153</v>
      </c>
      <c r="B248" s="6">
        <v>92391</v>
      </c>
      <c r="C248" s="6">
        <v>10.82</v>
      </c>
      <c r="D248" s="4">
        <v>10.43</v>
      </c>
      <c r="E248" s="6">
        <v>42150000000</v>
      </c>
      <c r="F248" s="6">
        <v>43280000000</v>
      </c>
      <c r="G248" s="100">
        <v>37680000000</v>
      </c>
      <c r="H248" s="100">
        <v>1.1000000000000001</v>
      </c>
      <c r="I248" s="4">
        <v>17135</v>
      </c>
      <c r="J248" s="6">
        <v>52100000000</v>
      </c>
      <c r="K248" s="4">
        <v>2.1</v>
      </c>
      <c r="L248" s="4">
        <v>3600000</v>
      </c>
      <c r="M248" s="4">
        <v>5480000</v>
      </c>
      <c r="N248" s="4">
        <v>77.53</v>
      </c>
      <c r="O248" s="4">
        <v>339800</v>
      </c>
      <c r="P248" s="4">
        <v>10566212</v>
      </c>
      <c r="Q248" s="4">
        <v>4278800</v>
      </c>
      <c r="R248" s="4">
        <v>1.47</v>
      </c>
      <c r="S248" s="56">
        <v>6.5</v>
      </c>
    </row>
    <row r="249" spans="1:19" x14ac:dyDescent="0.25">
      <c r="A249" s="3" t="s">
        <v>152</v>
      </c>
      <c r="B249" s="6">
        <v>312685</v>
      </c>
      <c r="C249" s="6">
        <v>10.78</v>
      </c>
      <c r="D249" s="4">
        <v>10.01</v>
      </c>
      <c r="E249" s="6">
        <v>117400000000</v>
      </c>
      <c r="F249" s="6">
        <v>133800000000</v>
      </c>
      <c r="G249" s="100">
        <v>75980000000</v>
      </c>
      <c r="H249" s="100">
        <v>5.6</v>
      </c>
      <c r="I249" s="4">
        <v>364697</v>
      </c>
      <c r="J249" s="6">
        <v>81610000000</v>
      </c>
      <c r="K249" s="4">
        <v>3.4</v>
      </c>
      <c r="L249" s="4">
        <v>8970000</v>
      </c>
      <c r="M249" s="4">
        <v>17020000</v>
      </c>
      <c r="N249" s="4">
        <v>74.41</v>
      </c>
      <c r="O249" s="4">
        <v>424100</v>
      </c>
      <c r="P249" s="4">
        <v>38635144</v>
      </c>
      <c r="Q249" s="4">
        <v>12300000</v>
      </c>
      <c r="R249" s="4">
        <v>1.39</v>
      </c>
      <c r="S249" s="56">
        <v>19.5</v>
      </c>
    </row>
    <row r="250" spans="1:19" x14ac:dyDescent="0.25">
      <c r="A250" s="3" t="s">
        <v>151</v>
      </c>
      <c r="B250" s="6">
        <v>300000</v>
      </c>
      <c r="C250" s="6">
        <v>25.31</v>
      </c>
      <c r="D250" s="4">
        <v>5.47</v>
      </c>
      <c r="E250" s="6">
        <v>46050000000</v>
      </c>
      <c r="F250" s="6">
        <v>52860000000</v>
      </c>
      <c r="G250" s="100">
        <v>38630000000</v>
      </c>
      <c r="H250" s="100">
        <v>5.9</v>
      </c>
      <c r="I250" s="4">
        <v>202124</v>
      </c>
      <c r="J250" s="6">
        <v>37500000000</v>
      </c>
      <c r="K250" s="4">
        <v>5.5</v>
      </c>
      <c r="L250" s="4">
        <v>3500000</v>
      </c>
      <c r="M250" s="4">
        <v>35860000</v>
      </c>
      <c r="N250" s="4">
        <v>69.91</v>
      </c>
      <c r="O250" s="4">
        <v>338000</v>
      </c>
      <c r="P250" s="4">
        <v>87857473</v>
      </c>
      <c r="Q250" s="4">
        <v>3310900</v>
      </c>
      <c r="R250" s="4">
        <v>3.16</v>
      </c>
      <c r="S250" s="56">
        <v>11.7</v>
      </c>
    </row>
    <row r="251" spans="1:19" x14ac:dyDescent="0.25">
      <c r="A251" s="3" t="s">
        <v>150</v>
      </c>
      <c r="B251" s="6">
        <v>1285220</v>
      </c>
      <c r="C251" s="6">
        <v>20.87</v>
      </c>
      <c r="D251" s="4">
        <v>6.26</v>
      </c>
      <c r="E251" s="6">
        <v>20220000000</v>
      </c>
      <c r="F251" s="6">
        <v>22880000000</v>
      </c>
      <c r="G251" s="100">
        <v>12300000000</v>
      </c>
      <c r="H251" s="100">
        <v>4.5</v>
      </c>
      <c r="I251" s="4">
        <v>78230</v>
      </c>
      <c r="J251" s="6">
        <v>9600000000</v>
      </c>
      <c r="K251" s="4">
        <v>3.8</v>
      </c>
      <c r="L251" s="4">
        <v>2850000</v>
      </c>
      <c r="M251" s="4">
        <v>11000000</v>
      </c>
      <c r="N251" s="4">
        <v>69.53</v>
      </c>
      <c r="O251" s="4">
        <v>161000</v>
      </c>
      <c r="P251" s="4">
        <v>27925628</v>
      </c>
      <c r="Q251" s="4">
        <v>1839200</v>
      </c>
      <c r="R251" s="4">
        <v>2.56</v>
      </c>
      <c r="S251" s="56">
        <v>9.6</v>
      </c>
    </row>
    <row r="252" spans="1:19" x14ac:dyDescent="0.25">
      <c r="A252" s="3" t="s">
        <v>149</v>
      </c>
      <c r="B252" s="6">
        <v>406750</v>
      </c>
      <c r="C252" s="6">
        <v>29.43</v>
      </c>
      <c r="D252" s="4">
        <v>4.53</v>
      </c>
      <c r="E252" s="6">
        <v>2469000000</v>
      </c>
      <c r="F252" s="6">
        <v>48360000000</v>
      </c>
      <c r="G252" s="100">
        <v>2936000000</v>
      </c>
      <c r="H252" s="100">
        <v>2.8</v>
      </c>
      <c r="I252" s="4">
        <v>29500</v>
      </c>
      <c r="J252" s="6">
        <v>3330000000</v>
      </c>
      <c r="K252" s="4">
        <v>5.0999999999999996</v>
      </c>
      <c r="L252" s="4">
        <v>120000</v>
      </c>
      <c r="M252" s="4">
        <v>2660000</v>
      </c>
      <c r="N252" s="4">
        <v>74.89</v>
      </c>
      <c r="O252" s="4">
        <v>25000</v>
      </c>
      <c r="P252" s="4">
        <v>6347884</v>
      </c>
      <c r="Q252" s="4">
        <v>273200</v>
      </c>
      <c r="R252" s="4">
        <v>3.93</v>
      </c>
      <c r="S252" s="56">
        <v>15.1</v>
      </c>
    </row>
    <row r="253" spans="1:19" x14ac:dyDescent="0.25">
      <c r="A253" s="3" t="s">
        <v>148</v>
      </c>
      <c r="B253" s="6">
        <v>78200</v>
      </c>
      <c r="C253" s="6">
        <v>19.96</v>
      </c>
      <c r="D253" s="4">
        <v>6.54</v>
      </c>
      <c r="E253" s="6">
        <v>4473000000</v>
      </c>
      <c r="F253" s="6">
        <v>4873000000</v>
      </c>
      <c r="G253" s="100">
        <v>5699000000</v>
      </c>
      <c r="H253" s="100">
        <v>6</v>
      </c>
      <c r="I253" s="4">
        <v>11643</v>
      </c>
      <c r="J253" s="6">
        <v>7164000000</v>
      </c>
      <c r="K253" s="4">
        <v>2</v>
      </c>
      <c r="L253" s="4">
        <v>120000</v>
      </c>
      <c r="M253" s="4">
        <v>1320000</v>
      </c>
      <c r="N253" s="4">
        <v>71.94</v>
      </c>
      <c r="O253" s="4">
        <v>40520</v>
      </c>
      <c r="P253" s="4">
        <v>3039150</v>
      </c>
      <c r="Q253" s="4">
        <v>386900</v>
      </c>
      <c r="R253" s="4">
        <v>2.4500000000000002</v>
      </c>
      <c r="S253" s="56">
        <v>12.6</v>
      </c>
    </row>
    <row r="254" spans="1:19" x14ac:dyDescent="0.25">
      <c r="A254" s="3" t="s">
        <v>147</v>
      </c>
      <c r="B254" s="6">
        <v>803940</v>
      </c>
      <c r="C254" s="6">
        <v>30.42</v>
      </c>
      <c r="D254" s="4">
        <v>8.4499999999999993</v>
      </c>
      <c r="E254" s="6">
        <v>52660000000</v>
      </c>
      <c r="F254" s="6">
        <v>75270000000</v>
      </c>
      <c r="G254" s="100">
        <v>15070000000</v>
      </c>
      <c r="H254" s="100">
        <v>6.1</v>
      </c>
      <c r="I254" s="4">
        <v>257683</v>
      </c>
      <c r="J254" s="6">
        <v>14010000000</v>
      </c>
      <c r="K254" s="4">
        <v>4.8</v>
      </c>
      <c r="L254" s="4">
        <v>1500000</v>
      </c>
      <c r="M254" s="4">
        <v>45430000</v>
      </c>
      <c r="N254" s="4">
        <v>63</v>
      </c>
      <c r="O254" s="4">
        <v>365000</v>
      </c>
      <c r="P254" s="4">
        <v>162419946</v>
      </c>
      <c r="Q254" s="4">
        <v>3982800</v>
      </c>
      <c r="R254" s="4">
        <v>4.1399999999999997</v>
      </c>
      <c r="S254" s="56">
        <v>8.3000000000000007</v>
      </c>
    </row>
    <row r="255" spans="1:19" x14ac:dyDescent="0.25">
      <c r="A255" s="3" t="s">
        <v>146</v>
      </c>
      <c r="B255" s="6">
        <v>212460</v>
      </c>
      <c r="C255" s="6">
        <v>36.729999999999997</v>
      </c>
      <c r="D255" s="4">
        <v>3.86</v>
      </c>
      <c r="E255" s="6">
        <v>9792000000</v>
      </c>
      <c r="F255" s="6">
        <v>9896000000</v>
      </c>
      <c r="G255" s="100">
        <v>13140000000</v>
      </c>
      <c r="H255" s="100">
        <v>1.2</v>
      </c>
      <c r="I255" s="4">
        <v>34965</v>
      </c>
      <c r="J255" s="6">
        <v>6373000000</v>
      </c>
      <c r="K255" s="4">
        <v>0.2</v>
      </c>
      <c r="L255" s="4">
        <v>180000</v>
      </c>
      <c r="M255" s="4">
        <v>920000</v>
      </c>
      <c r="N255" s="4">
        <v>73.13</v>
      </c>
      <c r="O255" s="4">
        <v>54000</v>
      </c>
      <c r="P255" s="4">
        <v>3001583</v>
      </c>
      <c r="Q255" s="4">
        <v>233900</v>
      </c>
      <c r="R255" s="4">
        <v>5.84</v>
      </c>
      <c r="S255" s="56">
        <v>15</v>
      </c>
    </row>
    <row r="256" spans="1:19" x14ac:dyDescent="0.25">
      <c r="A256" s="3" t="s">
        <v>145</v>
      </c>
      <c r="B256" s="6">
        <v>324220</v>
      </c>
      <c r="C256" s="6">
        <v>11.67</v>
      </c>
      <c r="D256" s="4">
        <v>9.4499999999999993</v>
      </c>
      <c r="E256" s="6">
        <v>107400000000</v>
      </c>
      <c r="F256" s="6">
        <v>125900000000</v>
      </c>
      <c r="G256" s="100">
        <v>76640000000</v>
      </c>
      <c r="H256" s="100">
        <v>3.3</v>
      </c>
      <c r="I256" s="4">
        <v>91852</v>
      </c>
      <c r="J256" s="6">
        <v>45960000000</v>
      </c>
      <c r="K256" s="4">
        <v>1</v>
      </c>
      <c r="L256" s="4">
        <v>2288000</v>
      </c>
      <c r="M256" s="4">
        <v>2380000</v>
      </c>
      <c r="N256" s="4">
        <v>79.400000000000006</v>
      </c>
      <c r="O256" s="4">
        <v>171100</v>
      </c>
      <c r="P256" s="4">
        <v>4593041</v>
      </c>
      <c r="Q256" s="4">
        <v>3343000</v>
      </c>
      <c r="R256" s="4">
        <v>1.78</v>
      </c>
      <c r="S256" s="56">
        <v>4.3</v>
      </c>
    </row>
    <row r="257" spans="1:19" x14ac:dyDescent="0.25">
      <c r="A257" s="3" t="s">
        <v>144</v>
      </c>
      <c r="B257" s="6">
        <v>923768</v>
      </c>
      <c r="C257" s="6">
        <v>40.65</v>
      </c>
      <c r="D257" s="4">
        <v>17.18</v>
      </c>
      <c r="E257" s="6">
        <v>18430000000</v>
      </c>
      <c r="F257" s="6">
        <v>19850000000</v>
      </c>
      <c r="G257" s="100">
        <v>33990000000</v>
      </c>
      <c r="H257" s="100">
        <v>6.2</v>
      </c>
      <c r="I257" s="4">
        <v>194394</v>
      </c>
      <c r="J257" s="6">
        <v>17140000000</v>
      </c>
      <c r="K257" s="4">
        <v>16.5</v>
      </c>
      <c r="L257" s="4">
        <v>750000</v>
      </c>
      <c r="M257" s="4">
        <v>55670000</v>
      </c>
      <c r="N257" s="4">
        <v>46.74</v>
      </c>
      <c r="O257" s="4">
        <v>275000</v>
      </c>
      <c r="P257" s="4">
        <v>128771988</v>
      </c>
      <c r="Q257" s="4">
        <v>853100</v>
      </c>
      <c r="R257" s="4">
        <v>5.53</v>
      </c>
      <c r="S257" s="56">
        <v>2.5</v>
      </c>
    </row>
    <row r="258" spans="1:19" x14ac:dyDescent="0.25">
      <c r="A258" s="3" t="s">
        <v>143</v>
      </c>
      <c r="B258" s="6">
        <v>129494</v>
      </c>
      <c r="C258" s="6">
        <v>24.88</v>
      </c>
      <c r="D258" s="4">
        <v>4.49</v>
      </c>
      <c r="E258" s="6">
        <v>2318000000</v>
      </c>
      <c r="F258" s="6">
        <v>2553000000</v>
      </c>
      <c r="G258" s="100">
        <v>750000000</v>
      </c>
      <c r="H258" s="100">
        <v>4</v>
      </c>
      <c r="I258" s="4">
        <v>18712</v>
      </c>
      <c r="J258" s="6">
        <v>2020000000</v>
      </c>
      <c r="K258" s="4">
        <v>9.3000000000000007</v>
      </c>
      <c r="L258" s="4">
        <v>90000</v>
      </c>
      <c r="M258" s="4">
        <v>1930000</v>
      </c>
      <c r="N258" s="4">
        <v>70.33</v>
      </c>
      <c r="O258" s="4">
        <v>25770</v>
      </c>
      <c r="P258" s="4">
        <v>5465100</v>
      </c>
      <c r="Q258" s="4">
        <v>171600</v>
      </c>
      <c r="R258" s="4">
        <v>2.81</v>
      </c>
      <c r="S258" s="56">
        <v>7.8</v>
      </c>
    </row>
    <row r="259" spans="1:19" x14ac:dyDescent="0.25">
      <c r="A259" s="3" t="s">
        <v>142</v>
      </c>
      <c r="B259" s="6">
        <v>268680</v>
      </c>
      <c r="C259" s="6">
        <v>13.9</v>
      </c>
      <c r="D259" s="4">
        <v>7.53</v>
      </c>
      <c r="E259" s="6">
        <v>35710000000</v>
      </c>
      <c r="F259" s="6">
        <v>38390000000</v>
      </c>
      <c r="G259" s="100">
        <v>19850000000</v>
      </c>
      <c r="H259" s="100">
        <v>4.8</v>
      </c>
      <c r="I259" s="4">
        <v>92382</v>
      </c>
      <c r="J259" s="6">
        <v>19770000000</v>
      </c>
      <c r="K259" s="4">
        <v>2.4</v>
      </c>
      <c r="L259" s="4">
        <v>2110000</v>
      </c>
      <c r="M259" s="4">
        <v>2050000</v>
      </c>
      <c r="N259" s="4">
        <v>78.66</v>
      </c>
      <c r="O259" s="4">
        <v>132700</v>
      </c>
      <c r="P259" s="4">
        <v>4035461</v>
      </c>
      <c r="Q259" s="4">
        <v>1765000</v>
      </c>
      <c r="R259" s="4">
        <v>1.79</v>
      </c>
      <c r="S259" s="56">
        <v>4.2</v>
      </c>
    </row>
    <row r="260" spans="1:19" x14ac:dyDescent="0.25">
      <c r="A260" s="3" t="s">
        <v>141</v>
      </c>
      <c r="B260" s="6">
        <v>19060</v>
      </c>
      <c r="C260" s="6">
        <v>18.489999999999998</v>
      </c>
      <c r="D260" s="4">
        <v>5.65</v>
      </c>
      <c r="E260" s="6">
        <v>1471000000</v>
      </c>
      <c r="F260" s="6">
        <v>1581000000</v>
      </c>
      <c r="G260" s="100">
        <v>448000000</v>
      </c>
      <c r="H260" s="100">
        <v>3.3</v>
      </c>
      <c r="I260" s="4">
        <v>5432</v>
      </c>
      <c r="J260" s="6">
        <v>1007000000</v>
      </c>
      <c r="K260" s="4">
        <v>-0.6</v>
      </c>
      <c r="L260" s="4">
        <v>60000</v>
      </c>
      <c r="M260" s="4">
        <v>79400</v>
      </c>
      <c r="N260" s="4">
        <v>74.040000000000006</v>
      </c>
      <c r="O260" s="4">
        <v>8750</v>
      </c>
      <c r="P260" s="4">
        <v>216494</v>
      </c>
      <c r="Q260" s="4">
        <v>52000</v>
      </c>
      <c r="R260" s="4">
        <v>2.31</v>
      </c>
      <c r="S260" s="56">
        <v>19</v>
      </c>
    </row>
    <row r="261" spans="1:19" x14ac:dyDescent="0.25">
      <c r="A261" s="3" t="s">
        <v>140</v>
      </c>
      <c r="B261" s="6">
        <v>960</v>
      </c>
      <c r="C261" s="6">
        <v>15</v>
      </c>
      <c r="D261" s="4">
        <v>6.41</v>
      </c>
      <c r="E261" s="6">
        <v>934300000</v>
      </c>
      <c r="F261" s="6">
        <v>1005000000</v>
      </c>
      <c r="G261" s="100">
        <v>1579000000</v>
      </c>
      <c r="H261" s="100">
        <v>0.5</v>
      </c>
      <c r="I261" s="4">
        <v>600</v>
      </c>
      <c r="J261" s="6">
        <v>2233000000</v>
      </c>
      <c r="K261" s="4">
        <v>2.1</v>
      </c>
      <c r="L261" s="4">
        <v>2000</v>
      </c>
      <c r="M261" s="4">
        <v>89000</v>
      </c>
      <c r="N261" s="4">
        <v>75.83</v>
      </c>
      <c r="O261" s="4">
        <v>72000</v>
      </c>
      <c r="P261" s="4">
        <v>219958</v>
      </c>
      <c r="Q261" s="4">
        <v>81000</v>
      </c>
      <c r="R261" s="4">
        <v>2</v>
      </c>
      <c r="S261" s="56">
        <v>15.6</v>
      </c>
    </row>
    <row r="262" spans="1:19" x14ac:dyDescent="0.25">
      <c r="A262" s="3" t="s">
        <v>139</v>
      </c>
      <c r="B262" s="6">
        <v>41526</v>
      </c>
      <c r="C262" s="6">
        <v>11.14</v>
      </c>
      <c r="D262" s="4">
        <v>8.68</v>
      </c>
      <c r="E262" s="6">
        <v>100700000000</v>
      </c>
      <c r="F262" s="6">
        <v>90610000000</v>
      </c>
      <c r="G262" s="100">
        <v>293100000000</v>
      </c>
      <c r="H262" s="100">
        <v>1.2</v>
      </c>
      <c r="I262" s="4">
        <v>116500</v>
      </c>
      <c r="J262" s="6">
        <v>252700000000</v>
      </c>
      <c r="K262" s="4">
        <v>1.4</v>
      </c>
      <c r="L262" s="4">
        <v>8500000</v>
      </c>
      <c r="M262" s="4">
        <v>7530000</v>
      </c>
      <c r="N262" s="4">
        <v>78.81</v>
      </c>
      <c r="O262" s="4">
        <v>895300</v>
      </c>
      <c r="P262" s="4">
        <v>16407491</v>
      </c>
      <c r="Q262" s="4">
        <v>10004000</v>
      </c>
      <c r="R262" s="4">
        <v>1.66</v>
      </c>
      <c r="S262" s="56">
        <v>6</v>
      </c>
    </row>
    <row r="263" spans="1:19" x14ac:dyDescent="0.25">
      <c r="A263" s="3" t="s">
        <v>138</v>
      </c>
      <c r="B263" s="6">
        <v>140800</v>
      </c>
      <c r="C263" s="6">
        <v>31.45</v>
      </c>
      <c r="D263" s="4">
        <v>9.4700000000000006</v>
      </c>
      <c r="E263" s="6">
        <v>2005000000</v>
      </c>
      <c r="F263" s="6">
        <v>2054000000</v>
      </c>
      <c r="G263" s="100">
        <v>568000000</v>
      </c>
      <c r="H263" s="100">
        <v>3</v>
      </c>
      <c r="I263" s="4">
        <v>13223</v>
      </c>
      <c r="J263" s="6">
        <v>1419000000</v>
      </c>
      <c r="K263" s="4">
        <v>2.9</v>
      </c>
      <c r="L263" s="4">
        <v>80000</v>
      </c>
      <c r="M263" s="4">
        <v>10000000</v>
      </c>
      <c r="N263" s="4">
        <v>59.8</v>
      </c>
      <c r="O263" s="4">
        <v>16000</v>
      </c>
      <c r="P263" s="4">
        <v>27676547</v>
      </c>
      <c r="Q263" s="4">
        <v>371800</v>
      </c>
      <c r="R263" s="4">
        <v>4.1900000000000004</v>
      </c>
      <c r="S263" s="56">
        <v>47</v>
      </c>
    </row>
    <row r="264" spans="1:19" x14ac:dyDescent="0.25">
      <c r="A264" s="3" t="s">
        <v>137</v>
      </c>
      <c r="B264" s="6">
        <v>21</v>
      </c>
      <c r="C264" s="6">
        <v>25.14</v>
      </c>
      <c r="D264" s="4">
        <v>6.82</v>
      </c>
      <c r="E264" s="6">
        <v>27900000</v>
      </c>
      <c r="F264" s="6">
        <v>30000000</v>
      </c>
      <c r="G264" s="100">
        <v>640000</v>
      </c>
      <c r="H264" s="100">
        <v>3.3</v>
      </c>
      <c r="I264" s="4">
        <v>30</v>
      </c>
      <c r="J264" s="6">
        <v>19800000</v>
      </c>
      <c r="K264" s="4">
        <v>-3.6</v>
      </c>
      <c r="L264" s="4">
        <v>300</v>
      </c>
      <c r="M264" s="4">
        <v>2541</v>
      </c>
      <c r="N264" s="4">
        <v>62.73</v>
      </c>
      <c r="O264" s="4">
        <v>1000</v>
      </c>
      <c r="P264" s="4">
        <v>13048</v>
      </c>
      <c r="Q264" s="4">
        <v>1900</v>
      </c>
      <c r="R264" s="4">
        <v>3.19</v>
      </c>
      <c r="S264" s="56">
        <v>90</v>
      </c>
    </row>
    <row r="265" spans="1:19" x14ac:dyDescent="0.25">
      <c r="A265" s="3" t="s">
        <v>136</v>
      </c>
      <c r="B265" s="6">
        <v>825418</v>
      </c>
      <c r="C265" s="6">
        <v>25.16</v>
      </c>
      <c r="D265" s="4">
        <v>18.36</v>
      </c>
      <c r="E265" s="6">
        <v>1920000000</v>
      </c>
      <c r="F265" s="6">
        <v>1167000000</v>
      </c>
      <c r="G265" s="100">
        <v>1356000000</v>
      </c>
      <c r="H265" s="100">
        <v>4.8</v>
      </c>
      <c r="I265" s="4">
        <v>42237</v>
      </c>
      <c r="J265" s="6">
        <v>1473000000</v>
      </c>
      <c r="K265" s="4">
        <v>4.2</v>
      </c>
      <c r="L265" s="4">
        <v>65000</v>
      </c>
      <c r="M265" s="4">
        <v>840000</v>
      </c>
      <c r="N265" s="4">
        <v>43.93</v>
      </c>
      <c r="O265" s="4">
        <v>13000</v>
      </c>
      <c r="P265" s="4">
        <v>2030692</v>
      </c>
      <c r="Q265" s="4">
        <v>127400</v>
      </c>
      <c r="R265" s="4">
        <v>3.18</v>
      </c>
      <c r="S265" s="56">
        <v>35</v>
      </c>
    </row>
    <row r="266" spans="1:19" x14ac:dyDescent="0.25">
      <c r="A266" s="3" t="s">
        <v>135</v>
      </c>
      <c r="B266" s="6">
        <v>801590</v>
      </c>
      <c r="C266" s="6">
        <v>35.79</v>
      </c>
      <c r="D266" s="4">
        <v>20.99</v>
      </c>
      <c r="E266" s="6">
        <v>5046000000</v>
      </c>
      <c r="F266" s="6">
        <v>8859000000</v>
      </c>
      <c r="G266" s="100">
        <v>689400000</v>
      </c>
      <c r="H266" s="100">
        <v>8.1999999999999993</v>
      </c>
      <c r="I266" s="4">
        <v>30400</v>
      </c>
      <c r="J266" s="6">
        <v>972900000</v>
      </c>
      <c r="K266" s="4">
        <v>12.8</v>
      </c>
      <c r="L266" s="4">
        <v>50000</v>
      </c>
      <c r="M266" s="4">
        <v>9200000</v>
      </c>
      <c r="N266" s="4">
        <v>40.32</v>
      </c>
      <c r="O266" s="4">
        <v>8500</v>
      </c>
      <c r="P266" s="4">
        <v>19406703</v>
      </c>
      <c r="Q266" s="4">
        <v>83700</v>
      </c>
      <c r="R266" s="4">
        <v>4.7</v>
      </c>
      <c r="S266" s="56">
        <v>21</v>
      </c>
    </row>
    <row r="267" spans="1:19" x14ac:dyDescent="0.25">
      <c r="A267" s="3" t="s">
        <v>134</v>
      </c>
      <c r="B267" s="6">
        <v>446550</v>
      </c>
      <c r="C267" s="6">
        <v>22.29</v>
      </c>
      <c r="D267" s="4">
        <v>5.64</v>
      </c>
      <c r="E267" s="6">
        <v>14240000000</v>
      </c>
      <c r="F267" s="6">
        <v>13910000000</v>
      </c>
      <c r="G267" s="100">
        <v>9754000000</v>
      </c>
      <c r="H267" s="100">
        <v>4.4000000000000004</v>
      </c>
      <c r="I267" s="4">
        <v>57694</v>
      </c>
      <c r="J267" s="6">
        <v>15630000000</v>
      </c>
      <c r="K267" s="4">
        <v>2.1</v>
      </c>
      <c r="L267" s="4">
        <v>800000</v>
      </c>
      <c r="M267" s="4">
        <v>11020000</v>
      </c>
      <c r="N267" s="4">
        <v>70.66</v>
      </c>
      <c r="O267" s="4">
        <v>167000</v>
      </c>
      <c r="P267" s="4">
        <v>32725847</v>
      </c>
      <c r="Q267" s="4">
        <v>1219200</v>
      </c>
      <c r="R267" s="4">
        <v>2.73</v>
      </c>
      <c r="S267" s="56">
        <v>12.1</v>
      </c>
    </row>
    <row r="268" spans="1:19" x14ac:dyDescent="0.25">
      <c r="A268" s="3" t="s">
        <v>133</v>
      </c>
      <c r="B268" s="6">
        <v>102</v>
      </c>
      <c r="C268" s="6">
        <v>17.559999999999999</v>
      </c>
      <c r="D268" s="4">
        <v>7.17</v>
      </c>
      <c r="E268" s="6">
        <v>1674000</v>
      </c>
      <c r="F268" s="6">
        <v>1800000</v>
      </c>
      <c r="G268" s="100">
        <v>700000</v>
      </c>
      <c r="H268" s="100">
        <v>-1</v>
      </c>
      <c r="I268" s="4">
        <v>227</v>
      </c>
      <c r="J268" s="6">
        <v>17000000</v>
      </c>
      <c r="K268" s="4">
        <v>2.6</v>
      </c>
      <c r="L268" s="4">
        <v>2500</v>
      </c>
      <c r="M268" s="4">
        <v>4521</v>
      </c>
      <c r="N268" s="4">
        <v>78.709999999999994</v>
      </c>
      <c r="O268" s="4">
        <v>400</v>
      </c>
      <c r="P268" s="4">
        <v>9341</v>
      </c>
      <c r="Q268" s="4"/>
      <c r="R268" s="4">
        <v>1.78</v>
      </c>
      <c r="S268" s="56">
        <v>6</v>
      </c>
    </row>
    <row r="269" spans="1:19" x14ac:dyDescent="0.25">
      <c r="A269" s="3" t="s">
        <v>132</v>
      </c>
      <c r="B269" s="6">
        <v>1564116</v>
      </c>
      <c r="C269" s="6">
        <v>21.52</v>
      </c>
      <c r="D269" s="4">
        <v>7.03</v>
      </c>
      <c r="E269" s="6">
        <v>2209000000</v>
      </c>
      <c r="F269" s="6">
        <v>2692000000</v>
      </c>
      <c r="G269" s="100">
        <v>853000000</v>
      </c>
      <c r="H269" s="100">
        <v>10.6</v>
      </c>
      <c r="I269" s="4">
        <v>49256</v>
      </c>
      <c r="J269" s="6">
        <v>1000000000</v>
      </c>
      <c r="K269" s="4">
        <v>11</v>
      </c>
      <c r="L269" s="4">
        <v>220000</v>
      </c>
      <c r="M269" s="4">
        <v>1488000</v>
      </c>
      <c r="N269" s="4">
        <v>64.52</v>
      </c>
      <c r="O269" s="4">
        <v>11000</v>
      </c>
      <c r="P269" s="4">
        <v>2791272</v>
      </c>
      <c r="Q269" s="4">
        <v>142300</v>
      </c>
      <c r="R269" s="4">
        <v>2.2599999999999998</v>
      </c>
      <c r="S269" s="56">
        <v>6.7</v>
      </c>
    </row>
    <row r="270" spans="1:19" x14ac:dyDescent="0.25">
      <c r="A270" s="3" t="s">
        <v>131</v>
      </c>
      <c r="B270" s="6">
        <v>33843</v>
      </c>
      <c r="C270" s="6">
        <v>15.27</v>
      </c>
      <c r="D270" s="4">
        <v>12.79</v>
      </c>
      <c r="E270" s="6">
        <v>4605000000</v>
      </c>
      <c r="F270" s="6">
        <v>3876000000</v>
      </c>
      <c r="G270" s="100">
        <v>1030000000</v>
      </c>
      <c r="H270" s="100">
        <v>6.8</v>
      </c>
      <c r="I270" s="4">
        <v>12719</v>
      </c>
      <c r="J270" s="6">
        <v>1830000000</v>
      </c>
      <c r="K270" s="4">
        <v>11.5</v>
      </c>
      <c r="L270" s="4">
        <v>150000</v>
      </c>
      <c r="M270" s="4">
        <v>1360000</v>
      </c>
      <c r="N270" s="4">
        <v>65.180000000000007</v>
      </c>
      <c r="O270" s="4">
        <v>24000</v>
      </c>
      <c r="P270" s="4">
        <v>4455421</v>
      </c>
      <c r="Q270" s="4">
        <v>706900</v>
      </c>
      <c r="R270" s="4">
        <v>1.81</v>
      </c>
      <c r="S270" s="56">
        <v>8</v>
      </c>
    </row>
    <row r="271" spans="1:19" x14ac:dyDescent="0.25">
      <c r="A271" s="3" t="s">
        <v>130</v>
      </c>
      <c r="B271" s="6">
        <v>702</v>
      </c>
      <c r="C271" s="6">
        <v>25.11</v>
      </c>
      <c r="D271" s="4">
        <v>4.87</v>
      </c>
      <c r="E271" s="6">
        <v>178600000</v>
      </c>
      <c r="F271" s="6">
        <v>192000000</v>
      </c>
      <c r="G271" s="100">
        <v>22000000</v>
      </c>
      <c r="H271" s="100">
        <v>1</v>
      </c>
      <c r="I271" s="4">
        <v>240</v>
      </c>
      <c r="J271" s="6">
        <v>149000000</v>
      </c>
      <c r="K271" s="4">
        <v>1</v>
      </c>
      <c r="L271" s="4">
        <v>6000</v>
      </c>
      <c r="M271" s="4">
        <v>7896</v>
      </c>
      <c r="N271" s="4">
        <v>69.75</v>
      </c>
      <c r="O271" s="4">
        <v>56</v>
      </c>
      <c r="P271" s="4">
        <v>108105</v>
      </c>
      <c r="Q271" s="4">
        <v>10100</v>
      </c>
      <c r="R271" s="4">
        <v>3.25</v>
      </c>
      <c r="S271" s="56">
        <v>16</v>
      </c>
    </row>
    <row r="272" spans="1:19" x14ac:dyDescent="0.25">
      <c r="A272" s="3" t="s">
        <v>129</v>
      </c>
      <c r="B272" s="6">
        <v>1972550</v>
      </c>
      <c r="C272" s="6">
        <v>21.01</v>
      </c>
      <c r="D272" s="4">
        <v>4.7300000000000004</v>
      </c>
      <c r="E272" s="6">
        <v>189700000000</v>
      </c>
      <c r="F272" s="6">
        <v>203600000000</v>
      </c>
      <c r="G272" s="100">
        <v>182400000000</v>
      </c>
      <c r="H272" s="100">
        <v>4.0999999999999996</v>
      </c>
      <c r="I272" s="4">
        <v>329532</v>
      </c>
      <c r="J272" s="6">
        <v>190800000000</v>
      </c>
      <c r="K272" s="4">
        <v>5.4</v>
      </c>
      <c r="L272" s="4">
        <v>10033000</v>
      </c>
      <c r="M272" s="4">
        <v>34730000</v>
      </c>
      <c r="N272" s="4">
        <v>75.19</v>
      </c>
      <c r="O272" s="4">
        <v>1752000</v>
      </c>
      <c r="P272" s="4">
        <v>106202903</v>
      </c>
      <c r="Q272" s="4">
        <v>15958700</v>
      </c>
      <c r="R272" s="4">
        <v>2.4500000000000002</v>
      </c>
      <c r="S272" s="56">
        <v>3.2</v>
      </c>
    </row>
    <row r="273" spans="1:19" x14ac:dyDescent="0.25">
      <c r="A273" s="3" t="s">
        <v>128</v>
      </c>
      <c r="B273" s="6">
        <v>2040</v>
      </c>
      <c r="C273" s="6">
        <v>15.62</v>
      </c>
      <c r="D273" s="4">
        <v>6.83</v>
      </c>
      <c r="E273" s="6">
        <v>1707000000</v>
      </c>
      <c r="F273" s="6">
        <v>1836000000</v>
      </c>
      <c r="G273" s="100">
        <v>2012000000</v>
      </c>
      <c r="H273" s="100">
        <v>4.7</v>
      </c>
      <c r="I273" s="4">
        <v>2000</v>
      </c>
      <c r="J273" s="6">
        <v>2245000000</v>
      </c>
      <c r="K273" s="4">
        <v>4.5</v>
      </c>
      <c r="L273" s="4">
        <v>150000</v>
      </c>
      <c r="M273" s="4">
        <v>560000</v>
      </c>
      <c r="N273" s="4">
        <v>72.38</v>
      </c>
      <c r="O273" s="4">
        <v>21000</v>
      </c>
      <c r="P273" s="4">
        <v>1230602</v>
      </c>
      <c r="Q273" s="4">
        <v>348200</v>
      </c>
      <c r="R273" s="4">
        <v>1.96</v>
      </c>
      <c r="S273" s="56">
        <v>10.8</v>
      </c>
    </row>
    <row r="274" spans="1:19" x14ac:dyDescent="0.25">
      <c r="A274" s="3" t="s">
        <v>127</v>
      </c>
      <c r="B274" s="6">
        <v>1030700</v>
      </c>
      <c r="C274" s="6">
        <v>41.43</v>
      </c>
      <c r="D274" s="4">
        <v>12.44</v>
      </c>
      <c r="E274" s="6">
        <v>176900000</v>
      </c>
      <c r="F274" s="6">
        <v>190200000</v>
      </c>
      <c r="G274" s="100">
        <v>541000000</v>
      </c>
      <c r="H274" s="100">
        <v>3</v>
      </c>
      <c r="I274" s="4">
        <v>7660</v>
      </c>
      <c r="J274" s="6">
        <v>860000000</v>
      </c>
      <c r="K274" s="4">
        <v>7</v>
      </c>
      <c r="L274" s="4">
        <v>10000</v>
      </c>
      <c r="M274" s="4">
        <v>786000</v>
      </c>
      <c r="N274" s="4">
        <v>52.73</v>
      </c>
      <c r="O274" s="4">
        <v>24000</v>
      </c>
      <c r="P274" s="4">
        <v>3086859</v>
      </c>
      <c r="Q274" s="4">
        <v>31500</v>
      </c>
      <c r="R274" s="4">
        <v>5.94</v>
      </c>
      <c r="S274" s="56">
        <v>20</v>
      </c>
    </row>
    <row r="275" spans="1:19" x14ac:dyDescent="0.25">
      <c r="A275" s="3" t="s">
        <v>126</v>
      </c>
      <c r="B275" s="6">
        <v>1100</v>
      </c>
      <c r="C275" s="6">
        <v>14.14</v>
      </c>
      <c r="D275" s="4">
        <v>6.44</v>
      </c>
      <c r="E275" s="6">
        <v>1095000000</v>
      </c>
      <c r="F275" s="6">
        <v>1178000000</v>
      </c>
      <c r="G275" s="100">
        <v>250000000</v>
      </c>
      <c r="H275" s="100">
        <v>3.3</v>
      </c>
      <c r="I275" s="4">
        <v>2105</v>
      </c>
      <c r="J275" s="6">
        <v>2000000000</v>
      </c>
      <c r="K275" s="4">
        <v>3.9</v>
      </c>
      <c r="L275" s="4">
        <v>40000</v>
      </c>
      <c r="M275" s="4">
        <v>165900</v>
      </c>
      <c r="N275" s="4">
        <v>79.040000000000006</v>
      </c>
      <c r="O275" s="4">
        <v>13500</v>
      </c>
      <c r="P275" s="4">
        <v>432900</v>
      </c>
      <c r="Q275" s="4">
        <v>172000</v>
      </c>
      <c r="R275" s="4">
        <v>1.79</v>
      </c>
      <c r="S275" s="56">
        <v>27.2</v>
      </c>
    </row>
    <row r="276" spans="1:19" x14ac:dyDescent="0.25">
      <c r="A276" s="3" t="s">
        <v>125</v>
      </c>
      <c r="B276" s="6">
        <v>316</v>
      </c>
      <c r="C276" s="6">
        <v>10.17</v>
      </c>
      <c r="D276" s="4">
        <v>8</v>
      </c>
      <c r="E276" s="6">
        <v>2000000000</v>
      </c>
      <c r="F276" s="6">
        <v>2150000000</v>
      </c>
      <c r="G276" s="100">
        <v>2625000000</v>
      </c>
      <c r="H276" s="100">
        <v>1</v>
      </c>
      <c r="I276" s="4">
        <v>2222</v>
      </c>
      <c r="J276" s="6">
        <v>3407000000</v>
      </c>
      <c r="K276" s="4">
        <v>2.9</v>
      </c>
      <c r="L276" s="4">
        <v>120000</v>
      </c>
      <c r="M276" s="4">
        <v>160000</v>
      </c>
      <c r="N276" s="4">
        <v>78.86</v>
      </c>
      <c r="O276" s="4">
        <v>20000</v>
      </c>
      <c r="P276" s="4">
        <v>398534</v>
      </c>
      <c r="Q276" s="4">
        <v>208300</v>
      </c>
      <c r="R276" s="4">
        <v>1.5</v>
      </c>
      <c r="S276" s="56">
        <v>7</v>
      </c>
    </row>
    <row r="277" spans="1:19" x14ac:dyDescent="0.25">
      <c r="A277" s="3" t="s">
        <v>124</v>
      </c>
      <c r="B277" s="6">
        <v>1240000</v>
      </c>
      <c r="C277" s="6">
        <v>46.77</v>
      </c>
      <c r="D277" s="4">
        <v>19.05</v>
      </c>
      <c r="E277" s="6">
        <v>651000000</v>
      </c>
      <c r="F277" s="6">
        <v>700000000</v>
      </c>
      <c r="G277" s="100">
        <v>915000000</v>
      </c>
      <c r="H277" s="100">
        <v>4</v>
      </c>
      <c r="I277" s="4">
        <v>15100</v>
      </c>
      <c r="J277" s="6">
        <v>927000000</v>
      </c>
      <c r="K277" s="4">
        <v>4.5</v>
      </c>
      <c r="L277" s="4">
        <v>25000</v>
      </c>
      <c r="M277" s="4">
        <v>3930000</v>
      </c>
      <c r="N277" s="4">
        <v>45.09</v>
      </c>
      <c r="O277" s="4">
        <v>4000</v>
      </c>
      <c r="P277" s="4">
        <v>12291529</v>
      </c>
      <c r="Q277" s="4">
        <v>56600</v>
      </c>
      <c r="R277" s="4">
        <v>6.5</v>
      </c>
      <c r="S277" s="56">
        <v>5.3</v>
      </c>
    </row>
    <row r="278" spans="1:19" x14ac:dyDescent="0.25">
      <c r="A278" s="3" t="s">
        <v>123</v>
      </c>
      <c r="B278" s="6">
        <v>300</v>
      </c>
      <c r="C278" s="6">
        <v>35.43</v>
      </c>
      <c r="D278" s="4">
        <v>7.24</v>
      </c>
      <c r="E278" s="6">
        <v>115700000</v>
      </c>
      <c r="F278" s="6">
        <v>124400000</v>
      </c>
      <c r="G278" s="100">
        <v>90000000</v>
      </c>
      <c r="H278" s="100">
        <v>2.2999999999999998</v>
      </c>
      <c r="I278" s="4"/>
      <c r="J278" s="6">
        <v>392000000</v>
      </c>
      <c r="K278" s="4">
        <v>1</v>
      </c>
      <c r="L278" s="4">
        <v>15000</v>
      </c>
      <c r="M278" s="4">
        <v>88000</v>
      </c>
      <c r="N278" s="4">
        <v>64.06</v>
      </c>
      <c r="O278" s="4">
        <v>3200</v>
      </c>
      <c r="P278" s="4">
        <v>349106</v>
      </c>
      <c r="Q278" s="4">
        <v>28700</v>
      </c>
      <c r="R278" s="4">
        <v>5.0199999999999996</v>
      </c>
      <c r="S278" s="56">
        <v>2.5</v>
      </c>
    </row>
    <row r="279" spans="1:19" x14ac:dyDescent="0.25">
      <c r="A279" s="3" t="s">
        <v>122</v>
      </c>
      <c r="B279" s="6">
        <v>329750</v>
      </c>
      <c r="C279" s="6">
        <v>23.07</v>
      </c>
      <c r="D279" s="4">
        <v>5.0599999999999996</v>
      </c>
      <c r="E279" s="6">
        <v>68400000000</v>
      </c>
      <c r="F279" s="6">
        <v>75330000000</v>
      </c>
      <c r="G279" s="100">
        <v>123500000000</v>
      </c>
      <c r="H279" s="100">
        <v>7.1</v>
      </c>
      <c r="I279" s="4">
        <v>65877</v>
      </c>
      <c r="J279" s="6">
        <v>99300000000</v>
      </c>
      <c r="K279" s="4">
        <v>1.3</v>
      </c>
      <c r="L279" s="4">
        <v>8692100</v>
      </c>
      <c r="M279" s="4">
        <v>10490000</v>
      </c>
      <c r="N279" s="4">
        <v>72.239999999999995</v>
      </c>
      <c r="O279" s="4">
        <v>460000</v>
      </c>
      <c r="P279" s="4">
        <v>23953136</v>
      </c>
      <c r="Q279" s="4">
        <v>4571600</v>
      </c>
      <c r="R279" s="4">
        <v>3.07</v>
      </c>
      <c r="S279" s="56">
        <v>3</v>
      </c>
    </row>
    <row r="280" spans="1:19" x14ac:dyDescent="0.25">
      <c r="A280" s="3" t="s">
        <v>121</v>
      </c>
      <c r="B280" s="6">
        <v>118480</v>
      </c>
      <c r="C280" s="6">
        <v>43.95</v>
      </c>
      <c r="D280" s="4">
        <v>23.39</v>
      </c>
      <c r="E280" s="6">
        <v>1012000000</v>
      </c>
      <c r="F280" s="6">
        <v>1088000000</v>
      </c>
      <c r="G280" s="100">
        <v>503400000</v>
      </c>
      <c r="H280" s="100">
        <v>4</v>
      </c>
      <c r="I280" s="4">
        <v>28400</v>
      </c>
      <c r="J280" s="6">
        <v>521100000</v>
      </c>
      <c r="K280" s="4">
        <v>12</v>
      </c>
      <c r="L280" s="4">
        <v>36000</v>
      </c>
      <c r="M280" s="4">
        <v>4500000</v>
      </c>
      <c r="N280" s="4">
        <v>36.97</v>
      </c>
      <c r="O280" s="4">
        <v>5400</v>
      </c>
      <c r="P280" s="4">
        <v>12158924</v>
      </c>
      <c r="Q280" s="4">
        <v>85000</v>
      </c>
      <c r="R280" s="4">
        <v>5.98</v>
      </c>
      <c r="S280" s="56">
        <v>2.5</v>
      </c>
    </row>
    <row r="281" spans="1:19" x14ac:dyDescent="0.25">
      <c r="A281" s="3" t="s">
        <v>120</v>
      </c>
      <c r="B281" s="6">
        <v>587040</v>
      </c>
      <c r="C281" s="6">
        <v>41.66</v>
      </c>
      <c r="D281" s="4">
        <v>11.35</v>
      </c>
      <c r="E281" s="6">
        <v>781400000</v>
      </c>
      <c r="F281" s="6">
        <v>840200000</v>
      </c>
      <c r="G281" s="100">
        <v>868200000</v>
      </c>
      <c r="H281" s="100">
        <v>5.5</v>
      </c>
      <c r="I281" s="4">
        <v>49827</v>
      </c>
      <c r="J281" s="6">
        <v>1147000000</v>
      </c>
      <c r="K281" s="4">
        <v>7.5</v>
      </c>
      <c r="L281" s="4">
        <v>70500</v>
      </c>
      <c r="M281" s="4">
        <v>7300000</v>
      </c>
      <c r="N281" s="4">
        <v>56.95</v>
      </c>
      <c r="O281" s="4">
        <v>13000</v>
      </c>
      <c r="P281" s="4">
        <v>18040341</v>
      </c>
      <c r="Q281" s="4">
        <v>59600</v>
      </c>
      <c r="R281" s="4">
        <v>5.66</v>
      </c>
      <c r="S281" s="56">
        <v>2.5</v>
      </c>
    </row>
    <row r="282" spans="1:19" x14ac:dyDescent="0.25">
      <c r="A282" s="3" t="s">
        <v>119</v>
      </c>
      <c r="B282" s="6">
        <v>25333</v>
      </c>
      <c r="C282" s="6">
        <v>12</v>
      </c>
      <c r="D282" s="4">
        <v>8.73</v>
      </c>
      <c r="E282" s="6">
        <v>7216000000</v>
      </c>
      <c r="F282" s="6">
        <v>6273000000</v>
      </c>
      <c r="G282" s="100">
        <v>1629000000</v>
      </c>
      <c r="H282" s="100">
        <v>1.3</v>
      </c>
      <c r="I282" s="4">
        <v>8684</v>
      </c>
      <c r="J282" s="6">
        <v>2677000000</v>
      </c>
      <c r="K282" s="4">
        <v>0.4</v>
      </c>
      <c r="L282" s="4">
        <v>100000</v>
      </c>
      <c r="M282" s="4">
        <v>855000</v>
      </c>
      <c r="N282" s="4">
        <v>73.73</v>
      </c>
      <c r="O282" s="4">
        <v>22000</v>
      </c>
      <c r="P282" s="4">
        <v>2045262</v>
      </c>
      <c r="Q282" s="4">
        <v>560000</v>
      </c>
      <c r="R282" s="4">
        <v>1.57</v>
      </c>
      <c r="S282" s="56">
        <v>37.700000000000003</v>
      </c>
    </row>
    <row r="283" spans="1:19" x14ac:dyDescent="0.25">
      <c r="A283" s="3" t="s">
        <v>118</v>
      </c>
      <c r="B283" s="6">
        <v>25</v>
      </c>
      <c r="C283" s="6">
        <v>8.0399999999999991</v>
      </c>
      <c r="D283" s="4">
        <v>4.2300000000000004</v>
      </c>
      <c r="E283" s="6">
        <v>1772000000</v>
      </c>
      <c r="F283" s="6">
        <v>1719000000</v>
      </c>
      <c r="G283" s="100">
        <v>2580000000</v>
      </c>
      <c r="H283" s="100">
        <v>15.6</v>
      </c>
      <c r="I283" s="4">
        <v>341</v>
      </c>
      <c r="J283" s="6">
        <v>2760000000</v>
      </c>
      <c r="K283" s="4">
        <v>2</v>
      </c>
      <c r="L283" s="4">
        <v>120000</v>
      </c>
      <c r="M283" s="4">
        <v>231500</v>
      </c>
      <c r="N283" s="4">
        <v>82.03</v>
      </c>
      <c r="O283" s="4">
        <v>11190</v>
      </c>
      <c r="P283" s="4">
        <v>449198</v>
      </c>
      <c r="Q283" s="4">
        <v>174600</v>
      </c>
      <c r="R283" s="4">
        <v>0.93</v>
      </c>
      <c r="S283" s="56">
        <v>4.7</v>
      </c>
    </row>
    <row r="284" spans="1:19" x14ac:dyDescent="0.25">
      <c r="A284" s="3" t="s">
        <v>117</v>
      </c>
      <c r="B284" s="6">
        <v>2586</v>
      </c>
      <c r="C284" s="6">
        <v>12.06</v>
      </c>
      <c r="D284" s="4">
        <v>8.41</v>
      </c>
      <c r="E284" s="6">
        <v>5735000000</v>
      </c>
      <c r="F284" s="6">
        <v>2511000000</v>
      </c>
      <c r="G284" s="100">
        <v>13400000000</v>
      </c>
      <c r="H284" s="100">
        <v>2.2999999999999998</v>
      </c>
      <c r="I284" s="4">
        <v>5210</v>
      </c>
      <c r="J284" s="6">
        <v>16300000000</v>
      </c>
      <c r="K284" s="4">
        <v>2.4</v>
      </c>
      <c r="L284" s="4">
        <v>165000</v>
      </c>
      <c r="M284" s="4">
        <v>293700</v>
      </c>
      <c r="N284" s="4">
        <v>78.739999999999995</v>
      </c>
      <c r="O284" s="4">
        <v>50650</v>
      </c>
      <c r="P284" s="4">
        <v>468571</v>
      </c>
      <c r="Q284" s="4">
        <v>355400</v>
      </c>
      <c r="R284" s="4">
        <v>1.79</v>
      </c>
      <c r="S284" s="56">
        <v>4.5</v>
      </c>
    </row>
    <row r="285" spans="1:19" x14ac:dyDescent="0.25">
      <c r="A285" s="3" t="s">
        <v>116</v>
      </c>
      <c r="B285" s="6">
        <v>65200</v>
      </c>
      <c r="C285" s="6">
        <v>8.6199999999999992</v>
      </c>
      <c r="D285" s="4">
        <v>10.92</v>
      </c>
      <c r="E285" s="6">
        <v>10170000000</v>
      </c>
      <c r="F285" s="6">
        <v>17930000000</v>
      </c>
      <c r="G285" s="100">
        <v>8880000000</v>
      </c>
      <c r="H285" s="100">
        <v>6.6</v>
      </c>
      <c r="I285" s="4">
        <v>77148</v>
      </c>
      <c r="J285" s="6">
        <v>11020000000</v>
      </c>
      <c r="K285" s="4">
        <v>1.1000000000000001</v>
      </c>
      <c r="L285" s="4">
        <v>695700</v>
      </c>
      <c r="M285" s="4">
        <v>1630000</v>
      </c>
      <c r="N285" s="4">
        <v>73.97</v>
      </c>
      <c r="O285" s="4">
        <v>72000</v>
      </c>
      <c r="P285" s="4">
        <v>3596617</v>
      </c>
      <c r="Q285" s="4">
        <v>824200</v>
      </c>
      <c r="R285" s="4">
        <v>1.19</v>
      </c>
      <c r="S285" s="56">
        <v>8</v>
      </c>
    </row>
    <row r="286" spans="1:19" x14ac:dyDescent="0.25">
      <c r="A286" s="3" t="s">
        <v>115</v>
      </c>
      <c r="B286" s="6">
        <v>1759540</v>
      </c>
      <c r="C286" s="6">
        <v>26.82</v>
      </c>
      <c r="D286" s="4">
        <v>3.48</v>
      </c>
      <c r="E286" s="6">
        <v>19430000000</v>
      </c>
      <c r="F286" s="6">
        <v>20890000000</v>
      </c>
      <c r="G286" s="100">
        <v>18650000000</v>
      </c>
      <c r="H286" s="100">
        <v>4.9000000000000004</v>
      </c>
      <c r="I286" s="4">
        <v>83200</v>
      </c>
      <c r="J286" s="6">
        <v>7224000000</v>
      </c>
      <c r="K286" s="4">
        <v>2.9</v>
      </c>
      <c r="L286" s="4">
        <v>160000</v>
      </c>
      <c r="M286" s="4">
        <v>1590000</v>
      </c>
      <c r="N286" s="4">
        <v>76.5</v>
      </c>
      <c r="O286" s="4">
        <v>216000</v>
      </c>
      <c r="P286" s="4">
        <v>5765563</v>
      </c>
      <c r="Q286" s="4">
        <v>750000</v>
      </c>
      <c r="R286" s="4">
        <v>3.34</v>
      </c>
      <c r="S286" s="56">
        <v>30</v>
      </c>
    </row>
    <row r="287" spans="1:19" x14ac:dyDescent="0.25">
      <c r="A287" s="3" t="s">
        <v>114</v>
      </c>
      <c r="B287" s="6">
        <v>111370</v>
      </c>
      <c r="C287" s="6">
        <v>44.22</v>
      </c>
      <c r="D287" s="4">
        <v>17.87</v>
      </c>
      <c r="E287" s="6">
        <v>454600000</v>
      </c>
      <c r="F287" s="6">
        <v>488800000</v>
      </c>
      <c r="G287" s="100">
        <v>1079000000</v>
      </c>
      <c r="H287" s="100">
        <v>21.8</v>
      </c>
      <c r="I287" s="4">
        <v>10600</v>
      </c>
      <c r="J287" s="6">
        <v>5051000000</v>
      </c>
      <c r="K287" s="4">
        <v>15</v>
      </c>
      <c r="L287" s="4">
        <v>1000</v>
      </c>
      <c r="M287" s="4">
        <v>3214</v>
      </c>
      <c r="N287" s="4">
        <v>47.69</v>
      </c>
      <c r="O287" s="4">
        <v>3100</v>
      </c>
      <c r="P287" s="4">
        <v>3482211</v>
      </c>
      <c r="Q287" s="4">
        <v>7000</v>
      </c>
      <c r="R287" s="4">
        <v>6.09</v>
      </c>
      <c r="S287" s="56">
        <v>85</v>
      </c>
    </row>
    <row r="288" spans="1:19" x14ac:dyDescent="0.25">
      <c r="A288" s="3" t="s">
        <v>113</v>
      </c>
      <c r="B288" s="6">
        <v>30355</v>
      </c>
      <c r="C288" s="6">
        <v>26.53</v>
      </c>
      <c r="D288" s="4">
        <v>25.03</v>
      </c>
      <c r="E288" s="6">
        <v>308000000</v>
      </c>
      <c r="F288" s="6">
        <v>314000000</v>
      </c>
      <c r="G288" s="100">
        <v>484500000</v>
      </c>
      <c r="H288" s="100">
        <v>3.3</v>
      </c>
      <c r="I288" s="4">
        <v>5940</v>
      </c>
      <c r="J288" s="6">
        <v>730900000</v>
      </c>
      <c r="K288" s="4">
        <v>5.3</v>
      </c>
      <c r="L288" s="4">
        <v>21000</v>
      </c>
      <c r="M288" s="4">
        <v>838000</v>
      </c>
      <c r="N288" s="4">
        <v>36.68</v>
      </c>
      <c r="O288" s="4">
        <v>1500</v>
      </c>
      <c r="P288" s="4">
        <v>1867035</v>
      </c>
      <c r="Q288" s="4">
        <v>28600</v>
      </c>
      <c r="R288" s="4">
        <v>3.35</v>
      </c>
      <c r="S288" s="56">
        <v>45</v>
      </c>
    </row>
    <row r="289" spans="1:19" x14ac:dyDescent="0.25">
      <c r="A289" s="3" t="s">
        <v>112</v>
      </c>
      <c r="B289" s="6">
        <v>10400</v>
      </c>
      <c r="C289" s="6">
        <v>18.88</v>
      </c>
      <c r="D289" s="4">
        <v>6.24</v>
      </c>
      <c r="E289" s="6">
        <v>8591000000</v>
      </c>
      <c r="F289" s="6">
        <v>8066000000</v>
      </c>
      <c r="G289" s="100">
        <v>1783000000</v>
      </c>
      <c r="H289" s="100">
        <v>4</v>
      </c>
      <c r="I289" s="4">
        <v>7300</v>
      </c>
      <c r="J289" s="6">
        <v>8162000000</v>
      </c>
      <c r="K289" s="4">
        <v>2</v>
      </c>
      <c r="L289" s="4">
        <v>400000</v>
      </c>
      <c r="M289" s="4">
        <v>2600000</v>
      </c>
      <c r="N289" s="4">
        <v>72.63</v>
      </c>
      <c r="O289" s="4">
        <v>107000</v>
      </c>
      <c r="P289" s="4">
        <v>3826018</v>
      </c>
      <c r="Q289" s="4">
        <v>678800</v>
      </c>
      <c r="R289" s="4">
        <v>1.92</v>
      </c>
      <c r="S289" s="56">
        <v>18</v>
      </c>
    </row>
    <row r="290" spans="1:19" x14ac:dyDescent="0.25">
      <c r="A290" s="3" t="s">
        <v>111</v>
      </c>
      <c r="B290" s="6">
        <v>64589</v>
      </c>
      <c r="C290" s="6">
        <v>9.0399999999999991</v>
      </c>
      <c r="D290" s="4">
        <v>13.7</v>
      </c>
      <c r="E290" s="6">
        <v>5829000000</v>
      </c>
      <c r="F290" s="6">
        <v>4547000000</v>
      </c>
      <c r="G290" s="100">
        <v>3569000000</v>
      </c>
      <c r="H290" s="100">
        <v>7.6</v>
      </c>
      <c r="I290" s="4">
        <v>60472</v>
      </c>
      <c r="J290" s="6">
        <v>5970000000</v>
      </c>
      <c r="K290" s="4">
        <v>6</v>
      </c>
      <c r="L290" s="4">
        <v>936000</v>
      </c>
      <c r="M290" s="4">
        <v>1170000</v>
      </c>
      <c r="N290" s="4">
        <v>71.05</v>
      </c>
      <c r="O290" s="4">
        <v>44000</v>
      </c>
      <c r="P290" s="4">
        <v>2290237</v>
      </c>
      <c r="Q290" s="4">
        <v>653900</v>
      </c>
      <c r="R290" s="4">
        <v>1.26</v>
      </c>
      <c r="S290" s="56">
        <v>8.8000000000000007</v>
      </c>
    </row>
    <row r="291" spans="1:19" x14ac:dyDescent="0.25">
      <c r="A291" s="3" t="s">
        <v>110</v>
      </c>
      <c r="B291" s="6">
        <v>236800</v>
      </c>
      <c r="C291" s="6">
        <v>35.99</v>
      </c>
      <c r="D291" s="4">
        <v>11.83</v>
      </c>
      <c r="E291" s="6">
        <v>3036000000</v>
      </c>
      <c r="F291" s="6">
        <v>3560000000</v>
      </c>
      <c r="G291" s="100">
        <v>365500000</v>
      </c>
      <c r="H291" s="100">
        <v>6</v>
      </c>
      <c r="I291" s="4">
        <v>21716</v>
      </c>
      <c r="J291" s="6">
        <v>579500000</v>
      </c>
      <c r="K291" s="4">
        <v>12.3</v>
      </c>
      <c r="L291" s="4">
        <v>15000</v>
      </c>
      <c r="M291" s="4">
        <v>2600000</v>
      </c>
      <c r="N291" s="4">
        <v>55.08</v>
      </c>
      <c r="O291" s="4">
        <v>2750</v>
      </c>
      <c r="P291" s="4">
        <v>6217141</v>
      </c>
      <c r="Q291" s="4">
        <v>61900</v>
      </c>
      <c r="R291" s="4">
        <v>4.7699999999999996</v>
      </c>
      <c r="S291" s="56">
        <v>5.7</v>
      </c>
    </row>
    <row r="292" spans="1:19" x14ac:dyDescent="0.25">
      <c r="A292" s="3" t="s">
        <v>109</v>
      </c>
      <c r="B292" s="6">
        <v>198500</v>
      </c>
      <c r="C292" s="6">
        <v>22.48</v>
      </c>
      <c r="D292" s="4">
        <v>7.13</v>
      </c>
      <c r="E292" s="6">
        <v>10210000000</v>
      </c>
      <c r="F292" s="6">
        <v>11720000000</v>
      </c>
      <c r="G292" s="100">
        <v>646700000</v>
      </c>
      <c r="H292" s="100">
        <v>6</v>
      </c>
      <c r="I292" s="4">
        <v>18500</v>
      </c>
      <c r="J292" s="6">
        <v>775100000</v>
      </c>
      <c r="K292" s="4">
        <v>3.2</v>
      </c>
      <c r="L292" s="4">
        <v>152000</v>
      </c>
      <c r="M292" s="4">
        <v>2700000</v>
      </c>
      <c r="N292" s="4">
        <v>68.16</v>
      </c>
      <c r="O292" s="4">
        <v>20000</v>
      </c>
      <c r="P292" s="4">
        <v>5146281</v>
      </c>
      <c r="Q292" s="4">
        <v>394800</v>
      </c>
      <c r="R292" s="4">
        <v>2.7</v>
      </c>
      <c r="S292" s="56">
        <v>18</v>
      </c>
    </row>
    <row r="293" spans="1:19" x14ac:dyDescent="0.25">
      <c r="A293" s="3" t="s">
        <v>108</v>
      </c>
      <c r="B293" s="6">
        <v>17820</v>
      </c>
      <c r="C293" s="6">
        <v>21.88</v>
      </c>
      <c r="D293" s="4">
        <v>2.42</v>
      </c>
      <c r="E293" s="6">
        <v>30160000000</v>
      </c>
      <c r="F293" s="6">
        <v>32430000000</v>
      </c>
      <c r="G293" s="100">
        <v>27420000000</v>
      </c>
      <c r="H293" s="100">
        <v>6.8</v>
      </c>
      <c r="I293" s="4">
        <v>4450</v>
      </c>
      <c r="J293" s="6">
        <v>11120000000</v>
      </c>
      <c r="K293" s="4">
        <v>2.2999999999999998</v>
      </c>
      <c r="L293" s="4">
        <v>567000</v>
      </c>
      <c r="M293" s="4">
        <v>1420000</v>
      </c>
      <c r="N293" s="4">
        <v>77.03</v>
      </c>
      <c r="O293" s="4">
        <v>293000</v>
      </c>
      <c r="P293" s="4">
        <v>2335648</v>
      </c>
      <c r="Q293" s="4">
        <v>486900</v>
      </c>
      <c r="R293" s="4">
        <v>2.97</v>
      </c>
      <c r="S293" s="56">
        <v>2.2000000000000002</v>
      </c>
    </row>
    <row r="294" spans="1:19" x14ac:dyDescent="0.25">
      <c r="A294" s="3" t="s">
        <v>107</v>
      </c>
      <c r="B294" s="6">
        <v>98480</v>
      </c>
      <c r="C294" s="6">
        <v>10.08</v>
      </c>
      <c r="D294" s="4">
        <v>6.26</v>
      </c>
      <c r="E294" s="6">
        <v>293600000000</v>
      </c>
      <c r="F294" s="6">
        <v>322500000000</v>
      </c>
      <c r="G294" s="100">
        <v>250600000000</v>
      </c>
      <c r="H294" s="100">
        <v>4.5999999999999996</v>
      </c>
      <c r="I294" s="4">
        <v>86990</v>
      </c>
      <c r="J294" s="6">
        <v>214200000000</v>
      </c>
      <c r="K294" s="4">
        <v>3.6</v>
      </c>
      <c r="L294" s="4">
        <v>29220000</v>
      </c>
      <c r="M294" s="4">
        <v>22900000</v>
      </c>
      <c r="N294" s="4">
        <v>75.819999999999993</v>
      </c>
      <c r="O294" s="4">
        <v>2070000</v>
      </c>
      <c r="P294" s="4">
        <v>48422644</v>
      </c>
      <c r="Q294" s="4">
        <v>22877000</v>
      </c>
      <c r="R294" s="4">
        <v>1.26</v>
      </c>
      <c r="S294" s="56">
        <v>3.6</v>
      </c>
    </row>
    <row r="295" spans="1:19" x14ac:dyDescent="0.25">
      <c r="A295" s="3" t="s">
        <v>106</v>
      </c>
      <c r="B295" s="6">
        <v>120540</v>
      </c>
      <c r="C295" s="6">
        <v>16.09</v>
      </c>
      <c r="D295" s="4">
        <v>7.05</v>
      </c>
      <c r="E295" s="6">
        <v>31260000000</v>
      </c>
      <c r="F295" s="6">
        <v>33620000000</v>
      </c>
      <c r="G295" s="100">
        <v>1200000000</v>
      </c>
      <c r="H295" s="100">
        <v>1</v>
      </c>
      <c r="I295" s="4">
        <v>31200</v>
      </c>
      <c r="J295" s="6">
        <v>2100000000</v>
      </c>
      <c r="K295" s="4">
        <v>0.05</v>
      </c>
      <c r="L295" s="4">
        <v>20000</v>
      </c>
      <c r="M295" s="4">
        <v>9600000</v>
      </c>
      <c r="N295" s="4">
        <v>71.37</v>
      </c>
      <c r="O295" s="4">
        <v>85000</v>
      </c>
      <c r="P295" s="4">
        <v>22912177</v>
      </c>
      <c r="Q295" s="4">
        <v>1100000</v>
      </c>
      <c r="R295" s="4">
        <v>2.15</v>
      </c>
      <c r="S295" s="56">
        <v>1.3</v>
      </c>
    </row>
    <row r="296" spans="1:19" x14ac:dyDescent="0.25">
      <c r="A296" s="3" t="s">
        <v>105</v>
      </c>
      <c r="B296" s="6">
        <v>811</v>
      </c>
      <c r="C296" s="6">
        <v>30.86</v>
      </c>
      <c r="D296" s="4">
        <v>8.3699999999999992</v>
      </c>
      <c r="E296" s="6">
        <v>6510000</v>
      </c>
      <c r="F296" s="6">
        <v>7000000</v>
      </c>
      <c r="G296" s="100">
        <v>35000000</v>
      </c>
      <c r="H296" s="100">
        <v>1.5</v>
      </c>
      <c r="I296" s="4">
        <v>670</v>
      </c>
      <c r="J296" s="6">
        <v>83000000</v>
      </c>
      <c r="K296" s="4">
        <v>2.5</v>
      </c>
      <c r="L296" s="4">
        <v>2000</v>
      </c>
      <c r="M296" s="4">
        <v>7870</v>
      </c>
      <c r="N296" s="4">
        <v>61.71</v>
      </c>
      <c r="O296" s="4">
        <v>190</v>
      </c>
      <c r="P296" s="4">
        <v>103092</v>
      </c>
      <c r="Q296" s="4">
        <v>4500</v>
      </c>
      <c r="R296" s="4">
        <v>4.2</v>
      </c>
      <c r="S296" s="56">
        <v>2</v>
      </c>
    </row>
    <row r="297" spans="1:19" x14ac:dyDescent="0.25">
      <c r="A297" s="3" t="s">
        <v>104</v>
      </c>
      <c r="B297" s="6">
        <v>582650</v>
      </c>
      <c r="C297" s="6">
        <v>40.130000000000003</v>
      </c>
      <c r="D297" s="4">
        <v>14.65</v>
      </c>
      <c r="E297" s="6">
        <v>4337000000</v>
      </c>
      <c r="F297" s="6">
        <v>4475000000</v>
      </c>
      <c r="G297" s="100">
        <v>2589000000</v>
      </c>
      <c r="H297" s="100">
        <v>2.2000000000000002</v>
      </c>
      <c r="I297" s="4">
        <v>63942</v>
      </c>
      <c r="J297" s="6">
        <v>4190000000</v>
      </c>
      <c r="K297" s="4">
        <v>9</v>
      </c>
      <c r="L297" s="4">
        <v>400000</v>
      </c>
      <c r="M297" s="4">
        <v>11400000</v>
      </c>
      <c r="N297" s="4">
        <v>47.99</v>
      </c>
      <c r="O297" s="4">
        <v>57000</v>
      </c>
      <c r="P297" s="4">
        <v>33829590</v>
      </c>
      <c r="Q297" s="4">
        <v>328400</v>
      </c>
      <c r="R297" s="4">
        <v>4.96</v>
      </c>
      <c r="S297" s="56">
        <v>40</v>
      </c>
    </row>
    <row r="298" spans="1:19" x14ac:dyDescent="0.25">
      <c r="A298" s="3" t="s">
        <v>103</v>
      </c>
      <c r="B298" s="6">
        <v>2717300</v>
      </c>
      <c r="C298" s="6">
        <v>15.78</v>
      </c>
      <c r="D298" s="4">
        <v>9.4600000000000009</v>
      </c>
      <c r="E298" s="6">
        <v>62210000000</v>
      </c>
      <c r="F298" s="6">
        <v>66820000000</v>
      </c>
      <c r="G298" s="100">
        <v>18470000000</v>
      </c>
      <c r="H298" s="100">
        <v>9.1</v>
      </c>
      <c r="I298" s="4">
        <v>82980</v>
      </c>
      <c r="J298" s="6">
        <v>13070000000</v>
      </c>
      <c r="K298" s="4">
        <v>6.9</v>
      </c>
      <c r="L298" s="4">
        <v>250000</v>
      </c>
      <c r="M298" s="4">
        <v>7950000</v>
      </c>
      <c r="N298" s="4">
        <v>66.55</v>
      </c>
      <c r="O298" s="4">
        <v>189400</v>
      </c>
      <c r="P298" s="4">
        <v>15185844</v>
      </c>
      <c r="Q298" s="4">
        <v>2081900</v>
      </c>
      <c r="R298" s="4">
        <v>1.89</v>
      </c>
      <c r="S298" s="56">
        <v>8</v>
      </c>
    </row>
    <row r="299" spans="1:19" x14ac:dyDescent="0.25">
      <c r="A299" s="3" t="s">
        <v>102</v>
      </c>
      <c r="B299" s="6">
        <v>92300</v>
      </c>
      <c r="C299" s="6">
        <v>21.76</v>
      </c>
      <c r="D299" s="4">
        <v>2.63</v>
      </c>
      <c r="E299" s="6">
        <v>7094000000</v>
      </c>
      <c r="F299" s="6">
        <v>7307000000</v>
      </c>
      <c r="G299" s="100">
        <v>3200000000</v>
      </c>
      <c r="H299" s="100">
        <v>5.0999999999999996</v>
      </c>
      <c r="I299" s="4">
        <v>7301</v>
      </c>
      <c r="J299" s="6">
        <v>7600000000</v>
      </c>
      <c r="K299" s="4">
        <v>3.2</v>
      </c>
      <c r="L299" s="4">
        <v>457000</v>
      </c>
      <c r="M299" s="4">
        <v>1410000</v>
      </c>
      <c r="N299" s="4">
        <v>78.239999999999995</v>
      </c>
      <c r="O299" s="4">
        <v>103000</v>
      </c>
      <c r="P299" s="4">
        <v>5759732</v>
      </c>
      <c r="Q299" s="4">
        <v>622600</v>
      </c>
      <c r="R299" s="4">
        <v>2.71</v>
      </c>
      <c r="S299" s="56">
        <v>15</v>
      </c>
    </row>
    <row r="300" spans="1:19" x14ac:dyDescent="0.25">
      <c r="A300" s="3" t="s">
        <v>101</v>
      </c>
      <c r="B300" s="6">
        <v>377835</v>
      </c>
      <c r="C300" s="6">
        <v>9.4700000000000006</v>
      </c>
      <c r="D300" s="4">
        <v>8.9499999999999993</v>
      </c>
      <c r="E300" s="6">
        <v>971000000000</v>
      </c>
      <c r="F300" s="6">
        <v>1044000000000</v>
      </c>
      <c r="G300" s="100">
        <v>538800000000</v>
      </c>
      <c r="H300" s="100">
        <v>2.9</v>
      </c>
      <c r="I300" s="4">
        <v>1171647</v>
      </c>
      <c r="J300" s="6">
        <v>401800000000</v>
      </c>
      <c r="K300" s="4">
        <v>-0.1</v>
      </c>
      <c r="L300" s="4">
        <v>57200000</v>
      </c>
      <c r="M300" s="4">
        <v>66970000</v>
      </c>
      <c r="N300" s="4">
        <v>81.150000000000006</v>
      </c>
      <c r="O300" s="4">
        <v>5290000</v>
      </c>
      <c r="P300" s="4">
        <v>127417244</v>
      </c>
      <c r="Q300" s="4">
        <v>71149000</v>
      </c>
      <c r="R300" s="4">
        <v>1.39</v>
      </c>
      <c r="S300" s="56">
        <v>4.7</v>
      </c>
    </row>
    <row r="301" spans="1:19" x14ac:dyDescent="0.25">
      <c r="A301" s="3" t="s">
        <v>100</v>
      </c>
      <c r="B301" s="6">
        <v>10991</v>
      </c>
      <c r="C301" s="6">
        <v>16.559999999999999</v>
      </c>
      <c r="D301" s="4">
        <v>5.37</v>
      </c>
      <c r="E301" s="6">
        <v>5849000000</v>
      </c>
      <c r="F301" s="6">
        <v>6289000000</v>
      </c>
      <c r="G301" s="100">
        <v>1679000000</v>
      </c>
      <c r="H301" s="100">
        <v>1.9</v>
      </c>
      <c r="I301" s="4">
        <v>18700</v>
      </c>
      <c r="J301" s="6">
        <v>3624000000</v>
      </c>
      <c r="K301" s="4">
        <v>12.4</v>
      </c>
      <c r="L301" s="4">
        <v>600000</v>
      </c>
      <c r="M301" s="4">
        <v>1140000</v>
      </c>
      <c r="N301" s="4">
        <v>76.290000000000006</v>
      </c>
      <c r="O301" s="4">
        <v>66000</v>
      </c>
      <c r="P301" s="4">
        <v>2731832</v>
      </c>
      <c r="Q301" s="4">
        <v>444400</v>
      </c>
      <c r="R301" s="4">
        <v>1.95</v>
      </c>
      <c r="S301" s="56">
        <v>15</v>
      </c>
    </row>
    <row r="302" spans="1:19" x14ac:dyDescent="0.25">
      <c r="A302" s="3" t="s">
        <v>99</v>
      </c>
      <c r="B302" s="6">
        <v>301230</v>
      </c>
      <c r="C302" s="6">
        <v>8.89</v>
      </c>
      <c r="D302" s="4">
        <v>10.3</v>
      </c>
      <c r="E302" s="6">
        <v>293900000000</v>
      </c>
      <c r="F302" s="6">
        <v>261600000000</v>
      </c>
      <c r="G302" s="100">
        <v>336400000000</v>
      </c>
      <c r="H302" s="100">
        <v>1.3</v>
      </c>
      <c r="I302" s="4">
        <v>479688</v>
      </c>
      <c r="J302" s="6">
        <v>329300000000</v>
      </c>
      <c r="K302" s="4">
        <v>2.2999999999999998</v>
      </c>
      <c r="L302" s="4">
        <v>18500000</v>
      </c>
      <c r="M302" s="4">
        <v>24270000</v>
      </c>
      <c r="N302" s="4">
        <v>79.680000000000007</v>
      </c>
      <c r="O302" s="4">
        <v>1866000</v>
      </c>
      <c r="P302" s="4">
        <v>58103033</v>
      </c>
      <c r="Q302" s="4">
        <v>26596000</v>
      </c>
      <c r="R302" s="4">
        <v>1.28</v>
      </c>
      <c r="S302" s="56">
        <v>8.6</v>
      </c>
    </row>
    <row r="303" spans="1:19" x14ac:dyDescent="0.25">
      <c r="A303" s="3" t="s">
        <v>98</v>
      </c>
      <c r="B303" s="6">
        <v>20770</v>
      </c>
      <c r="C303" s="6">
        <v>18.21</v>
      </c>
      <c r="D303" s="4">
        <v>6.18</v>
      </c>
      <c r="E303" s="6">
        <v>38300000000</v>
      </c>
      <c r="F303" s="6">
        <v>42670000000</v>
      </c>
      <c r="G303" s="100">
        <v>34410000000</v>
      </c>
      <c r="H303" s="100">
        <v>3.9</v>
      </c>
      <c r="I303" s="4">
        <v>16903</v>
      </c>
      <c r="J303" s="6">
        <v>36840000000</v>
      </c>
      <c r="K303" s="4">
        <v>0</v>
      </c>
      <c r="L303" s="4">
        <v>2000000</v>
      </c>
      <c r="M303" s="4">
        <v>2680000</v>
      </c>
      <c r="N303" s="4">
        <v>79.319999999999993</v>
      </c>
      <c r="O303" s="4">
        <v>260000</v>
      </c>
      <c r="P303" s="4">
        <v>6276883</v>
      </c>
      <c r="Q303" s="4">
        <v>3006000</v>
      </c>
      <c r="R303" s="4">
        <v>2.44</v>
      </c>
      <c r="S303" s="56">
        <v>10.7</v>
      </c>
    </row>
    <row r="304" spans="1:19" x14ac:dyDescent="0.25">
      <c r="A304" s="3" t="s">
        <v>97</v>
      </c>
      <c r="B304" s="6">
        <v>70280</v>
      </c>
      <c r="C304" s="6">
        <v>14.47</v>
      </c>
      <c r="D304" s="4">
        <v>7.85</v>
      </c>
      <c r="E304" s="6">
        <v>21780000000</v>
      </c>
      <c r="F304" s="6">
        <v>22880000000</v>
      </c>
      <c r="G304" s="100">
        <v>103800000000</v>
      </c>
      <c r="H304" s="100">
        <v>5.0999999999999996</v>
      </c>
      <c r="I304" s="4">
        <v>95736</v>
      </c>
      <c r="J304" s="6">
        <v>60650000000</v>
      </c>
      <c r="K304" s="4">
        <v>2.2000000000000002</v>
      </c>
      <c r="L304" s="4">
        <v>1260000</v>
      </c>
      <c r="M304" s="4">
        <v>1920000</v>
      </c>
      <c r="N304" s="4">
        <v>77.56</v>
      </c>
      <c r="O304" s="4">
        <v>174400</v>
      </c>
      <c r="P304" s="4">
        <v>4015676</v>
      </c>
      <c r="Q304" s="4">
        <v>1955000</v>
      </c>
      <c r="R304" s="4">
        <v>1.87</v>
      </c>
      <c r="S304" s="56">
        <v>4.3</v>
      </c>
    </row>
    <row r="305" spans="1:19" x14ac:dyDescent="0.25">
      <c r="A305" s="3" t="s">
        <v>96</v>
      </c>
      <c r="B305" s="6">
        <v>437072</v>
      </c>
      <c r="C305" s="6">
        <v>32.5</v>
      </c>
      <c r="D305" s="4">
        <v>5.49</v>
      </c>
      <c r="E305" s="6">
        <v>33700000000</v>
      </c>
      <c r="F305" s="6">
        <v>32600000000</v>
      </c>
      <c r="G305" s="100">
        <v>10100000000</v>
      </c>
      <c r="H305" s="100">
        <v>52.3</v>
      </c>
      <c r="I305" s="4">
        <v>45550</v>
      </c>
      <c r="J305" s="6">
        <v>9900000000</v>
      </c>
      <c r="K305" s="4">
        <v>25.4</v>
      </c>
      <c r="L305" s="4">
        <v>25000</v>
      </c>
      <c r="M305" s="4">
        <v>6700000</v>
      </c>
      <c r="N305" s="4">
        <v>68.7</v>
      </c>
      <c r="O305" s="4">
        <v>383000</v>
      </c>
      <c r="P305" s="4">
        <v>26074906</v>
      </c>
      <c r="Q305" s="4">
        <v>675000</v>
      </c>
      <c r="R305" s="4">
        <v>4.28</v>
      </c>
      <c r="S305" s="56">
        <v>25</v>
      </c>
    </row>
    <row r="306" spans="1:19" x14ac:dyDescent="0.25">
      <c r="A306" s="3" t="s">
        <v>95</v>
      </c>
      <c r="B306" s="6">
        <v>1648000</v>
      </c>
      <c r="C306" s="6">
        <v>16.829999999999998</v>
      </c>
      <c r="D306" s="4">
        <v>5.55</v>
      </c>
      <c r="E306" s="6">
        <v>119900000000</v>
      </c>
      <c r="F306" s="6">
        <v>129000000000</v>
      </c>
      <c r="G306" s="100">
        <v>38790000000</v>
      </c>
      <c r="H306" s="100">
        <v>6.3</v>
      </c>
      <c r="I306" s="4">
        <v>167157</v>
      </c>
      <c r="J306" s="6">
        <v>31300000000</v>
      </c>
      <c r="K306" s="4">
        <v>15.5</v>
      </c>
      <c r="L306" s="4">
        <v>4300000</v>
      </c>
      <c r="M306" s="4">
        <v>23000000</v>
      </c>
      <c r="N306" s="4">
        <v>69.959999999999994</v>
      </c>
      <c r="O306" s="4">
        <v>1400000</v>
      </c>
      <c r="P306" s="4">
        <v>68017860</v>
      </c>
      <c r="Q306" s="4">
        <v>14571100</v>
      </c>
      <c r="R306" s="4">
        <v>1.82</v>
      </c>
      <c r="S306" s="56">
        <v>11.2</v>
      </c>
    </row>
    <row r="307" spans="1:19" x14ac:dyDescent="0.25">
      <c r="A307" s="3" t="s">
        <v>94</v>
      </c>
      <c r="B307" s="6">
        <v>1919440</v>
      </c>
      <c r="C307" s="6">
        <v>20.71</v>
      </c>
      <c r="D307" s="4">
        <v>6.25</v>
      </c>
      <c r="E307" s="6">
        <v>92350000000</v>
      </c>
      <c r="F307" s="6">
        <v>110200000000</v>
      </c>
      <c r="G307" s="100">
        <v>69860000000</v>
      </c>
      <c r="H307" s="100">
        <v>4.9000000000000004</v>
      </c>
      <c r="I307" s="4">
        <v>342700</v>
      </c>
      <c r="J307" s="6">
        <v>45070000000</v>
      </c>
      <c r="K307" s="4">
        <v>6.1</v>
      </c>
      <c r="L307" s="4">
        <v>8000000</v>
      </c>
      <c r="M307" s="4">
        <v>111500000</v>
      </c>
      <c r="N307" s="4">
        <v>69.569999999999993</v>
      </c>
      <c r="O307" s="4">
        <v>1183000</v>
      </c>
      <c r="P307" s="4">
        <v>241973879</v>
      </c>
      <c r="Q307" s="4">
        <v>7750000</v>
      </c>
      <c r="R307" s="4">
        <v>2.44</v>
      </c>
      <c r="S307" s="56">
        <v>9.1999999999999993</v>
      </c>
    </row>
    <row r="308" spans="1:19" x14ac:dyDescent="0.25">
      <c r="A308" s="3" t="s">
        <v>93</v>
      </c>
      <c r="B308" s="6">
        <v>3287590</v>
      </c>
      <c r="C308" s="6">
        <v>22.32</v>
      </c>
      <c r="D308" s="4">
        <v>8.2799999999999994</v>
      </c>
      <c r="E308" s="6">
        <v>510100000000</v>
      </c>
      <c r="F308" s="6">
        <v>547200000000</v>
      </c>
      <c r="G308" s="100">
        <v>69180000000</v>
      </c>
      <c r="H308" s="100">
        <v>6.2</v>
      </c>
      <c r="I308" s="4">
        <v>2525989</v>
      </c>
      <c r="J308" s="6">
        <v>89330000000</v>
      </c>
      <c r="K308" s="4">
        <v>4.2</v>
      </c>
      <c r="L308" s="4">
        <v>18481000</v>
      </c>
      <c r="M308" s="4">
        <v>482200000</v>
      </c>
      <c r="N308" s="4">
        <v>64.349999999999994</v>
      </c>
      <c r="O308" s="4">
        <v>2130000</v>
      </c>
      <c r="P308" s="4">
        <v>1080264388</v>
      </c>
      <c r="Q308" s="4">
        <v>48917000</v>
      </c>
      <c r="R308" s="4">
        <v>2.78</v>
      </c>
      <c r="S308" s="56">
        <v>9.1999999999999993</v>
      </c>
    </row>
    <row r="309" spans="1:19" x14ac:dyDescent="0.25">
      <c r="A309" s="3" t="s">
        <v>92</v>
      </c>
      <c r="B309" s="6">
        <v>103000</v>
      </c>
      <c r="C309" s="6">
        <v>13.73</v>
      </c>
      <c r="D309" s="4">
        <v>6.68</v>
      </c>
      <c r="E309" s="6">
        <v>7692000000</v>
      </c>
      <c r="F309" s="6">
        <v>8271000000</v>
      </c>
      <c r="G309" s="100">
        <v>2902000000</v>
      </c>
      <c r="H309" s="100">
        <v>1.8</v>
      </c>
      <c r="I309" s="4">
        <v>13004</v>
      </c>
      <c r="J309" s="6">
        <v>3307000000</v>
      </c>
      <c r="K309" s="4">
        <v>4</v>
      </c>
      <c r="L309" s="4">
        <v>195000</v>
      </c>
      <c r="M309" s="4">
        <v>158100</v>
      </c>
      <c r="N309" s="4">
        <v>80.19</v>
      </c>
      <c r="O309" s="4">
        <v>16300</v>
      </c>
      <c r="P309" s="4">
        <v>296737</v>
      </c>
      <c r="Q309" s="4">
        <v>190700</v>
      </c>
      <c r="R309" s="4">
        <v>1.92</v>
      </c>
      <c r="S309" s="56">
        <v>3.1</v>
      </c>
    </row>
    <row r="310" spans="1:19" x14ac:dyDescent="0.25">
      <c r="A310" s="3" t="s">
        <v>91</v>
      </c>
      <c r="B310" s="6">
        <v>93030</v>
      </c>
      <c r="C310" s="6">
        <v>9.76</v>
      </c>
      <c r="D310" s="4">
        <v>13.19</v>
      </c>
      <c r="E310" s="6">
        <v>35990000000</v>
      </c>
      <c r="F310" s="6">
        <v>34070000000</v>
      </c>
      <c r="G310" s="100">
        <v>54620000000</v>
      </c>
      <c r="H310" s="100">
        <v>3.9</v>
      </c>
      <c r="I310" s="4">
        <v>159568</v>
      </c>
      <c r="J310" s="6">
        <v>58680000000</v>
      </c>
      <c r="K310" s="4">
        <v>7</v>
      </c>
      <c r="L310" s="4">
        <v>1600000</v>
      </c>
      <c r="M310" s="4">
        <v>4170000</v>
      </c>
      <c r="N310" s="4">
        <v>72.400000000000006</v>
      </c>
      <c r="O310" s="4">
        <v>140700</v>
      </c>
      <c r="P310" s="4">
        <v>10006835</v>
      </c>
      <c r="Q310" s="4">
        <v>3666400</v>
      </c>
      <c r="R310" s="4">
        <v>1.32</v>
      </c>
      <c r="S310" s="56">
        <v>5.9</v>
      </c>
    </row>
    <row r="311" spans="1:19" x14ac:dyDescent="0.25">
      <c r="A311" s="3" t="s">
        <v>90</v>
      </c>
      <c r="B311" s="6">
        <v>1092</v>
      </c>
      <c r="C311" s="6">
        <v>7.23</v>
      </c>
      <c r="D311" s="4">
        <v>5.98</v>
      </c>
      <c r="E311" s="6">
        <v>38450000000</v>
      </c>
      <c r="F311" s="6">
        <v>35510000000</v>
      </c>
      <c r="G311" s="100">
        <v>268100000000</v>
      </c>
      <c r="H311" s="100">
        <v>7.9</v>
      </c>
      <c r="I311" s="4">
        <v>1831</v>
      </c>
      <c r="J311" s="6">
        <v>275900000000</v>
      </c>
      <c r="K311" s="4">
        <v>-0.3</v>
      </c>
      <c r="L311" s="4">
        <v>3212800</v>
      </c>
      <c r="M311" s="4">
        <v>3540000</v>
      </c>
      <c r="N311" s="4">
        <v>81.39</v>
      </c>
      <c r="O311" s="4">
        <v>257000</v>
      </c>
      <c r="P311" s="4">
        <v>6898686</v>
      </c>
      <c r="Q311" s="4">
        <v>3801300</v>
      </c>
      <c r="R311" s="4">
        <v>0.91</v>
      </c>
      <c r="S311" s="56">
        <v>6.7</v>
      </c>
    </row>
    <row r="312" spans="1:19" x14ac:dyDescent="0.25">
      <c r="A312" s="3" t="s">
        <v>89</v>
      </c>
      <c r="B312" s="6">
        <v>112090</v>
      </c>
      <c r="C312" s="6">
        <v>30.38</v>
      </c>
      <c r="D312" s="4">
        <v>6.87</v>
      </c>
      <c r="E312" s="6">
        <v>3771000000</v>
      </c>
      <c r="F312" s="6">
        <v>3626000000</v>
      </c>
      <c r="G312" s="100">
        <v>1457000000</v>
      </c>
      <c r="H312" s="100">
        <v>4.2</v>
      </c>
      <c r="I312" s="4">
        <v>13603</v>
      </c>
      <c r="J312" s="6">
        <v>3332000000</v>
      </c>
      <c r="K312" s="4">
        <v>7</v>
      </c>
      <c r="L312" s="4">
        <v>168600</v>
      </c>
      <c r="M312" s="4">
        <v>2470000</v>
      </c>
      <c r="N312" s="4">
        <v>65.599999999999994</v>
      </c>
      <c r="O312" s="4">
        <v>29000</v>
      </c>
      <c r="P312" s="4">
        <v>6975204</v>
      </c>
      <c r="Q312" s="4">
        <v>322500</v>
      </c>
      <c r="R312" s="4">
        <v>3.87</v>
      </c>
      <c r="S312" s="56">
        <v>28.5</v>
      </c>
    </row>
    <row r="313" spans="1:19" x14ac:dyDescent="0.25">
      <c r="A313" s="3" t="s">
        <v>88</v>
      </c>
      <c r="B313" s="6">
        <v>108890</v>
      </c>
      <c r="C313" s="6">
        <v>34.11</v>
      </c>
      <c r="D313" s="4">
        <v>6.81</v>
      </c>
      <c r="E313" s="6">
        <v>5760000000</v>
      </c>
      <c r="F313" s="6">
        <v>6608000000</v>
      </c>
      <c r="G313" s="100">
        <v>2911000000</v>
      </c>
      <c r="H313" s="100">
        <v>2.6</v>
      </c>
      <c r="I313" s="4">
        <v>14118</v>
      </c>
      <c r="J313" s="6">
        <v>7770000000</v>
      </c>
      <c r="K313" s="4">
        <v>7.2</v>
      </c>
      <c r="L313" s="4">
        <v>400000</v>
      </c>
      <c r="M313" s="4">
        <v>3680000</v>
      </c>
      <c r="N313" s="4">
        <v>65.14</v>
      </c>
      <c r="O313" s="4">
        <v>61000</v>
      </c>
      <c r="P313" s="4">
        <v>14655189</v>
      </c>
      <c r="Q313" s="4">
        <v>846000</v>
      </c>
      <c r="R313" s="4">
        <v>4.53</v>
      </c>
      <c r="S313" s="56">
        <v>7.5</v>
      </c>
    </row>
    <row r="314" spans="1:19" x14ac:dyDescent="0.25">
      <c r="A314" s="3" t="s">
        <v>87</v>
      </c>
      <c r="B314" s="6">
        <v>549</v>
      </c>
      <c r="C314" s="6">
        <v>19.03</v>
      </c>
      <c r="D314" s="4">
        <v>4.41</v>
      </c>
      <c r="E314" s="6">
        <v>776600000</v>
      </c>
      <c r="F314" s="6">
        <v>835000000</v>
      </c>
      <c r="G314" s="100">
        <v>38000000</v>
      </c>
      <c r="H314" s="100">
        <v>3.3</v>
      </c>
      <c r="I314" s="4">
        <v>977</v>
      </c>
      <c r="J314" s="6">
        <v>462000000</v>
      </c>
      <c r="K314" s="4">
        <v>0</v>
      </c>
      <c r="L314" s="4">
        <v>50000</v>
      </c>
      <c r="M314" s="4">
        <v>60000</v>
      </c>
      <c r="N314" s="4">
        <v>78.400000000000006</v>
      </c>
      <c r="O314" s="4">
        <v>20000</v>
      </c>
      <c r="P314" s="4">
        <v>168564</v>
      </c>
      <c r="Q314" s="4">
        <v>84134</v>
      </c>
      <c r="R314" s="4">
        <v>2.6</v>
      </c>
      <c r="S314" s="56">
        <v>15</v>
      </c>
    </row>
    <row r="315" spans="1:19" x14ac:dyDescent="0.25">
      <c r="A315" s="3" t="s">
        <v>86</v>
      </c>
      <c r="B315" s="6">
        <v>1780</v>
      </c>
      <c r="C315" s="6">
        <v>15.42</v>
      </c>
      <c r="D315" s="4">
        <v>6.06</v>
      </c>
      <c r="E315" s="6">
        <v>1079000000</v>
      </c>
      <c r="F315" s="6">
        <v>1160000000</v>
      </c>
      <c r="G315" s="100">
        <v>140000000</v>
      </c>
      <c r="H315" s="100">
        <v>3.3</v>
      </c>
      <c r="I315" s="4">
        <v>947</v>
      </c>
      <c r="J315" s="6">
        <v>1700000000</v>
      </c>
      <c r="K315" s="4">
        <v>0.3</v>
      </c>
      <c r="L315" s="4">
        <v>20000</v>
      </c>
      <c r="M315" s="4">
        <v>125900</v>
      </c>
      <c r="N315" s="4">
        <v>77.900000000000006</v>
      </c>
      <c r="O315" s="4">
        <v>13000</v>
      </c>
      <c r="P315" s="4">
        <v>448713</v>
      </c>
      <c r="Q315" s="4">
        <v>210000</v>
      </c>
      <c r="R315" s="4">
        <v>1.91</v>
      </c>
      <c r="S315" s="56">
        <v>27.8</v>
      </c>
    </row>
    <row r="316" spans="1:19" x14ac:dyDescent="0.25">
      <c r="A316" s="3" t="s">
        <v>85</v>
      </c>
      <c r="B316" s="6">
        <v>344</v>
      </c>
      <c r="C316" s="6">
        <v>22.3</v>
      </c>
      <c r="D316" s="4">
        <v>7.17</v>
      </c>
      <c r="E316" s="6">
        <v>138600000</v>
      </c>
      <c r="F316" s="6">
        <v>149000000</v>
      </c>
      <c r="G316" s="100">
        <v>46000000</v>
      </c>
      <c r="H316" s="100">
        <v>2.5</v>
      </c>
      <c r="I316" s="4">
        <v>1040</v>
      </c>
      <c r="J316" s="6">
        <v>208000000</v>
      </c>
      <c r="K316" s="4">
        <v>2.8</v>
      </c>
      <c r="L316" s="4">
        <v>15000</v>
      </c>
      <c r="M316" s="4">
        <v>42300</v>
      </c>
      <c r="N316" s="4">
        <v>64.53</v>
      </c>
      <c r="O316" s="4">
        <v>1000</v>
      </c>
      <c r="P316" s="4">
        <v>89502</v>
      </c>
      <c r="Q316" s="4">
        <v>33500</v>
      </c>
      <c r="R316" s="4">
        <v>2.37</v>
      </c>
      <c r="S316" s="56">
        <v>12.5</v>
      </c>
    </row>
    <row r="317" spans="1:19" x14ac:dyDescent="0.25">
      <c r="A317" s="3" t="s">
        <v>84</v>
      </c>
      <c r="B317" s="6">
        <v>2166086</v>
      </c>
      <c r="C317" s="6">
        <v>15.93</v>
      </c>
      <c r="D317" s="4">
        <v>7.77</v>
      </c>
      <c r="E317" s="6">
        <v>227900000</v>
      </c>
      <c r="F317" s="6">
        <v>245000000</v>
      </c>
      <c r="G317" s="100">
        <v>388000000</v>
      </c>
      <c r="H317" s="100">
        <v>1.8</v>
      </c>
      <c r="I317" s="4"/>
      <c r="J317" s="6">
        <v>445000000</v>
      </c>
      <c r="K317" s="4">
        <v>1.6</v>
      </c>
      <c r="L317" s="4">
        <v>20000</v>
      </c>
      <c r="M317" s="4">
        <v>24500</v>
      </c>
      <c r="N317" s="4">
        <v>69.650000000000006</v>
      </c>
      <c r="O317" s="4">
        <v>3700</v>
      </c>
      <c r="P317" s="4">
        <v>56375</v>
      </c>
      <c r="Q317" s="4">
        <v>26000</v>
      </c>
      <c r="R317" s="4">
        <v>2.41</v>
      </c>
      <c r="S317" s="56">
        <v>10</v>
      </c>
    </row>
    <row r="318" spans="1:19" x14ac:dyDescent="0.25">
      <c r="A318" s="3" t="s">
        <v>83</v>
      </c>
      <c r="B318" s="6">
        <v>131940</v>
      </c>
      <c r="C318" s="6">
        <v>9.7200000000000006</v>
      </c>
      <c r="D318" s="4">
        <v>10.15</v>
      </c>
      <c r="E318" s="6">
        <v>47420000000</v>
      </c>
      <c r="F318" s="6">
        <v>47220000000</v>
      </c>
      <c r="G318" s="100">
        <v>15500000000</v>
      </c>
      <c r="H318" s="100">
        <v>3.7</v>
      </c>
      <c r="I318" s="4">
        <v>117000</v>
      </c>
      <c r="J318" s="6">
        <v>54280000000</v>
      </c>
      <c r="K318" s="4">
        <v>2.9</v>
      </c>
      <c r="L318" s="4">
        <v>1718400</v>
      </c>
      <c r="M318" s="4">
        <v>4400000</v>
      </c>
      <c r="N318" s="4">
        <v>79.09</v>
      </c>
      <c r="O318" s="4">
        <v>405700</v>
      </c>
      <c r="P318" s="4">
        <v>10668354</v>
      </c>
      <c r="Q318" s="4">
        <v>5205100</v>
      </c>
      <c r="R318" s="4">
        <v>1.33</v>
      </c>
      <c r="S318" s="56">
        <v>10</v>
      </c>
    </row>
    <row r="319" spans="1:19" x14ac:dyDescent="0.25">
      <c r="A319" s="3" t="s">
        <v>82</v>
      </c>
      <c r="B319" s="6">
        <v>7</v>
      </c>
      <c r="C319" s="6">
        <v>10.87</v>
      </c>
      <c r="D319" s="4">
        <v>9.18</v>
      </c>
      <c r="E319" s="6">
        <v>96760000</v>
      </c>
      <c r="F319" s="6">
        <v>104000000</v>
      </c>
      <c r="G319" s="100">
        <v>136000000</v>
      </c>
      <c r="H319" s="100">
        <v>3.3</v>
      </c>
      <c r="I319" s="4">
        <v>29</v>
      </c>
      <c r="J319" s="6">
        <v>1743000000</v>
      </c>
      <c r="K319" s="4">
        <v>1.5</v>
      </c>
      <c r="L319" s="4">
        <v>6200</v>
      </c>
      <c r="M319" s="4">
        <v>14800</v>
      </c>
      <c r="N319" s="4">
        <v>79.67</v>
      </c>
      <c r="O319" s="4">
        <v>42000</v>
      </c>
      <c r="P319" s="4">
        <v>27884</v>
      </c>
      <c r="Q319" s="4">
        <v>24512</v>
      </c>
      <c r="R319" s="4">
        <v>1.65</v>
      </c>
      <c r="S319" s="56">
        <v>2</v>
      </c>
    </row>
    <row r="320" spans="1:19" x14ac:dyDescent="0.25">
      <c r="A320" s="3" t="s">
        <v>81</v>
      </c>
      <c r="B320" s="6">
        <v>239460</v>
      </c>
      <c r="C320" s="6">
        <v>23.97</v>
      </c>
      <c r="D320" s="4">
        <v>10.84</v>
      </c>
      <c r="E320" s="6">
        <v>6137000000</v>
      </c>
      <c r="F320" s="6">
        <v>6922000000</v>
      </c>
      <c r="G320" s="100">
        <v>3010000000</v>
      </c>
      <c r="H320" s="100">
        <v>5.4</v>
      </c>
      <c r="I320" s="4">
        <v>46176</v>
      </c>
      <c r="J320" s="6">
        <v>3699000000</v>
      </c>
      <c r="K320" s="4">
        <v>13</v>
      </c>
      <c r="L320" s="4">
        <v>170000</v>
      </c>
      <c r="M320" s="4">
        <v>10240000</v>
      </c>
      <c r="N320" s="4">
        <v>56</v>
      </c>
      <c r="O320" s="4">
        <v>38000</v>
      </c>
      <c r="P320" s="4">
        <v>21029853</v>
      </c>
      <c r="Q320" s="4">
        <v>302300</v>
      </c>
      <c r="R320" s="4">
        <v>3.02</v>
      </c>
      <c r="S320" s="56">
        <v>20</v>
      </c>
    </row>
    <row r="321" spans="1:19" x14ac:dyDescent="0.25">
      <c r="A321" s="3" t="s">
        <v>80</v>
      </c>
      <c r="B321" s="6">
        <v>357021</v>
      </c>
      <c r="C321" s="6">
        <v>8.33</v>
      </c>
      <c r="D321" s="4">
        <v>10.55</v>
      </c>
      <c r="E321" s="6">
        <v>519500000000</v>
      </c>
      <c r="F321" s="6">
        <v>560000000000</v>
      </c>
      <c r="G321" s="100">
        <v>893300000000</v>
      </c>
      <c r="H321" s="100">
        <v>1.7</v>
      </c>
      <c r="I321" s="4">
        <v>230735</v>
      </c>
      <c r="J321" s="6">
        <v>716700000000</v>
      </c>
      <c r="K321" s="4">
        <v>1.6</v>
      </c>
      <c r="L321" s="4">
        <v>39000000</v>
      </c>
      <c r="M321" s="4">
        <v>42630000</v>
      </c>
      <c r="N321" s="4">
        <v>78.650000000000006</v>
      </c>
      <c r="O321" s="4">
        <v>2891000</v>
      </c>
      <c r="P321" s="4">
        <v>82431390</v>
      </c>
      <c r="Q321" s="4">
        <v>54350000</v>
      </c>
      <c r="R321" s="4">
        <v>1.39</v>
      </c>
      <c r="S321" s="56">
        <v>10.6</v>
      </c>
    </row>
    <row r="322" spans="1:19" x14ac:dyDescent="0.25">
      <c r="A322" s="3" t="s">
        <v>79</v>
      </c>
      <c r="B322" s="6">
        <v>69700</v>
      </c>
      <c r="C322" s="6">
        <v>10.25</v>
      </c>
      <c r="D322" s="4">
        <v>9.09</v>
      </c>
      <c r="E322" s="6">
        <v>6811000000</v>
      </c>
      <c r="F322" s="6">
        <v>6732000000</v>
      </c>
      <c r="G322" s="100">
        <v>909400000</v>
      </c>
      <c r="H322" s="100">
        <v>9.5</v>
      </c>
      <c r="I322" s="4">
        <v>20229</v>
      </c>
      <c r="J322" s="6">
        <v>1806000000</v>
      </c>
      <c r="K322" s="4">
        <v>5.5</v>
      </c>
      <c r="L322" s="4">
        <v>150500</v>
      </c>
      <c r="M322" s="4">
        <v>2100000</v>
      </c>
      <c r="N322" s="4">
        <v>75.88</v>
      </c>
      <c r="O322" s="4">
        <v>31500</v>
      </c>
      <c r="P322" s="4">
        <v>4677401</v>
      </c>
      <c r="Q322" s="4">
        <v>650500</v>
      </c>
      <c r="R322" s="4">
        <v>1.41</v>
      </c>
      <c r="S322" s="56">
        <v>17</v>
      </c>
    </row>
    <row r="323" spans="1:19" x14ac:dyDescent="0.25">
      <c r="A323" s="3" t="s">
        <v>78</v>
      </c>
      <c r="B323" s="6">
        <v>267667</v>
      </c>
      <c r="C323" s="6">
        <v>36.24</v>
      </c>
      <c r="D323" s="4">
        <v>11.72</v>
      </c>
      <c r="E323" s="6">
        <v>1080000000</v>
      </c>
      <c r="F323" s="6">
        <v>1161000000</v>
      </c>
      <c r="G323" s="100">
        <v>3710000000</v>
      </c>
      <c r="H323" s="100">
        <v>1.9</v>
      </c>
      <c r="I323" s="4">
        <v>8464</v>
      </c>
      <c r="J323" s="6">
        <v>1225000000</v>
      </c>
      <c r="K323" s="4">
        <v>1.5</v>
      </c>
      <c r="L323" s="4">
        <v>35000</v>
      </c>
      <c r="M323" s="4">
        <v>650000</v>
      </c>
      <c r="N323" s="4">
        <v>55.75</v>
      </c>
      <c r="O323" s="4">
        <v>13000</v>
      </c>
      <c r="P323" s="4">
        <v>1389201</v>
      </c>
      <c r="Q323" s="4">
        <v>38400</v>
      </c>
      <c r="R323" s="4">
        <v>4.7699999999999996</v>
      </c>
      <c r="S323" s="56">
        <v>21</v>
      </c>
    </row>
    <row r="324" spans="1:19" x14ac:dyDescent="0.25">
      <c r="A324" s="3" t="s">
        <v>77</v>
      </c>
      <c r="B324" s="6">
        <v>4167</v>
      </c>
      <c r="C324" s="6">
        <v>16.93</v>
      </c>
      <c r="D324" s="4">
        <v>4.63</v>
      </c>
      <c r="E324" s="6">
        <v>353400000</v>
      </c>
      <c r="F324" s="6">
        <v>380000000</v>
      </c>
      <c r="G324" s="100">
        <v>244000000</v>
      </c>
      <c r="H324" s="100">
        <v>3.3</v>
      </c>
      <c r="I324" s="4">
        <v>2590</v>
      </c>
      <c r="J324" s="6">
        <v>1341000000</v>
      </c>
      <c r="K324" s="4">
        <v>1.5</v>
      </c>
      <c r="L324" s="4">
        <v>35000</v>
      </c>
      <c r="M324" s="4">
        <v>70000</v>
      </c>
      <c r="N324" s="4">
        <v>75.900000000000006</v>
      </c>
      <c r="O324" s="4">
        <v>4750</v>
      </c>
      <c r="P324" s="4">
        <v>270485</v>
      </c>
      <c r="Q324" s="4">
        <v>52500</v>
      </c>
      <c r="R324" s="4">
        <v>2.04</v>
      </c>
      <c r="S324" s="56">
        <v>11.8</v>
      </c>
    </row>
    <row r="325" spans="1:19" x14ac:dyDescent="0.25">
      <c r="A325" s="3" t="s">
        <v>76</v>
      </c>
      <c r="B325" s="6">
        <v>91000</v>
      </c>
      <c r="C325" s="6">
        <v>20.7</v>
      </c>
      <c r="D325" s="4">
        <v>4.8499999999999996</v>
      </c>
      <c r="E325" s="6">
        <v>427900000</v>
      </c>
      <c r="F325" s="6">
        <v>460100000</v>
      </c>
      <c r="G325" s="100">
        <v>155000000</v>
      </c>
      <c r="H325" s="100">
        <v>3.3</v>
      </c>
      <c r="I325" s="4">
        <v>817</v>
      </c>
      <c r="J325" s="6">
        <v>625000000</v>
      </c>
      <c r="K325" s="4">
        <v>1.5</v>
      </c>
      <c r="L325" s="4">
        <v>3200</v>
      </c>
      <c r="M325" s="4">
        <v>58800</v>
      </c>
      <c r="N325" s="4">
        <v>77.09</v>
      </c>
      <c r="O325" s="4">
        <v>6500</v>
      </c>
      <c r="P325" s="4">
        <v>195506</v>
      </c>
      <c r="Q325" s="4">
        <v>51000</v>
      </c>
      <c r="R325" s="4">
        <v>3.01</v>
      </c>
      <c r="S325" s="56">
        <v>22</v>
      </c>
    </row>
    <row r="326" spans="1:19" x14ac:dyDescent="0.25">
      <c r="A326" s="3" t="s">
        <v>75</v>
      </c>
      <c r="B326" s="6">
        <v>547030</v>
      </c>
      <c r="C326" s="6">
        <v>12.15</v>
      </c>
      <c r="D326" s="4">
        <v>9.08</v>
      </c>
      <c r="E326" s="6">
        <v>414700000000</v>
      </c>
      <c r="F326" s="6">
        <v>528600000000</v>
      </c>
      <c r="G326" s="100">
        <v>419000000000</v>
      </c>
      <c r="H326" s="100">
        <v>2.1</v>
      </c>
      <c r="I326" s="4">
        <v>893100</v>
      </c>
      <c r="J326" s="6">
        <v>419700000000</v>
      </c>
      <c r="K326" s="4">
        <v>2.2999999999999998</v>
      </c>
      <c r="L326" s="4">
        <v>21900000</v>
      </c>
      <c r="M326" s="4">
        <v>27700000</v>
      </c>
      <c r="N326" s="4">
        <v>79.599999999999994</v>
      </c>
      <c r="O326" s="4">
        <v>2026000</v>
      </c>
      <c r="P326" s="4">
        <v>60656178</v>
      </c>
      <c r="Q326" s="4">
        <v>33905400</v>
      </c>
      <c r="R326" s="4">
        <v>1.85</v>
      </c>
      <c r="S326" s="56">
        <v>10.1</v>
      </c>
    </row>
    <row r="327" spans="1:19" x14ac:dyDescent="0.25">
      <c r="A327" s="3" t="s">
        <v>74</v>
      </c>
      <c r="B327" s="6">
        <v>338145</v>
      </c>
      <c r="C327" s="6">
        <v>10.5</v>
      </c>
      <c r="D327" s="4">
        <v>9.7899999999999991</v>
      </c>
      <c r="E327" s="6">
        <v>78580000000</v>
      </c>
      <c r="F327" s="6">
        <v>71590000000</v>
      </c>
      <c r="G327" s="100">
        <v>61040000000</v>
      </c>
      <c r="H327" s="100">
        <v>3</v>
      </c>
      <c r="I327" s="4">
        <v>78197</v>
      </c>
      <c r="J327" s="6">
        <v>45170000000</v>
      </c>
      <c r="K327" s="4">
        <v>0.7</v>
      </c>
      <c r="L327" s="4">
        <v>2650000</v>
      </c>
      <c r="M327" s="4">
        <v>2660000</v>
      </c>
      <c r="N327" s="4">
        <v>78.349999999999994</v>
      </c>
      <c r="O327" s="4">
        <v>211400</v>
      </c>
      <c r="P327" s="4">
        <v>5223442</v>
      </c>
      <c r="Q327" s="4">
        <v>2548000</v>
      </c>
      <c r="R327" s="4">
        <v>1.73</v>
      </c>
      <c r="S327" s="56">
        <v>8.9</v>
      </c>
    </row>
    <row r="328" spans="1:19" x14ac:dyDescent="0.25">
      <c r="A328" s="3" t="s">
        <v>73</v>
      </c>
      <c r="B328" s="6">
        <v>18270</v>
      </c>
      <c r="C328" s="6">
        <v>22.73</v>
      </c>
      <c r="D328" s="4">
        <v>5.65</v>
      </c>
      <c r="E328" s="6">
        <v>697500000</v>
      </c>
      <c r="F328" s="6">
        <v>750000000</v>
      </c>
      <c r="G328" s="100">
        <v>609000000</v>
      </c>
      <c r="H328" s="100">
        <v>3.6</v>
      </c>
      <c r="I328" s="4">
        <v>3440</v>
      </c>
      <c r="J328" s="6">
        <v>835000000</v>
      </c>
      <c r="K328" s="4">
        <v>1.6</v>
      </c>
      <c r="L328" s="4">
        <v>55000</v>
      </c>
      <c r="M328" s="4">
        <v>137000</v>
      </c>
      <c r="N328" s="4">
        <v>69.53</v>
      </c>
      <c r="O328" s="4">
        <v>5700</v>
      </c>
      <c r="P328" s="4">
        <v>893354</v>
      </c>
      <c r="Q328" s="4">
        <v>102000</v>
      </c>
      <c r="R328" s="4">
        <v>2.75</v>
      </c>
      <c r="S328" s="56">
        <v>7.6</v>
      </c>
    </row>
    <row r="329" spans="1:19" x14ac:dyDescent="0.25">
      <c r="A329" s="3" t="s">
        <v>72</v>
      </c>
      <c r="B329" s="6">
        <v>1399</v>
      </c>
      <c r="C329" s="6">
        <v>13.97</v>
      </c>
      <c r="D329" s="4">
        <v>8.69</v>
      </c>
      <c r="E329" s="6">
        <v>204600000</v>
      </c>
      <c r="F329" s="6">
        <v>220000000</v>
      </c>
      <c r="G329" s="100">
        <v>408000000</v>
      </c>
      <c r="H329" s="100">
        <v>10</v>
      </c>
      <c r="I329" s="4">
        <v>463</v>
      </c>
      <c r="J329" s="6">
        <v>466000000</v>
      </c>
      <c r="K329" s="4">
        <v>5.0999999999999996</v>
      </c>
      <c r="L329" s="4">
        <v>25000</v>
      </c>
      <c r="M329" s="4">
        <v>24250</v>
      </c>
      <c r="N329" s="4">
        <v>79.209999999999994</v>
      </c>
      <c r="O329" s="4">
        <v>4500</v>
      </c>
      <c r="P329" s="4">
        <v>46962</v>
      </c>
      <c r="Q329" s="4">
        <v>23000</v>
      </c>
      <c r="R329" s="4">
        <v>2.2000000000000002</v>
      </c>
      <c r="S329" s="56">
        <v>1</v>
      </c>
    </row>
    <row r="330" spans="1:19" x14ac:dyDescent="0.25">
      <c r="A330" s="3" t="s">
        <v>71</v>
      </c>
      <c r="B330" s="6">
        <v>45226</v>
      </c>
      <c r="C330" s="6">
        <v>9.91</v>
      </c>
      <c r="D330" s="4">
        <v>13.21</v>
      </c>
      <c r="E330" s="6">
        <v>6358000000</v>
      </c>
      <c r="F330" s="6">
        <v>8301000000</v>
      </c>
      <c r="G330" s="100">
        <v>5701000000</v>
      </c>
      <c r="H330" s="100">
        <v>6</v>
      </c>
      <c r="I330" s="4">
        <v>55944</v>
      </c>
      <c r="J330" s="6">
        <v>7318000000</v>
      </c>
      <c r="K330" s="4">
        <v>3</v>
      </c>
      <c r="L330" s="4">
        <v>444000</v>
      </c>
      <c r="M330" s="4">
        <v>660000</v>
      </c>
      <c r="N330" s="4">
        <v>71.77</v>
      </c>
      <c r="O330" s="4">
        <v>24000</v>
      </c>
      <c r="P330" s="4">
        <v>1332893</v>
      </c>
      <c r="Q330" s="4">
        <v>475000</v>
      </c>
      <c r="R330" s="4">
        <v>1.39</v>
      </c>
      <c r="S330" s="56">
        <v>9.6</v>
      </c>
    </row>
    <row r="331" spans="1:19" x14ac:dyDescent="0.25">
      <c r="A331" s="3" t="s">
        <v>70</v>
      </c>
      <c r="B331" s="6">
        <v>28051</v>
      </c>
      <c r="C331" s="6">
        <v>36.18</v>
      </c>
      <c r="D331" s="4">
        <v>12</v>
      </c>
      <c r="E331" s="6">
        <v>24820000</v>
      </c>
      <c r="F331" s="6">
        <v>26690000</v>
      </c>
      <c r="G331" s="100">
        <v>2771000000</v>
      </c>
      <c r="H331" s="100">
        <v>20</v>
      </c>
      <c r="I331" s="4">
        <v>2880</v>
      </c>
      <c r="J331" s="6">
        <v>1167000000</v>
      </c>
      <c r="K331" s="4">
        <v>8.5</v>
      </c>
      <c r="L331" s="4">
        <v>1800</v>
      </c>
      <c r="M331" s="4">
        <v>1201</v>
      </c>
      <c r="N331" s="4">
        <v>55.56</v>
      </c>
      <c r="O331" s="4">
        <v>2000</v>
      </c>
      <c r="P331" s="4">
        <v>535881</v>
      </c>
      <c r="Q331" s="4">
        <v>9600</v>
      </c>
      <c r="R331" s="4">
        <v>4.62</v>
      </c>
      <c r="S331" s="56">
        <v>30</v>
      </c>
    </row>
    <row r="332" spans="1:19" x14ac:dyDescent="0.25">
      <c r="A332" s="3" t="s">
        <v>69</v>
      </c>
      <c r="B332" s="6">
        <v>21040</v>
      </c>
      <c r="C332" s="6">
        <v>27.04</v>
      </c>
      <c r="D332" s="4">
        <v>5.85</v>
      </c>
      <c r="E332" s="6">
        <v>4450000000</v>
      </c>
      <c r="F332" s="6">
        <v>4158000000</v>
      </c>
      <c r="G332" s="100">
        <v>3249000000</v>
      </c>
      <c r="H332" s="100">
        <v>1.8</v>
      </c>
      <c r="I332" s="4">
        <v>10029</v>
      </c>
      <c r="J332" s="6">
        <v>5968000000</v>
      </c>
      <c r="K332" s="4">
        <v>5.4</v>
      </c>
      <c r="L332" s="4">
        <v>550000</v>
      </c>
      <c r="M332" s="4">
        <v>2750000</v>
      </c>
      <c r="N332" s="4">
        <v>71.22</v>
      </c>
      <c r="O332" s="4">
        <v>39000</v>
      </c>
      <c r="P332" s="4">
        <v>6704932</v>
      </c>
      <c r="Q332" s="4">
        <v>752600</v>
      </c>
      <c r="R332" s="4">
        <v>3.16</v>
      </c>
      <c r="S332" s="56">
        <v>6.3</v>
      </c>
    </row>
    <row r="333" spans="1:19" x14ac:dyDescent="0.25">
      <c r="A333" s="3" t="s">
        <v>68</v>
      </c>
      <c r="B333" s="6">
        <v>1001450</v>
      </c>
      <c r="C333" s="6">
        <v>23.32</v>
      </c>
      <c r="D333" s="4">
        <v>5.26</v>
      </c>
      <c r="E333" s="6">
        <v>75580000000</v>
      </c>
      <c r="F333" s="6">
        <v>81270000000</v>
      </c>
      <c r="G333" s="100">
        <v>11000000000</v>
      </c>
      <c r="H333" s="100">
        <v>4.5</v>
      </c>
      <c r="I333" s="4">
        <v>64000</v>
      </c>
      <c r="J333" s="6">
        <v>19210000000</v>
      </c>
      <c r="K333" s="4">
        <v>9.5</v>
      </c>
      <c r="L333" s="4">
        <v>2700000</v>
      </c>
      <c r="M333" s="4">
        <v>20710000</v>
      </c>
      <c r="N333" s="4">
        <v>71</v>
      </c>
      <c r="O333" s="4">
        <v>562000</v>
      </c>
      <c r="P333" s="4">
        <v>77505756</v>
      </c>
      <c r="Q333" s="4">
        <v>8735700</v>
      </c>
      <c r="R333" s="4">
        <v>2.88</v>
      </c>
      <c r="S333" s="56">
        <v>10.9</v>
      </c>
    </row>
    <row r="334" spans="1:19" x14ac:dyDescent="0.25">
      <c r="A334" s="3" t="s">
        <v>67</v>
      </c>
      <c r="B334" s="6">
        <v>283560</v>
      </c>
      <c r="C334" s="6">
        <v>22.67</v>
      </c>
      <c r="D334" s="4">
        <v>4.24</v>
      </c>
      <c r="E334" s="6">
        <v>75580000000</v>
      </c>
      <c r="F334" s="6">
        <v>81270000000</v>
      </c>
      <c r="G334" s="100">
        <v>7560000000</v>
      </c>
      <c r="H334" s="100">
        <v>5.8</v>
      </c>
      <c r="I334" s="4">
        <v>43197</v>
      </c>
      <c r="J334" s="6">
        <v>7650000000</v>
      </c>
      <c r="K334" s="4">
        <v>2</v>
      </c>
      <c r="L334" s="4">
        <v>569700</v>
      </c>
      <c r="M334" s="4">
        <v>4530000</v>
      </c>
      <c r="N334" s="4">
        <v>76.209999999999994</v>
      </c>
      <c r="O334" s="4">
        <v>129000</v>
      </c>
      <c r="P334" s="4">
        <v>13363593</v>
      </c>
      <c r="Q334" s="4">
        <v>1549000</v>
      </c>
      <c r="R334" s="4">
        <v>2.72</v>
      </c>
      <c r="S334" s="56">
        <v>11.1</v>
      </c>
    </row>
    <row r="335" spans="1:19" x14ac:dyDescent="0.25">
      <c r="A335" s="3" t="s">
        <v>66</v>
      </c>
      <c r="B335" s="6">
        <v>48730</v>
      </c>
      <c r="C335" s="6">
        <v>23.28</v>
      </c>
      <c r="D335" s="4">
        <v>7.35</v>
      </c>
      <c r="E335" s="6">
        <v>8912000000</v>
      </c>
      <c r="F335" s="6">
        <v>9583000000</v>
      </c>
      <c r="G335" s="100">
        <v>5446000000</v>
      </c>
      <c r="H335" s="100">
        <v>1.7</v>
      </c>
      <c r="I335" s="4">
        <v>12600</v>
      </c>
      <c r="J335" s="6">
        <v>8093000000</v>
      </c>
      <c r="K335" s="4">
        <v>55</v>
      </c>
      <c r="L335" s="4">
        <v>500000</v>
      </c>
      <c r="M335" s="4">
        <v>2154</v>
      </c>
      <c r="N335" s="4">
        <v>67.260000000000005</v>
      </c>
      <c r="O335" s="4">
        <v>129000</v>
      </c>
      <c r="P335" s="4">
        <v>8950034</v>
      </c>
      <c r="Q335" s="4">
        <v>901800</v>
      </c>
      <c r="R335" s="4">
        <v>2.86</v>
      </c>
      <c r="S335" s="56">
        <v>17</v>
      </c>
    </row>
    <row r="336" spans="1:19" x14ac:dyDescent="0.25">
      <c r="A336" s="3" t="s">
        <v>65</v>
      </c>
      <c r="B336" s="6">
        <v>754</v>
      </c>
      <c r="C336" s="6">
        <v>15.73</v>
      </c>
      <c r="D336" s="4">
        <v>6.81</v>
      </c>
      <c r="E336" s="6">
        <v>63620000</v>
      </c>
      <c r="F336" s="6">
        <v>68410000</v>
      </c>
      <c r="G336" s="100">
        <v>39000000</v>
      </c>
      <c r="H336" s="100">
        <v>-1</v>
      </c>
      <c r="I336" s="4">
        <v>780</v>
      </c>
      <c r="J336" s="6">
        <v>98200000</v>
      </c>
      <c r="K336" s="4">
        <v>1</v>
      </c>
      <c r="L336" s="4">
        <v>12500</v>
      </c>
      <c r="M336" s="4">
        <v>25000</v>
      </c>
      <c r="N336" s="4">
        <v>74.650000000000006</v>
      </c>
      <c r="O336" s="4">
        <v>600</v>
      </c>
      <c r="P336" s="4">
        <v>69029</v>
      </c>
      <c r="Q336" s="4">
        <v>23700</v>
      </c>
      <c r="R336" s="4">
        <v>1.96</v>
      </c>
      <c r="S336" s="56">
        <v>23</v>
      </c>
    </row>
    <row r="337" spans="1:19" x14ac:dyDescent="0.25">
      <c r="A337" s="3" t="s">
        <v>64</v>
      </c>
      <c r="B337" s="6">
        <v>23000</v>
      </c>
      <c r="C337" s="6">
        <v>39.979999999999997</v>
      </c>
      <c r="D337" s="4">
        <v>19.39</v>
      </c>
      <c r="E337" s="6">
        <v>167400000</v>
      </c>
      <c r="F337" s="6">
        <v>180000000</v>
      </c>
      <c r="G337" s="100">
        <v>155000000</v>
      </c>
      <c r="H337" s="100">
        <v>3.5</v>
      </c>
      <c r="I337" s="4">
        <v>2890</v>
      </c>
      <c r="J337" s="6">
        <v>665000000</v>
      </c>
      <c r="K337" s="4">
        <v>2</v>
      </c>
      <c r="L337" s="4">
        <v>6500</v>
      </c>
      <c r="M337" s="4">
        <v>282000</v>
      </c>
      <c r="N337" s="4">
        <v>43.1</v>
      </c>
      <c r="O337" s="4">
        <v>11300</v>
      </c>
      <c r="P337" s="4">
        <v>476703</v>
      </c>
      <c r="Q337" s="4">
        <v>9500</v>
      </c>
      <c r="R337" s="4">
        <v>5.4</v>
      </c>
      <c r="S337" s="56">
        <v>50</v>
      </c>
    </row>
    <row r="338" spans="1:19" x14ac:dyDescent="0.25">
      <c r="A338" s="3" t="s">
        <v>63</v>
      </c>
      <c r="B338" s="6">
        <v>43094</v>
      </c>
      <c r="C338" s="6">
        <v>11.36</v>
      </c>
      <c r="D338" s="4">
        <v>10.43</v>
      </c>
      <c r="E338" s="6">
        <v>31630000000</v>
      </c>
      <c r="F338" s="6">
        <v>36380000000</v>
      </c>
      <c r="G338" s="100">
        <v>73060000000</v>
      </c>
      <c r="H338" s="100">
        <v>2.1</v>
      </c>
      <c r="I338" s="4">
        <v>71847</v>
      </c>
      <c r="J338" s="6">
        <v>63450000000</v>
      </c>
      <c r="K338" s="4">
        <v>1.4</v>
      </c>
      <c r="L338" s="4">
        <v>2756000</v>
      </c>
      <c r="M338" s="4">
        <v>2870000</v>
      </c>
      <c r="N338" s="4">
        <v>77.62</v>
      </c>
      <c r="O338" s="4">
        <v>218000</v>
      </c>
      <c r="P338" s="4">
        <v>5432335</v>
      </c>
      <c r="Q338" s="4">
        <v>3610100</v>
      </c>
      <c r="R338" s="4">
        <v>1.74</v>
      </c>
      <c r="S338" s="56">
        <v>6.2</v>
      </c>
    </row>
    <row r="339" spans="1:19" x14ac:dyDescent="0.25">
      <c r="A339" s="3" t="s">
        <v>62</v>
      </c>
      <c r="B339" s="6">
        <v>78866</v>
      </c>
      <c r="C339" s="6">
        <v>9.07</v>
      </c>
      <c r="D339" s="4">
        <v>10.54</v>
      </c>
      <c r="E339" s="6">
        <v>55330000000</v>
      </c>
      <c r="F339" s="6">
        <v>71750000000</v>
      </c>
      <c r="G339" s="100">
        <v>66510000000</v>
      </c>
      <c r="H339" s="100">
        <v>3.7</v>
      </c>
      <c r="I339" s="4">
        <v>127204</v>
      </c>
      <c r="J339" s="6">
        <v>68190000000</v>
      </c>
      <c r="K339" s="4">
        <v>3.2</v>
      </c>
      <c r="L339" s="4">
        <v>2700000</v>
      </c>
      <c r="M339" s="4">
        <v>5250000</v>
      </c>
      <c r="N339" s="4">
        <v>76.02</v>
      </c>
      <c r="O339" s="4">
        <v>175700</v>
      </c>
      <c r="P339" s="4">
        <v>10241138</v>
      </c>
      <c r="Q339" s="4">
        <v>3626000</v>
      </c>
      <c r="R339" s="4">
        <v>1.2</v>
      </c>
      <c r="S339" s="56">
        <v>10.6</v>
      </c>
    </row>
    <row r="340" spans="1:19" x14ac:dyDescent="0.25">
      <c r="A340" s="3" t="s">
        <v>61</v>
      </c>
      <c r="B340" s="6">
        <v>9250</v>
      </c>
      <c r="C340" s="6">
        <v>12.57</v>
      </c>
      <c r="D340" s="4">
        <v>7.64</v>
      </c>
      <c r="E340" s="6">
        <v>602000000</v>
      </c>
      <c r="F340" s="6">
        <v>4000000000</v>
      </c>
      <c r="G340" s="100">
        <v>49300000</v>
      </c>
      <c r="H340" s="100">
        <v>2.6</v>
      </c>
      <c r="I340" s="4">
        <v>13943</v>
      </c>
      <c r="J340" s="6">
        <v>415200000</v>
      </c>
      <c r="K340" s="4">
        <v>2.4</v>
      </c>
      <c r="L340" s="4">
        <v>210000</v>
      </c>
      <c r="M340" s="4">
        <v>95025</v>
      </c>
      <c r="N340" s="4">
        <v>77.650000000000006</v>
      </c>
      <c r="O340" s="4">
        <v>49000</v>
      </c>
      <c r="P340" s="4">
        <v>780133</v>
      </c>
      <c r="Q340" s="4">
        <v>86228</v>
      </c>
      <c r="R340" s="4">
        <v>1.83</v>
      </c>
      <c r="S340" s="56">
        <v>3.2</v>
      </c>
    </row>
    <row r="341" spans="1:19" x14ac:dyDescent="0.25">
      <c r="A341" s="3" t="s">
        <v>60</v>
      </c>
      <c r="B341" s="6">
        <v>110860</v>
      </c>
      <c r="C341" s="6">
        <v>12.03</v>
      </c>
      <c r="D341" s="4">
        <v>7.19</v>
      </c>
      <c r="E341" s="6">
        <v>13400000000</v>
      </c>
      <c r="F341" s="6">
        <v>14410000000</v>
      </c>
      <c r="G341" s="100">
        <v>2104000000</v>
      </c>
      <c r="H341" s="100">
        <v>3</v>
      </c>
      <c r="I341" s="4">
        <v>60858</v>
      </c>
      <c r="J341" s="6">
        <v>5296000000</v>
      </c>
      <c r="K341" s="4">
        <v>3.1</v>
      </c>
      <c r="L341" s="4">
        <v>120000</v>
      </c>
      <c r="M341" s="4">
        <v>4550000</v>
      </c>
      <c r="N341" s="4">
        <v>77.23</v>
      </c>
      <c r="O341" s="4">
        <v>163000</v>
      </c>
      <c r="P341" s="4">
        <v>11346670</v>
      </c>
      <c r="Q341" s="4">
        <v>574400</v>
      </c>
      <c r="R341" s="4">
        <v>1.66</v>
      </c>
      <c r="S341" s="56">
        <v>2.5</v>
      </c>
    </row>
    <row r="342" spans="1:19" x14ac:dyDescent="0.25">
      <c r="A342" s="3" t="s">
        <v>59</v>
      </c>
      <c r="B342" s="6">
        <v>56542</v>
      </c>
      <c r="C342" s="6">
        <v>9.57</v>
      </c>
      <c r="D342" s="4">
        <v>11.38</v>
      </c>
      <c r="E342" s="6">
        <v>15200000000</v>
      </c>
      <c r="F342" s="6">
        <v>12510000000</v>
      </c>
      <c r="G342" s="100">
        <v>7845000000</v>
      </c>
      <c r="H342" s="100">
        <v>3.7</v>
      </c>
      <c r="I342" s="4">
        <v>28344</v>
      </c>
      <c r="J342" s="6">
        <v>16700000000</v>
      </c>
      <c r="K342" s="4">
        <v>2.5</v>
      </c>
      <c r="L342" s="4">
        <v>1014000</v>
      </c>
      <c r="M342" s="4">
        <v>1710000</v>
      </c>
      <c r="N342" s="4">
        <v>74.45</v>
      </c>
      <c r="O342" s="4">
        <v>89000</v>
      </c>
      <c r="P342" s="4">
        <v>4495904</v>
      </c>
      <c r="Q342" s="4">
        <v>1825000</v>
      </c>
      <c r="R342" s="4">
        <v>1.39</v>
      </c>
      <c r="S342" s="56">
        <v>13.8</v>
      </c>
    </row>
    <row r="343" spans="1:19" x14ac:dyDescent="0.25">
      <c r="A343" s="3" t="s">
        <v>58</v>
      </c>
      <c r="B343" s="6">
        <v>322460</v>
      </c>
      <c r="C343" s="6">
        <v>35.51</v>
      </c>
      <c r="D343" s="4">
        <v>14.94</v>
      </c>
      <c r="E343" s="6">
        <v>2976000000</v>
      </c>
      <c r="F343" s="6">
        <v>4759000000</v>
      </c>
      <c r="G343" s="100">
        <v>5124000000</v>
      </c>
      <c r="H343" s="100">
        <v>-1</v>
      </c>
      <c r="I343" s="4">
        <v>50400</v>
      </c>
      <c r="J343" s="6">
        <v>3360000000</v>
      </c>
      <c r="K343" s="4">
        <v>1.4</v>
      </c>
      <c r="L343" s="4">
        <v>90000</v>
      </c>
      <c r="M343" s="4">
        <v>6700000</v>
      </c>
      <c r="N343" s="4">
        <v>48.62</v>
      </c>
      <c r="O343" s="4">
        <v>32000</v>
      </c>
      <c r="P343" s="4">
        <v>17298040</v>
      </c>
      <c r="Q343" s="4">
        <v>328000</v>
      </c>
      <c r="R343" s="4">
        <v>4.58</v>
      </c>
      <c r="S343" s="56">
        <v>13</v>
      </c>
    </row>
    <row r="344" spans="1:19" x14ac:dyDescent="0.25">
      <c r="A344" s="3" t="s">
        <v>57</v>
      </c>
      <c r="B344" s="6">
        <v>51100</v>
      </c>
      <c r="C344" s="6">
        <v>18.600000000000001</v>
      </c>
      <c r="D344" s="4">
        <v>4.33</v>
      </c>
      <c r="E344" s="6">
        <v>5733000000</v>
      </c>
      <c r="F344" s="6">
        <v>6614000000</v>
      </c>
      <c r="G344" s="100">
        <v>6184000000</v>
      </c>
      <c r="H344" s="100">
        <v>3.9</v>
      </c>
      <c r="I344" s="4">
        <v>35303</v>
      </c>
      <c r="J344" s="6">
        <v>7842000000</v>
      </c>
      <c r="K344" s="4">
        <v>11.5</v>
      </c>
      <c r="L344" s="4">
        <v>800000</v>
      </c>
      <c r="M344" s="4">
        <v>1810000</v>
      </c>
      <c r="N344" s="4">
        <v>76.84</v>
      </c>
      <c r="O344" s="4">
        <v>37000</v>
      </c>
      <c r="P344" s="4">
        <v>4016173</v>
      </c>
      <c r="Q344" s="4">
        <v>1132000</v>
      </c>
      <c r="R344" s="4">
        <v>2.2799999999999998</v>
      </c>
      <c r="S344" s="56">
        <v>6.6</v>
      </c>
    </row>
    <row r="345" spans="1:19" x14ac:dyDescent="0.25">
      <c r="A345" s="3" t="s">
        <v>56</v>
      </c>
      <c r="B345" s="6">
        <v>2170</v>
      </c>
      <c r="C345" s="6">
        <v>37.520000000000003</v>
      </c>
      <c r="D345" s="4">
        <v>8.4</v>
      </c>
      <c r="E345" s="6">
        <v>22170000</v>
      </c>
      <c r="F345" s="6">
        <v>23840000</v>
      </c>
      <c r="G345" s="100">
        <v>28000000</v>
      </c>
      <c r="H345" s="100">
        <v>2</v>
      </c>
      <c r="I345" s="4">
        <v>880</v>
      </c>
      <c r="J345" s="6">
        <v>88000000</v>
      </c>
      <c r="K345" s="4">
        <v>3.5</v>
      </c>
      <c r="L345" s="4">
        <v>5000</v>
      </c>
      <c r="M345" s="4">
        <v>144500</v>
      </c>
      <c r="N345" s="4">
        <v>61.96</v>
      </c>
      <c r="O345" s="4">
        <v>700</v>
      </c>
      <c r="P345" s="4">
        <v>671247</v>
      </c>
      <c r="Q345" s="4">
        <v>13200</v>
      </c>
      <c r="R345" s="4">
        <v>5.09</v>
      </c>
      <c r="S345" s="56">
        <v>20</v>
      </c>
    </row>
    <row r="346" spans="1:19" x14ac:dyDescent="0.25">
      <c r="A346" s="3" t="s">
        <v>55</v>
      </c>
      <c r="B346" s="6">
        <v>1138910</v>
      </c>
      <c r="C346" s="6">
        <v>20.82</v>
      </c>
      <c r="D346" s="4">
        <v>5.59</v>
      </c>
      <c r="E346" s="6">
        <v>41140000000</v>
      </c>
      <c r="F346" s="6">
        <v>44870000000</v>
      </c>
      <c r="G346" s="100">
        <v>15500000000</v>
      </c>
      <c r="H346" s="100">
        <v>3.6</v>
      </c>
      <c r="I346" s="4">
        <v>112998</v>
      </c>
      <c r="J346" s="6">
        <v>15340000000</v>
      </c>
      <c r="K346" s="4">
        <v>5.9</v>
      </c>
      <c r="L346" s="4">
        <v>2732200</v>
      </c>
      <c r="M346" s="4">
        <v>20700000</v>
      </c>
      <c r="N346" s="4">
        <v>71.72</v>
      </c>
      <c r="O346" s="4">
        <v>252000</v>
      </c>
      <c r="P346" s="4">
        <v>42954279</v>
      </c>
      <c r="Q346" s="4">
        <v>8768100</v>
      </c>
      <c r="R346" s="4">
        <v>2.56</v>
      </c>
      <c r="S346" s="56">
        <v>13.6</v>
      </c>
    </row>
    <row r="347" spans="1:19" x14ac:dyDescent="0.25">
      <c r="A347" s="3" t="s">
        <v>54</v>
      </c>
      <c r="B347" s="6">
        <v>9596960</v>
      </c>
      <c r="C347" s="6">
        <v>13.14</v>
      </c>
      <c r="D347" s="4">
        <v>6.94</v>
      </c>
      <c r="E347" s="6">
        <v>1630000000000</v>
      </c>
      <c r="F347" s="6">
        <v>1910000000000</v>
      </c>
      <c r="G347" s="100">
        <v>583100000000</v>
      </c>
      <c r="H347" s="100">
        <v>9.1</v>
      </c>
      <c r="I347" s="4">
        <v>1765222</v>
      </c>
      <c r="J347" s="6">
        <v>552400000000</v>
      </c>
      <c r="K347" s="4">
        <v>4.0999999999999996</v>
      </c>
      <c r="L347" s="4">
        <v>94000000</v>
      </c>
      <c r="M347" s="4">
        <v>760800000</v>
      </c>
      <c r="N347" s="4">
        <v>72.27</v>
      </c>
      <c r="O347" s="4">
        <v>4956000</v>
      </c>
      <c r="P347" s="4">
        <v>1306313812</v>
      </c>
      <c r="Q347" s="4">
        <v>263000000</v>
      </c>
      <c r="R347" s="4">
        <v>1.72</v>
      </c>
      <c r="S347" s="56">
        <v>9.8000000000000007</v>
      </c>
    </row>
    <row r="348" spans="1:19" x14ac:dyDescent="0.25">
      <c r="A348" s="3" t="s">
        <v>53</v>
      </c>
      <c r="B348" s="6">
        <v>756950</v>
      </c>
      <c r="C348" s="6">
        <v>15.44</v>
      </c>
      <c r="D348" s="4">
        <v>5.76</v>
      </c>
      <c r="E348" s="6">
        <v>41800000000</v>
      </c>
      <c r="F348" s="6">
        <v>48600000000</v>
      </c>
      <c r="G348" s="100">
        <v>29200000000</v>
      </c>
      <c r="H348" s="100">
        <v>5.8</v>
      </c>
      <c r="I348" s="4">
        <v>79605</v>
      </c>
      <c r="J348" s="6">
        <v>22530000000</v>
      </c>
      <c r="K348" s="4">
        <v>2.4</v>
      </c>
      <c r="L348" s="4">
        <v>3575000</v>
      </c>
      <c r="M348" s="4">
        <v>6200000</v>
      </c>
      <c r="N348" s="4">
        <v>76.58</v>
      </c>
      <c r="O348" s="4">
        <v>240000</v>
      </c>
      <c r="P348" s="4">
        <v>15980912</v>
      </c>
      <c r="Q348" s="4">
        <v>3467000</v>
      </c>
      <c r="R348" s="4">
        <v>2.02</v>
      </c>
      <c r="S348" s="56">
        <v>8.5</v>
      </c>
    </row>
    <row r="349" spans="1:19" x14ac:dyDescent="0.25">
      <c r="A349" s="3" t="s">
        <v>52</v>
      </c>
      <c r="B349" s="6">
        <v>622984</v>
      </c>
      <c r="C349" s="6">
        <v>35.17</v>
      </c>
      <c r="D349" s="4">
        <v>20.27</v>
      </c>
      <c r="E349" s="6">
        <v>98580000</v>
      </c>
      <c r="F349" s="6">
        <v>106000000</v>
      </c>
      <c r="G349" s="100">
        <v>172000000</v>
      </c>
      <c r="H349" s="100">
        <v>0.5</v>
      </c>
      <c r="I349" s="4">
        <v>23810</v>
      </c>
      <c r="J349" s="6">
        <v>136000000</v>
      </c>
      <c r="K349" s="4">
        <v>3.6</v>
      </c>
      <c r="L349" s="4">
        <v>5000</v>
      </c>
      <c r="M349" s="4">
        <v>2547</v>
      </c>
      <c r="N349" s="4">
        <v>41.01</v>
      </c>
      <c r="O349" s="4">
        <v>2400</v>
      </c>
      <c r="P349" s="4">
        <v>3799897</v>
      </c>
      <c r="Q349" s="4">
        <v>9000</v>
      </c>
      <c r="R349" s="4">
        <v>4.5</v>
      </c>
      <c r="S349" s="56">
        <v>8</v>
      </c>
    </row>
    <row r="350" spans="1:19" x14ac:dyDescent="0.25">
      <c r="A350" s="3" t="s">
        <v>51</v>
      </c>
      <c r="B350" s="6">
        <v>262</v>
      </c>
      <c r="C350" s="6">
        <v>12.92</v>
      </c>
      <c r="D350" s="4">
        <v>4.8099999999999996</v>
      </c>
      <c r="E350" s="6">
        <v>382100000</v>
      </c>
      <c r="F350" s="6">
        <v>410800000</v>
      </c>
      <c r="G350" s="100">
        <v>1200000</v>
      </c>
      <c r="H350" s="100">
        <v>1.7</v>
      </c>
      <c r="I350" s="4">
        <v>785</v>
      </c>
      <c r="J350" s="6">
        <v>457400000</v>
      </c>
      <c r="K350" s="4">
        <v>2.8</v>
      </c>
      <c r="L350" s="4">
        <v>9909</v>
      </c>
      <c r="M350" s="4">
        <v>19820</v>
      </c>
      <c r="N350" s="4">
        <v>79.95</v>
      </c>
      <c r="O350" s="4">
        <v>2400</v>
      </c>
      <c r="P350" s="4">
        <v>44270</v>
      </c>
      <c r="Q350" s="4">
        <v>38000</v>
      </c>
      <c r="R350" s="4">
        <v>1.9</v>
      </c>
      <c r="S350" s="56">
        <v>4.0999999999999996</v>
      </c>
    </row>
    <row r="351" spans="1:19" x14ac:dyDescent="0.25">
      <c r="A351" s="3" t="s">
        <v>50</v>
      </c>
      <c r="B351" s="6">
        <v>4033</v>
      </c>
      <c r="C351" s="6">
        <v>25.33</v>
      </c>
      <c r="D351" s="4">
        <v>6.62</v>
      </c>
      <c r="E351" s="6">
        <v>40060000</v>
      </c>
      <c r="F351" s="6">
        <v>43080000</v>
      </c>
      <c r="G351" s="100">
        <v>61110000</v>
      </c>
      <c r="H351" s="100">
        <v>5</v>
      </c>
      <c r="I351" s="4">
        <v>1100</v>
      </c>
      <c r="J351" s="6">
        <v>387300000</v>
      </c>
      <c r="K351" s="4">
        <v>1.5</v>
      </c>
      <c r="L351" s="4">
        <v>20400</v>
      </c>
      <c r="M351" s="4">
        <v>2300</v>
      </c>
      <c r="N351" s="4">
        <v>70.45</v>
      </c>
      <c r="O351" s="4">
        <v>2000</v>
      </c>
      <c r="P351" s="4">
        <v>418224</v>
      </c>
      <c r="Q351" s="4">
        <v>71700</v>
      </c>
      <c r="R351" s="4">
        <v>3.48</v>
      </c>
      <c r="S351" s="56">
        <v>21</v>
      </c>
    </row>
    <row r="352" spans="1:19" x14ac:dyDescent="0.25">
      <c r="A352" s="3" t="s">
        <v>49</v>
      </c>
      <c r="B352" s="6">
        <v>9984670</v>
      </c>
      <c r="C352" s="6">
        <v>10.84</v>
      </c>
      <c r="D352" s="4">
        <v>7.73</v>
      </c>
      <c r="E352" s="6">
        <v>487300000000</v>
      </c>
      <c r="F352" s="6">
        <v>548900000000</v>
      </c>
      <c r="G352" s="100">
        <v>315600000000</v>
      </c>
      <c r="H352" s="100">
        <v>2.4</v>
      </c>
      <c r="I352" s="4">
        <v>1408800</v>
      </c>
      <c r="J352" s="6">
        <v>256100000000</v>
      </c>
      <c r="K352" s="4">
        <v>1.9</v>
      </c>
      <c r="L352" s="4">
        <v>16110000</v>
      </c>
      <c r="M352" s="4">
        <v>17370000</v>
      </c>
      <c r="N352" s="4">
        <v>80.099999999999994</v>
      </c>
      <c r="O352" s="4">
        <v>2200000</v>
      </c>
      <c r="P352" s="4">
        <v>32805041</v>
      </c>
      <c r="Q352" s="4">
        <v>19950900</v>
      </c>
      <c r="R352" s="4">
        <v>1.61</v>
      </c>
      <c r="S352" s="56">
        <v>7</v>
      </c>
    </row>
    <row r="353" spans="1:19" x14ac:dyDescent="0.25">
      <c r="A353" s="3" t="s">
        <v>48</v>
      </c>
      <c r="B353" s="6">
        <v>475440</v>
      </c>
      <c r="C353" s="6">
        <v>34.67</v>
      </c>
      <c r="D353" s="4">
        <v>15.4</v>
      </c>
      <c r="E353" s="6">
        <v>3321000000</v>
      </c>
      <c r="F353" s="6">
        <v>3571000000</v>
      </c>
      <c r="G353" s="100">
        <v>2445000000</v>
      </c>
      <c r="H353" s="100">
        <v>4.9000000000000004</v>
      </c>
      <c r="I353" s="4">
        <v>34300</v>
      </c>
      <c r="J353" s="6">
        <v>1979000000</v>
      </c>
      <c r="K353" s="4">
        <v>1</v>
      </c>
      <c r="L353" s="4">
        <v>60000</v>
      </c>
      <c r="M353" s="4">
        <v>6680000</v>
      </c>
      <c r="N353" s="4">
        <v>47.84</v>
      </c>
      <c r="O353" s="4">
        <v>22000</v>
      </c>
      <c r="P353" s="4">
        <v>16380005</v>
      </c>
      <c r="Q353" s="4">
        <v>110900</v>
      </c>
      <c r="R353" s="4">
        <v>4.47</v>
      </c>
      <c r="S353" s="56">
        <v>30</v>
      </c>
    </row>
    <row r="354" spans="1:19" x14ac:dyDescent="0.25">
      <c r="A354" s="3" t="s">
        <v>47</v>
      </c>
      <c r="B354" s="6">
        <v>181040</v>
      </c>
      <c r="C354" s="6">
        <v>27.08</v>
      </c>
      <c r="D354" s="4">
        <v>8.9700000000000006</v>
      </c>
      <c r="E354" s="6">
        <v>100600000</v>
      </c>
      <c r="F354" s="6">
        <v>122000000</v>
      </c>
      <c r="G354" s="100">
        <v>2311000000</v>
      </c>
      <c r="H354" s="100">
        <v>5.4</v>
      </c>
      <c r="I354" s="4">
        <v>12323</v>
      </c>
      <c r="J354" s="6">
        <v>3129000000</v>
      </c>
      <c r="K354" s="4">
        <v>3.1</v>
      </c>
      <c r="L354" s="4">
        <v>30000</v>
      </c>
      <c r="M354" s="4">
        <v>7000000</v>
      </c>
      <c r="N354" s="4">
        <v>58.87</v>
      </c>
      <c r="O354" s="4">
        <v>7200</v>
      </c>
      <c r="P354" s="4">
        <v>13607069</v>
      </c>
      <c r="Q354" s="4">
        <v>35400</v>
      </c>
      <c r="R354" s="4">
        <v>3.44</v>
      </c>
      <c r="S354" s="56">
        <v>2.5</v>
      </c>
    </row>
    <row r="355" spans="1:19" x14ac:dyDescent="0.25">
      <c r="A355" s="3" t="s">
        <v>46</v>
      </c>
      <c r="B355" s="6">
        <v>678500</v>
      </c>
      <c r="C355" s="6">
        <v>18.11</v>
      </c>
      <c r="D355" s="4">
        <v>12.15</v>
      </c>
      <c r="E355" s="6">
        <v>3484000000</v>
      </c>
      <c r="F355" s="6">
        <v>5068000000</v>
      </c>
      <c r="G355" s="100">
        <v>2137000000</v>
      </c>
      <c r="H355" s="100">
        <v>-1.3</v>
      </c>
      <c r="I355" s="4">
        <v>28200</v>
      </c>
      <c r="J355" s="6">
        <v>1754000000</v>
      </c>
      <c r="K355" s="4">
        <v>17.2</v>
      </c>
      <c r="L355" s="4">
        <v>28000</v>
      </c>
      <c r="M355" s="4">
        <v>27010000</v>
      </c>
      <c r="N355" s="4">
        <v>56.22</v>
      </c>
      <c r="O355" s="4">
        <v>60950</v>
      </c>
      <c r="P355" s="4">
        <v>42909464</v>
      </c>
      <c r="Q355" s="4">
        <v>357300</v>
      </c>
      <c r="R355" s="4">
        <v>2.0099999999999998</v>
      </c>
      <c r="S355" s="56">
        <v>5.2</v>
      </c>
    </row>
    <row r="356" spans="1:19" x14ac:dyDescent="0.25">
      <c r="A356" s="3" t="s">
        <v>45</v>
      </c>
      <c r="B356" s="6">
        <v>110910</v>
      </c>
      <c r="C356" s="6">
        <v>9.66</v>
      </c>
      <c r="D356" s="4">
        <v>14.26</v>
      </c>
      <c r="E356" s="6">
        <v>32710000000</v>
      </c>
      <c r="F356" s="6">
        <v>43070000000</v>
      </c>
      <c r="G356" s="100">
        <v>9134000000</v>
      </c>
      <c r="H356" s="100">
        <v>5.3</v>
      </c>
      <c r="I356" s="4">
        <v>37077</v>
      </c>
      <c r="J356" s="6">
        <v>12230000000</v>
      </c>
      <c r="K356" s="4">
        <v>6.1</v>
      </c>
      <c r="L356" s="4">
        <v>630000</v>
      </c>
      <c r="M356" s="4">
        <v>3398000</v>
      </c>
      <c r="N356" s="4">
        <v>72.03</v>
      </c>
      <c r="O356" s="4">
        <v>94000</v>
      </c>
      <c r="P356" s="4">
        <v>7450349</v>
      </c>
      <c r="Q356" s="4">
        <v>2868200</v>
      </c>
      <c r="R356" s="4">
        <v>1.38</v>
      </c>
      <c r="S356" s="56">
        <v>12.7</v>
      </c>
    </row>
    <row r="357" spans="1:19" x14ac:dyDescent="0.25">
      <c r="A357" s="3" t="s">
        <v>44</v>
      </c>
      <c r="B357" s="6">
        <v>5770</v>
      </c>
      <c r="C357" s="6">
        <v>19.010000000000002</v>
      </c>
      <c r="D357" s="4">
        <v>3.42</v>
      </c>
      <c r="E357" s="6">
        <v>2286000000</v>
      </c>
      <c r="F357" s="6">
        <v>2458000000</v>
      </c>
      <c r="G357" s="100">
        <v>7700000000</v>
      </c>
      <c r="H357" s="100">
        <v>3.2</v>
      </c>
      <c r="I357" s="4">
        <v>2525</v>
      </c>
      <c r="J357" s="6">
        <v>5200000000</v>
      </c>
      <c r="K357" s="4">
        <v>0.3</v>
      </c>
      <c r="L357" s="4">
        <v>35000</v>
      </c>
      <c r="M357" s="4">
        <v>158000</v>
      </c>
      <c r="N357" s="4">
        <v>74.8</v>
      </c>
      <c r="O357" s="4">
        <v>13000</v>
      </c>
      <c r="P357" s="4">
        <v>372361</v>
      </c>
      <c r="Q357" s="4">
        <v>90000</v>
      </c>
      <c r="R357" s="4">
        <v>2.2999999999999998</v>
      </c>
      <c r="S357" s="56">
        <v>3.2</v>
      </c>
    </row>
    <row r="358" spans="1:19" x14ac:dyDescent="0.25">
      <c r="A358" s="3" t="s">
        <v>43</v>
      </c>
      <c r="B358" s="6">
        <v>153</v>
      </c>
      <c r="C358" s="6">
        <v>14.96</v>
      </c>
      <c r="D358" s="4">
        <v>4.42</v>
      </c>
      <c r="E358" s="6">
        <v>33740000</v>
      </c>
      <c r="F358" s="6">
        <v>36280000</v>
      </c>
      <c r="G358" s="100">
        <v>25300000</v>
      </c>
      <c r="H358" s="100">
        <v>1</v>
      </c>
      <c r="I358" s="4">
        <v>177</v>
      </c>
      <c r="J358" s="6">
        <v>187000000</v>
      </c>
      <c r="K358" s="4">
        <v>2.5</v>
      </c>
      <c r="L358" s="4">
        <v>4000</v>
      </c>
      <c r="M358" s="4">
        <v>12770</v>
      </c>
      <c r="N358" s="4">
        <v>76.27</v>
      </c>
      <c r="O358" s="4">
        <v>420</v>
      </c>
      <c r="P358" s="4">
        <v>22643</v>
      </c>
      <c r="Q358" s="4">
        <v>11700</v>
      </c>
      <c r="R358" s="4">
        <v>1.72</v>
      </c>
      <c r="S358" s="56">
        <v>3</v>
      </c>
    </row>
    <row r="359" spans="1:19" x14ac:dyDescent="0.25">
      <c r="A359" s="3" t="s">
        <v>42</v>
      </c>
      <c r="B359" s="6">
        <v>8511965</v>
      </c>
      <c r="C359" s="6">
        <v>16.829999999999998</v>
      </c>
      <c r="D359" s="4">
        <v>6.15</v>
      </c>
      <c r="E359" s="6">
        <v>351900000000</v>
      </c>
      <c r="F359" s="6">
        <v>339000000000</v>
      </c>
      <c r="G359" s="100">
        <v>95000000000</v>
      </c>
      <c r="H359" s="100">
        <v>5.0999999999999996</v>
      </c>
      <c r="I359" s="4">
        <v>1724929</v>
      </c>
      <c r="J359" s="6">
        <v>61000000000</v>
      </c>
      <c r="K359" s="4">
        <v>7.6</v>
      </c>
      <c r="L359" s="4">
        <v>14300000</v>
      </c>
      <c r="M359" s="4">
        <v>89000000</v>
      </c>
      <c r="N359" s="4">
        <v>71.69</v>
      </c>
      <c r="O359" s="4">
        <v>2199000</v>
      </c>
      <c r="P359" s="4">
        <v>186112794</v>
      </c>
      <c r="Q359" s="4">
        <v>38810000</v>
      </c>
      <c r="R359" s="4">
        <v>1.93</v>
      </c>
      <c r="S359" s="56">
        <v>11.5</v>
      </c>
    </row>
    <row r="360" spans="1:19" x14ac:dyDescent="0.25">
      <c r="A360" s="3" t="s">
        <v>41</v>
      </c>
      <c r="B360" s="6">
        <v>600370</v>
      </c>
      <c r="C360" s="6">
        <v>23.33</v>
      </c>
      <c r="D360" s="4">
        <v>29.36</v>
      </c>
      <c r="E360" s="6">
        <v>1890000000</v>
      </c>
      <c r="F360" s="6">
        <v>930000000</v>
      </c>
      <c r="G360" s="100">
        <v>2940000000</v>
      </c>
      <c r="H360" s="100">
        <v>3.5</v>
      </c>
      <c r="I360" s="4">
        <v>10217</v>
      </c>
      <c r="J360" s="6">
        <v>2255000000</v>
      </c>
      <c r="K360" s="4">
        <v>7</v>
      </c>
      <c r="L360" s="4">
        <v>60000</v>
      </c>
      <c r="M360" s="4">
        <v>264000</v>
      </c>
      <c r="N360" s="4">
        <v>33.869999999999997</v>
      </c>
      <c r="O360" s="4">
        <v>16000</v>
      </c>
      <c r="P360" s="4">
        <v>1640115</v>
      </c>
      <c r="Q360" s="4">
        <v>142400</v>
      </c>
      <c r="R360" s="4">
        <v>2.85</v>
      </c>
      <c r="S360" s="56">
        <v>23.8</v>
      </c>
    </row>
    <row r="361" spans="1:19" x14ac:dyDescent="0.25">
      <c r="A361" s="3" t="s">
        <v>40</v>
      </c>
      <c r="B361" s="6">
        <v>51129</v>
      </c>
      <c r="C361" s="6">
        <v>12.49</v>
      </c>
      <c r="D361" s="4">
        <v>8.44</v>
      </c>
      <c r="E361" s="6">
        <v>8318000000</v>
      </c>
      <c r="F361" s="6">
        <v>10040000000</v>
      </c>
      <c r="G361" s="100">
        <v>1700000000</v>
      </c>
      <c r="H361" s="100">
        <v>5</v>
      </c>
      <c r="I361" s="4">
        <v>21846</v>
      </c>
      <c r="J361" s="6">
        <v>5200000000</v>
      </c>
      <c r="K361" s="4">
        <v>1.1000000000000001</v>
      </c>
      <c r="L361" s="4">
        <v>100000</v>
      </c>
      <c r="M361" s="4">
        <v>1026000</v>
      </c>
      <c r="N361" s="4">
        <v>72.849999999999994</v>
      </c>
      <c r="O361" s="4">
        <v>20000</v>
      </c>
      <c r="P361" s="4">
        <v>4025476</v>
      </c>
      <c r="Q361" s="4">
        <v>938000</v>
      </c>
      <c r="R361" s="4">
        <v>1.71</v>
      </c>
      <c r="S361" s="56">
        <v>44</v>
      </c>
    </row>
    <row r="362" spans="1:19" x14ac:dyDescent="0.25">
      <c r="A362" s="3" t="s">
        <v>39</v>
      </c>
      <c r="B362" s="6">
        <v>1098580</v>
      </c>
      <c r="C362" s="6">
        <v>23.76</v>
      </c>
      <c r="D362" s="4">
        <v>7.64</v>
      </c>
      <c r="E362" s="6">
        <v>3848000000</v>
      </c>
      <c r="F362" s="6">
        <v>4132000000</v>
      </c>
      <c r="G362" s="100">
        <v>1986000000</v>
      </c>
      <c r="H362" s="100">
        <v>3.7</v>
      </c>
      <c r="I362" s="4">
        <v>60282</v>
      </c>
      <c r="J362" s="6">
        <v>1595000000</v>
      </c>
      <c r="K362" s="4">
        <v>4.9000000000000004</v>
      </c>
      <c r="L362" s="4">
        <v>270000</v>
      </c>
      <c r="M362" s="4">
        <v>3800000</v>
      </c>
      <c r="N362" s="4">
        <v>65.5</v>
      </c>
      <c r="O362" s="4">
        <v>49000</v>
      </c>
      <c r="P362" s="4">
        <v>8857870</v>
      </c>
      <c r="Q362" s="4">
        <v>600100</v>
      </c>
      <c r="R362" s="4">
        <v>2.94</v>
      </c>
      <c r="S362" s="56">
        <v>9.1999999999999993</v>
      </c>
    </row>
    <row r="363" spans="1:19" x14ac:dyDescent="0.25">
      <c r="A363" s="3" t="s">
        <v>38</v>
      </c>
      <c r="B363" s="6">
        <v>47000</v>
      </c>
      <c r="C363" s="6">
        <v>34.03</v>
      </c>
      <c r="D363" s="4">
        <v>12.94</v>
      </c>
      <c r="E363" s="6">
        <v>312900000</v>
      </c>
      <c r="F363" s="6">
        <v>2001000000</v>
      </c>
      <c r="G363" s="100">
        <v>154000000</v>
      </c>
      <c r="H363" s="100">
        <v>5.3</v>
      </c>
      <c r="I363" s="4">
        <v>4007</v>
      </c>
      <c r="J363" s="6">
        <v>196000000</v>
      </c>
      <c r="K363" s="4">
        <v>3</v>
      </c>
      <c r="L363" s="4">
        <v>15000</v>
      </c>
      <c r="M363" s="4">
        <v>2300</v>
      </c>
      <c r="N363" s="4">
        <v>54.39</v>
      </c>
      <c r="O363" s="4">
        <v>1020</v>
      </c>
      <c r="P363" s="4">
        <v>2232291</v>
      </c>
      <c r="Q363" s="4">
        <v>25200</v>
      </c>
      <c r="R363" s="4">
        <v>4.8099999999999996</v>
      </c>
      <c r="S363" s="56">
        <v>2.5</v>
      </c>
    </row>
    <row r="364" spans="1:19" x14ac:dyDescent="0.25">
      <c r="A364" s="3" t="s">
        <v>37</v>
      </c>
      <c r="B364" s="6">
        <v>53</v>
      </c>
      <c r="C364" s="6">
        <v>11.6</v>
      </c>
      <c r="D364" s="4">
        <v>7.63</v>
      </c>
      <c r="E364" s="6">
        <v>598000000</v>
      </c>
      <c r="F364" s="6">
        <v>643000000</v>
      </c>
      <c r="G364" s="100">
        <v>879000000</v>
      </c>
      <c r="H364" s="100">
        <v>2</v>
      </c>
      <c r="I364" s="4">
        <v>450</v>
      </c>
      <c r="J364" s="6">
        <v>5523000000</v>
      </c>
      <c r="K364" s="4">
        <v>3.3</v>
      </c>
      <c r="L364" s="4">
        <v>34500</v>
      </c>
      <c r="M364" s="4">
        <v>37470</v>
      </c>
      <c r="N364" s="4">
        <v>77.790000000000006</v>
      </c>
      <c r="O364" s="4">
        <v>4000</v>
      </c>
      <c r="P364" s="4">
        <v>65365</v>
      </c>
      <c r="Q364" s="4">
        <v>56000</v>
      </c>
      <c r="R364" s="4">
        <v>1.89</v>
      </c>
      <c r="S364" s="56">
        <v>5</v>
      </c>
    </row>
    <row r="365" spans="1:19" x14ac:dyDescent="0.25">
      <c r="A365" s="3" t="s">
        <v>36</v>
      </c>
      <c r="B365" s="6">
        <v>22966</v>
      </c>
      <c r="C365" s="6">
        <v>29.34</v>
      </c>
      <c r="D365" s="4">
        <v>6.04</v>
      </c>
      <c r="E365" s="6">
        <v>108800000</v>
      </c>
      <c r="F365" s="6">
        <v>117000000</v>
      </c>
      <c r="G365" s="100">
        <v>401400000</v>
      </c>
      <c r="H365" s="100">
        <v>3.5</v>
      </c>
      <c r="I365" s="4">
        <v>2872</v>
      </c>
      <c r="J365" s="6">
        <v>579900000</v>
      </c>
      <c r="K365" s="4">
        <v>2.9</v>
      </c>
      <c r="L365" s="4">
        <v>30000</v>
      </c>
      <c r="M365" s="4">
        <v>90000</v>
      </c>
      <c r="N365" s="4">
        <v>67.489999999999995</v>
      </c>
      <c r="O365" s="4">
        <v>5000</v>
      </c>
      <c r="P365" s="4">
        <v>279457</v>
      </c>
      <c r="Q365" s="4">
        <v>33300</v>
      </c>
      <c r="R365" s="4">
        <v>3.68</v>
      </c>
      <c r="S365" s="56">
        <v>12.9</v>
      </c>
    </row>
    <row r="366" spans="1:19" x14ac:dyDescent="0.25">
      <c r="A366" s="3" t="s">
        <v>35</v>
      </c>
      <c r="B366" s="6">
        <v>30528</v>
      </c>
      <c r="C366" s="6">
        <v>10.48</v>
      </c>
      <c r="D366" s="4">
        <v>10.220000000000001</v>
      </c>
      <c r="E366" s="6">
        <v>78820000000</v>
      </c>
      <c r="F366" s="6">
        <v>76580000000</v>
      </c>
      <c r="G366" s="100">
        <v>255700000000</v>
      </c>
      <c r="H366" s="100">
        <v>2.6</v>
      </c>
      <c r="I366" s="4">
        <v>149028</v>
      </c>
      <c r="J366" s="6">
        <v>235000000000</v>
      </c>
      <c r="K366" s="4">
        <v>1.9</v>
      </c>
      <c r="L366" s="4">
        <v>3400000</v>
      </c>
      <c r="M366" s="4">
        <v>4750000</v>
      </c>
      <c r="N366" s="4">
        <v>78.62</v>
      </c>
      <c r="O366" s="4">
        <v>595100</v>
      </c>
      <c r="P366" s="4">
        <v>10364388</v>
      </c>
      <c r="Q366" s="4">
        <v>5120400</v>
      </c>
      <c r="R366" s="4">
        <v>1.64</v>
      </c>
      <c r="S366" s="56">
        <v>12</v>
      </c>
    </row>
    <row r="367" spans="1:19" x14ac:dyDescent="0.25">
      <c r="A367" s="3" t="s">
        <v>34</v>
      </c>
      <c r="B367" s="6">
        <v>207600</v>
      </c>
      <c r="C367" s="6">
        <v>10.83</v>
      </c>
      <c r="D367" s="4">
        <v>14.15</v>
      </c>
      <c r="E367" s="6">
        <v>34300000000</v>
      </c>
      <c r="F367" s="6">
        <v>30000000000</v>
      </c>
      <c r="G367" s="100">
        <v>11470000000</v>
      </c>
      <c r="H367" s="100">
        <v>6.4</v>
      </c>
      <c r="I367" s="4">
        <v>79990</v>
      </c>
      <c r="J367" s="6">
        <v>13570000000</v>
      </c>
      <c r="K367" s="4">
        <v>17.399999999999999</v>
      </c>
      <c r="L367" s="4">
        <v>1391900</v>
      </c>
      <c r="M367" s="4">
        <v>4305000</v>
      </c>
      <c r="N367" s="4">
        <v>68.72</v>
      </c>
      <c r="O367" s="4">
        <v>285000</v>
      </c>
      <c r="P367" s="4">
        <v>10300483</v>
      </c>
      <c r="Q367" s="4">
        <v>3071300</v>
      </c>
      <c r="R367" s="4">
        <v>1.39</v>
      </c>
      <c r="S367" s="56">
        <v>2</v>
      </c>
    </row>
    <row r="368" spans="1:19" x14ac:dyDescent="0.25">
      <c r="A368" s="3" t="s">
        <v>33</v>
      </c>
      <c r="B368" s="6">
        <v>431</v>
      </c>
      <c r="C368" s="6">
        <v>12.83</v>
      </c>
      <c r="D368" s="4">
        <v>9.17</v>
      </c>
      <c r="E368" s="6">
        <v>744000000</v>
      </c>
      <c r="F368" s="6">
        <v>800000000</v>
      </c>
      <c r="G368" s="100">
        <v>206000000</v>
      </c>
      <c r="H368" s="100">
        <v>2.2999999999999998</v>
      </c>
      <c r="I368" s="4">
        <v>1600</v>
      </c>
      <c r="J368" s="6">
        <v>1039000000</v>
      </c>
      <c r="K368" s="4">
        <v>-0.5</v>
      </c>
      <c r="L368" s="4">
        <v>100000</v>
      </c>
      <c r="M368" s="4">
        <v>128500</v>
      </c>
      <c r="N368" s="4">
        <v>71.41</v>
      </c>
      <c r="O368" s="4">
        <v>10900</v>
      </c>
      <c r="P368" s="4">
        <v>279254</v>
      </c>
      <c r="Q368" s="4">
        <v>134000</v>
      </c>
      <c r="R368" s="4">
        <v>1.65</v>
      </c>
      <c r="S368" s="56">
        <v>10.7</v>
      </c>
    </row>
    <row r="369" spans="1:19" x14ac:dyDescent="0.25">
      <c r="A369" s="3" t="s">
        <v>32</v>
      </c>
      <c r="B369" s="6">
        <v>144000</v>
      </c>
      <c r="C369" s="6">
        <v>30.01</v>
      </c>
      <c r="D369" s="4">
        <v>8.4</v>
      </c>
      <c r="E369" s="6">
        <v>15300000000</v>
      </c>
      <c r="F369" s="6">
        <v>16450000000</v>
      </c>
      <c r="G369" s="100">
        <v>7478000000</v>
      </c>
      <c r="H369" s="100">
        <v>4.9000000000000004</v>
      </c>
      <c r="I369" s="4">
        <v>207486</v>
      </c>
      <c r="J369" s="6">
        <v>10030000000</v>
      </c>
      <c r="K369" s="4">
        <v>6</v>
      </c>
      <c r="L369" s="4">
        <v>243000</v>
      </c>
      <c r="M369" s="4">
        <v>65490000</v>
      </c>
      <c r="N369" s="4">
        <v>62.08</v>
      </c>
      <c r="O369" s="4">
        <v>71000</v>
      </c>
      <c r="P369" s="4">
        <v>144319628</v>
      </c>
      <c r="Q369" s="4">
        <v>740000</v>
      </c>
      <c r="R369" s="4">
        <v>3.13</v>
      </c>
      <c r="S369" s="56">
        <v>40</v>
      </c>
    </row>
    <row r="370" spans="1:19" x14ac:dyDescent="0.25">
      <c r="A370" s="3" t="s">
        <v>31</v>
      </c>
      <c r="B370" s="6">
        <v>665</v>
      </c>
      <c r="C370" s="6">
        <v>18.100000000000001</v>
      </c>
      <c r="D370" s="4">
        <v>4.08</v>
      </c>
      <c r="E370" s="6">
        <v>6379000000</v>
      </c>
      <c r="F370" s="6">
        <v>6860000000</v>
      </c>
      <c r="G370" s="100">
        <v>8205000000</v>
      </c>
      <c r="H370" s="100">
        <v>5.6</v>
      </c>
      <c r="I370" s="4">
        <v>3459</v>
      </c>
      <c r="J370" s="6">
        <v>5870000000</v>
      </c>
      <c r="K370" s="4">
        <v>2.1</v>
      </c>
      <c r="L370" s="4">
        <v>195700</v>
      </c>
      <c r="M370" s="4">
        <v>370000</v>
      </c>
      <c r="N370" s="4">
        <v>74.23</v>
      </c>
      <c r="O370" s="4">
        <v>40000</v>
      </c>
      <c r="P370" s="4">
        <v>688345</v>
      </c>
      <c r="Q370" s="4">
        <v>185800</v>
      </c>
      <c r="R370" s="4">
        <v>2.63</v>
      </c>
      <c r="S370" s="56">
        <v>15</v>
      </c>
    </row>
    <row r="371" spans="1:19" x14ac:dyDescent="0.25">
      <c r="A371" s="3" t="s">
        <v>30</v>
      </c>
      <c r="B371" s="6">
        <v>13940</v>
      </c>
      <c r="C371" s="6">
        <v>17.87</v>
      </c>
      <c r="D371" s="4">
        <v>8.9700000000000006</v>
      </c>
      <c r="E371" s="6">
        <v>1596000000</v>
      </c>
      <c r="F371" s="6">
        <v>1716000000</v>
      </c>
      <c r="G371" s="100">
        <v>636000000</v>
      </c>
      <c r="H371" s="100">
        <v>3</v>
      </c>
      <c r="I371" s="4">
        <v>2693</v>
      </c>
      <c r="J371" s="6">
        <v>1630000000</v>
      </c>
      <c r="K371" s="4">
        <v>1.2</v>
      </c>
      <c r="L371" s="4">
        <v>84000</v>
      </c>
      <c r="M371" s="4">
        <v>156000</v>
      </c>
      <c r="N371" s="4">
        <v>65.540000000000006</v>
      </c>
      <c r="O371" s="4">
        <v>23000</v>
      </c>
      <c r="P371" s="4">
        <v>301790</v>
      </c>
      <c r="Q371" s="4">
        <v>131700</v>
      </c>
      <c r="R371" s="4">
        <v>2.2000000000000002</v>
      </c>
      <c r="S371" s="56">
        <v>10.199999999999999</v>
      </c>
    </row>
    <row r="372" spans="1:19" x14ac:dyDescent="0.25">
      <c r="A372" s="3" t="s">
        <v>29</v>
      </c>
      <c r="B372" s="6">
        <v>86600</v>
      </c>
      <c r="C372" s="6">
        <v>20.399999999999999</v>
      </c>
      <c r="D372" s="4">
        <v>9.86</v>
      </c>
      <c r="E372" s="6">
        <v>17370000000</v>
      </c>
      <c r="F372" s="6">
        <v>17550000000</v>
      </c>
      <c r="G372" s="100">
        <v>3168000000</v>
      </c>
      <c r="H372" s="100">
        <v>9.8000000000000007</v>
      </c>
      <c r="I372" s="4">
        <v>28030</v>
      </c>
      <c r="J372" s="6">
        <v>3622000000</v>
      </c>
      <c r="K372" s="4">
        <v>4.5999999999999996</v>
      </c>
      <c r="L372" s="4">
        <v>300000</v>
      </c>
      <c r="M372" s="4">
        <v>5090000</v>
      </c>
      <c r="N372" s="4">
        <v>63.35</v>
      </c>
      <c r="O372" s="4">
        <v>140000</v>
      </c>
      <c r="P372" s="4">
        <v>7911974</v>
      </c>
      <c r="Q372" s="4">
        <v>923800</v>
      </c>
      <c r="R372" s="4">
        <v>2.44</v>
      </c>
      <c r="S372" s="56">
        <v>1.2</v>
      </c>
    </row>
    <row r="373" spans="1:19" x14ac:dyDescent="0.25">
      <c r="A373" s="3" t="s">
        <v>28</v>
      </c>
      <c r="B373" s="6">
        <v>83870</v>
      </c>
      <c r="C373" s="6">
        <v>8.81</v>
      </c>
      <c r="D373" s="4">
        <v>9.6999999999999993</v>
      </c>
      <c r="E373" s="6">
        <v>55090000000</v>
      </c>
      <c r="F373" s="6">
        <v>58490000000</v>
      </c>
      <c r="G373" s="100">
        <v>102700000000</v>
      </c>
      <c r="H373" s="100">
        <v>1.9</v>
      </c>
      <c r="I373" s="4">
        <v>200000</v>
      </c>
      <c r="J373" s="6">
        <v>101200000000</v>
      </c>
      <c r="K373" s="4">
        <v>1.8</v>
      </c>
      <c r="L373" s="4">
        <v>3730000</v>
      </c>
      <c r="M373" s="4">
        <v>3450000</v>
      </c>
      <c r="N373" s="4">
        <v>78.92</v>
      </c>
      <c r="O373" s="4">
        <v>262400</v>
      </c>
      <c r="P373" s="4">
        <v>8184691</v>
      </c>
      <c r="Q373" s="4">
        <v>3881000</v>
      </c>
      <c r="R373" s="4">
        <v>1.36</v>
      </c>
      <c r="S373" s="56">
        <v>4.4000000000000004</v>
      </c>
    </row>
    <row r="374" spans="1:19" x14ac:dyDescent="0.25">
      <c r="A374" s="3" t="s">
        <v>27</v>
      </c>
      <c r="B374" s="6">
        <v>7686850</v>
      </c>
      <c r="C374" s="6">
        <v>12.26</v>
      </c>
      <c r="D374" s="4">
        <v>7.44</v>
      </c>
      <c r="E374" s="6">
        <v>195600000000</v>
      </c>
      <c r="F374" s="6">
        <v>210300000000</v>
      </c>
      <c r="G374" s="100">
        <v>86890000000</v>
      </c>
      <c r="H374" s="100">
        <v>3.5</v>
      </c>
      <c r="I374" s="4">
        <v>811603</v>
      </c>
      <c r="J374" s="6">
        <v>98100000000</v>
      </c>
      <c r="K374" s="4">
        <v>2.2999999999999998</v>
      </c>
      <c r="L374" s="4">
        <v>9472000</v>
      </c>
      <c r="M374" s="4">
        <v>10350000</v>
      </c>
      <c r="N374" s="4">
        <v>80.39</v>
      </c>
      <c r="O374" s="4">
        <v>796500</v>
      </c>
      <c r="P374" s="4">
        <v>20090437</v>
      </c>
      <c r="Q374" s="4">
        <v>10815000</v>
      </c>
      <c r="R374" s="4">
        <v>1.76</v>
      </c>
      <c r="S374" s="56">
        <v>5.0999999999999996</v>
      </c>
    </row>
    <row r="375" spans="1:19" x14ac:dyDescent="0.25">
      <c r="A375" s="3" t="s">
        <v>26</v>
      </c>
      <c r="B375" s="6">
        <v>193</v>
      </c>
      <c r="C375" s="6">
        <v>11.26</v>
      </c>
      <c r="D375" s="4">
        <v>6.57</v>
      </c>
      <c r="E375" s="6">
        <v>751200000</v>
      </c>
      <c r="F375" s="6">
        <v>807700000</v>
      </c>
      <c r="G375" s="100">
        <v>128000000</v>
      </c>
      <c r="H375" s="100">
        <v>-1.5</v>
      </c>
      <c r="I375" s="4">
        <v>800</v>
      </c>
      <c r="J375" s="6">
        <v>841000000</v>
      </c>
      <c r="K375" s="4">
        <v>3.2</v>
      </c>
      <c r="L375" s="4">
        <v>24000</v>
      </c>
      <c r="M375" s="4">
        <v>41500</v>
      </c>
      <c r="N375" s="4">
        <v>79.14</v>
      </c>
      <c r="O375" s="4">
        <v>6500</v>
      </c>
      <c r="P375" s="4">
        <v>71566</v>
      </c>
      <c r="Q375" s="4">
        <v>37100</v>
      </c>
      <c r="R375" s="4">
        <v>1.79</v>
      </c>
      <c r="S375" s="56">
        <v>0.6</v>
      </c>
    </row>
    <row r="376" spans="1:19" x14ac:dyDescent="0.25">
      <c r="A376" s="3" t="s">
        <v>25</v>
      </c>
      <c r="B376" s="6">
        <v>29800</v>
      </c>
      <c r="C376" s="6">
        <v>11.76</v>
      </c>
      <c r="D376" s="4">
        <v>8.16</v>
      </c>
      <c r="E376" s="6">
        <v>5797000000</v>
      </c>
      <c r="F376" s="6">
        <v>6492000000</v>
      </c>
      <c r="G376" s="100">
        <v>850000000</v>
      </c>
      <c r="H376" s="100">
        <v>9</v>
      </c>
      <c r="I376" s="4">
        <v>8431</v>
      </c>
      <c r="J376" s="6">
        <v>1300000000</v>
      </c>
      <c r="K376" s="4">
        <v>3.5</v>
      </c>
      <c r="L376" s="4">
        <v>150000</v>
      </c>
      <c r="M376" s="4">
        <v>1400000</v>
      </c>
      <c r="N376" s="4">
        <v>71.55</v>
      </c>
      <c r="O376" s="4">
        <v>5700</v>
      </c>
      <c r="P376" s="4">
        <v>2982904</v>
      </c>
      <c r="Q376" s="4">
        <v>562600</v>
      </c>
      <c r="R376" s="4">
        <v>1.32</v>
      </c>
      <c r="S376" s="56">
        <v>30</v>
      </c>
    </row>
    <row r="377" spans="1:19" x14ac:dyDescent="0.25">
      <c r="A377" s="3" t="s">
        <v>24</v>
      </c>
      <c r="B377" s="6">
        <v>2766890</v>
      </c>
      <c r="C377" s="6">
        <v>16.899999999999999</v>
      </c>
      <c r="D377" s="4">
        <v>7.56</v>
      </c>
      <c r="E377" s="6">
        <v>81650000000</v>
      </c>
      <c r="F377" s="6">
        <v>81390000000</v>
      </c>
      <c r="G377" s="100">
        <v>33780000000</v>
      </c>
      <c r="H377" s="100">
        <v>8.3000000000000007</v>
      </c>
      <c r="I377" s="4">
        <v>215471</v>
      </c>
      <c r="J377" s="6">
        <v>22060000000</v>
      </c>
      <c r="K377" s="4">
        <v>6.1</v>
      </c>
      <c r="L377" s="4">
        <v>4100000</v>
      </c>
      <c r="M377" s="4">
        <v>15040000</v>
      </c>
      <c r="N377" s="4">
        <v>75.91</v>
      </c>
      <c r="O377" s="4">
        <v>486000</v>
      </c>
      <c r="P377" s="4">
        <v>39537943</v>
      </c>
      <c r="Q377" s="4">
        <v>8009400</v>
      </c>
      <c r="R377" s="4">
        <v>2.19</v>
      </c>
      <c r="S377" s="56">
        <v>14.8</v>
      </c>
    </row>
    <row r="378" spans="1:19" x14ac:dyDescent="0.25">
      <c r="A378" s="3" t="s">
        <v>23</v>
      </c>
      <c r="B378" s="6">
        <v>443</v>
      </c>
      <c r="C378" s="6">
        <v>17.260000000000002</v>
      </c>
      <c r="D378" s="4">
        <v>5.44</v>
      </c>
      <c r="E378" s="6">
        <v>103000000</v>
      </c>
      <c r="F378" s="6">
        <v>110800000</v>
      </c>
      <c r="G378" s="100">
        <v>689000000</v>
      </c>
      <c r="H378" s="100">
        <v>3</v>
      </c>
      <c r="I378" s="4">
        <v>250</v>
      </c>
      <c r="J378" s="6">
        <v>692000000</v>
      </c>
      <c r="K378" s="4">
        <v>0.4</v>
      </c>
      <c r="L378" s="4">
        <v>10000</v>
      </c>
      <c r="M378" s="4">
        <v>30000</v>
      </c>
      <c r="N378" s="4">
        <v>71.900000000000006</v>
      </c>
      <c r="O378" s="4">
        <v>3600</v>
      </c>
      <c r="P378" s="4">
        <v>68722</v>
      </c>
      <c r="Q378" s="4">
        <v>38000</v>
      </c>
      <c r="R378" s="4">
        <v>2.2599999999999998</v>
      </c>
      <c r="S378" s="56">
        <v>11</v>
      </c>
    </row>
    <row r="379" spans="1:19" x14ac:dyDescent="0.25">
      <c r="A379" s="3" t="s">
        <v>22</v>
      </c>
      <c r="B379" s="6">
        <v>199</v>
      </c>
      <c r="C379" s="6">
        <v>23.13</v>
      </c>
      <c r="D379" s="4">
        <v>3.33</v>
      </c>
      <c r="E379" s="6">
        <v>120900000</v>
      </c>
      <c r="F379" s="6">
        <v>130000000</v>
      </c>
      <c r="G379" s="100">
        <v>30000000</v>
      </c>
      <c r="H379" s="100">
        <v>5.2</v>
      </c>
      <c r="I379" s="4">
        <v>185</v>
      </c>
      <c r="J379" s="6">
        <v>123000000</v>
      </c>
      <c r="K379" s="4">
        <v>0.05</v>
      </c>
      <c r="L379" s="4">
        <v>50000</v>
      </c>
      <c r="M379" s="4">
        <v>14000</v>
      </c>
      <c r="N379" s="4">
        <v>75.84</v>
      </c>
      <c r="O379" s="4">
        <v>3800</v>
      </c>
      <c r="P379" s="4">
        <v>57881</v>
      </c>
      <c r="Q379" s="4">
        <v>15000</v>
      </c>
      <c r="R379" s="4">
        <v>3.25</v>
      </c>
      <c r="S379" s="56">
        <v>6</v>
      </c>
    </row>
    <row r="380" spans="1:19" x14ac:dyDescent="0.25">
      <c r="A380" s="3" t="s">
        <v>21</v>
      </c>
      <c r="B380" s="6">
        <v>2381740</v>
      </c>
      <c r="C380" s="6">
        <v>17.13</v>
      </c>
      <c r="D380" s="4">
        <v>4.5999999999999996</v>
      </c>
      <c r="E380" s="6">
        <v>23610000000</v>
      </c>
      <c r="F380" s="6">
        <v>25760000000</v>
      </c>
      <c r="G380" s="100">
        <v>32160000000</v>
      </c>
      <c r="H380" s="100">
        <v>6.1</v>
      </c>
      <c r="I380" s="4">
        <v>104000</v>
      </c>
      <c r="J380" s="6">
        <v>15250000000</v>
      </c>
      <c r="K380" s="4">
        <v>3.1</v>
      </c>
      <c r="L380" s="4">
        <v>500000</v>
      </c>
      <c r="M380" s="4">
        <v>9910000</v>
      </c>
      <c r="N380" s="4">
        <v>73</v>
      </c>
      <c r="O380" s="4">
        <v>209000</v>
      </c>
      <c r="P380" s="4">
        <v>32531853</v>
      </c>
      <c r="Q380" s="4">
        <v>2199600</v>
      </c>
      <c r="R380" s="4">
        <v>1.92</v>
      </c>
      <c r="S380" s="56">
        <v>25.4</v>
      </c>
    </row>
    <row r="381" spans="1:19" x14ac:dyDescent="0.25">
      <c r="A381" s="3" t="s">
        <v>20</v>
      </c>
      <c r="B381" s="6">
        <v>28748</v>
      </c>
      <c r="C381" s="6">
        <v>15.08</v>
      </c>
      <c r="D381" s="4">
        <v>5.12</v>
      </c>
      <c r="E381" s="6">
        <v>6760000000</v>
      </c>
      <c r="F381" s="6">
        <v>5680000000</v>
      </c>
      <c r="G381" s="100">
        <v>552400000</v>
      </c>
      <c r="H381" s="100">
        <v>5.6</v>
      </c>
      <c r="I381" s="4">
        <v>18000</v>
      </c>
      <c r="J381" s="6">
        <v>2076000000</v>
      </c>
      <c r="K381" s="4">
        <v>3.2</v>
      </c>
      <c r="L381" s="4">
        <v>30000</v>
      </c>
      <c r="M381" s="4">
        <v>1090000</v>
      </c>
      <c r="N381" s="4">
        <v>77.239999999999995</v>
      </c>
      <c r="O381" s="4">
        <v>7500</v>
      </c>
      <c r="P381" s="4">
        <v>3563112</v>
      </c>
      <c r="Q381" s="4">
        <v>255000</v>
      </c>
      <c r="R381" s="4">
        <v>2.04</v>
      </c>
      <c r="S381" s="56">
        <v>14.8</v>
      </c>
    </row>
    <row r="382" spans="1:19" x14ac:dyDescent="0.25">
      <c r="A382" s="3" t="s">
        <v>19</v>
      </c>
      <c r="B382" s="6">
        <v>647500</v>
      </c>
      <c r="C382" s="6">
        <v>47.02</v>
      </c>
      <c r="D382" s="4">
        <v>20.75</v>
      </c>
      <c r="E382" s="6">
        <v>652200000</v>
      </c>
      <c r="F382" s="6">
        <v>540000000</v>
      </c>
      <c r="G382" s="100">
        <v>446000000</v>
      </c>
      <c r="H382" s="100">
        <v>7.5</v>
      </c>
      <c r="I382" s="4">
        <v>21000</v>
      </c>
      <c r="J382" s="6">
        <v>3759000000</v>
      </c>
      <c r="K382" s="4">
        <v>10.3</v>
      </c>
      <c r="L382" s="4">
        <v>1000</v>
      </c>
      <c r="M382" s="4">
        <v>11800000</v>
      </c>
      <c r="N382" s="4">
        <v>42.9</v>
      </c>
      <c r="O382" s="4">
        <v>3500</v>
      </c>
      <c r="P382" s="4">
        <v>29928987</v>
      </c>
      <c r="Q382" s="4">
        <v>33100</v>
      </c>
      <c r="R382" s="4">
        <v>6.75</v>
      </c>
      <c r="S382" s="56">
        <v>3.6</v>
      </c>
    </row>
  </sheetData>
  <hyperlinks>
    <hyperlink ref="J2" location="HOME!A1" display="HOME"/>
    <hyperlink ref="A1" location="OBJECTIVES!A1" display="OBJECTIVES"/>
    <hyperlink ref="A2" location="HOME!A1" display="HOME"/>
  </hyperlinks>
  <pageMargins left="0.7" right="0.7" top="0.75" bottom="0.75" header="0.3" footer="0.3"/>
  <pageSetup orientation="portrait" r:id="rId3"/>
  <drawing r:id="rId4"/>
  <tableParts count="2">
    <tablePart r:id="rId5"/>
    <tablePart r:id="rId6"/>
  </tableParts>
  <extLst>
    <ext xmlns:x14="http://schemas.microsoft.com/office/spreadsheetml/2009/9/main" uri="{A8765BA9-456A-4dab-B4F3-ACF838C121DE}">
      <x14:slicerList>
        <x14:slicer r:id="rId7"/>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P9" sqref="P9:P10"/>
    </sheetView>
  </sheetViews>
  <sheetFormatPr defaultRowHeight="15" x14ac:dyDescent="0.25"/>
  <cols>
    <col min="1" max="1" width="11.28515625" style="9" bestFit="1" customWidth="1"/>
    <col min="2" max="5" width="9.140625" style="9"/>
    <col min="6" max="6" width="9.140625" style="9" customWidth="1"/>
    <col min="7" max="16384" width="9.140625" style="9"/>
  </cols>
  <sheetData>
    <row r="1" spans="1:16" x14ac:dyDescent="0.25">
      <c r="A1" s="118" t="s">
        <v>526</v>
      </c>
    </row>
    <row r="2" spans="1:16" ht="15.75" x14ac:dyDescent="0.25">
      <c r="A2" s="119" t="s">
        <v>525</v>
      </c>
    </row>
    <row r="5" spans="1:16" ht="15" customHeight="1" x14ac:dyDescent="0.25">
      <c r="D5" s="146" t="s">
        <v>526</v>
      </c>
      <c r="E5" s="146"/>
      <c r="F5" s="146"/>
      <c r="G5" s="146"/>
      <c r="H5" s="147"/>
      <c r="I5" s="145">
        <v>12</v>
      </c>
      <c r="K5" s="146" t="s">
        <v>527</v>
      </c>
      <c r="L5" s="146"/>
      <c r="M5" s="146"/>
      <c r="N5" s="146"/>
      <c r="O5" s="148"/>
      <c r="P5" s="145">
        <v>17</v>
      </c>
    </row>
    <row r="6" spans="1:16" ht="15" customHeight="1" x14ac:dyDescent="0.25">
      <c r="D6" s="146"/>
      <c r="E6" s="146"/>
      <c r="F6" s="146"/>
      <c r="G6" s="146"/>
      <c r="H6" s="147"/>
      <c r="I6" s="145"/>
      <c r="K6" s="146"/>
      <c r="L6" s="146"/>
      <c r="M6" s="146"/>
      <c r="N6" s="146"/>
      <c r="O6" s="148"/>
      <c r="P6" s="145"/>
    </row>
    <row r="7" spans="1:16" ht="7.5" customHeight="1" x14ac:dyDescent="0.25"/>
    <row r="8" spans="1:16" ht="7.5" customHeight="1" x14ac:dyDescent="0.25"/>
    <row r="9" spans="1:16" ht="15" customHeight="1" x14ac:dyDescent="0.25">
      <c r="D9" s="146" t="s">
        <v>528</v>
      </c>
      <c r="E9" s="146"/>
      <c r="F9" s="146"/>
      <c r="G9" s="146"/>
      <c r="H9" s="147"/>
      <c r="I9" s="145">
        <v>72</v>
      </c>
      <c r="K9" s="146" t="s">
        <v>529</v>
      </c>
      <c r="L9" s="146"/>
      <c r="M9" s="146"/>
      <c r="N9" s="146"/>
      <c r="O9" s="147"/>
      <c r="P9" s="145">
        <v>19</v>
      </c>
    </row>
    <row r="10" spans="1:16" ht="15" customHeight="1" x14ac:dyDescent="0.25">
      <c r="D10" s="146"/>
      <c r="E10" s="146"/>
      <c r="F10" s="146"/>
      <c r="G10" s="146"/>
      <c r="H10" s="147"/>
      <c r="I10" s="145"/>
      <c r="K10" s="146"/>
      <c r="L10" s="146"/>
      <c r="M10" s="146"/>
      <c r="N10" s="146"/>
      <c r="O10" s="147"/>
      <c r="P10" s="145"/>
    </row>
    <row r="11" spans="1:16" ht="2.25" customHeight="1" x14ac:dyDescent="0.25"/>
    <row r="13" spans="1:16" x14ac:dyDescent="0.25">
      <c r="D13" s="146" t="s">
        <v>530</v>
      </c>
      <c r="E13" s="146"/>
      <c r="F13" s="146"/>
      <c r="G13" s="146"/>
      <c r="H13" s="147"/>
      <c r="I13" s="145">
        <v>8</v>
      </c>
      <c r="K13" s="146" t="s">
        <v>531</v>
      </c>
      <c r="L13" s="146"/>
      <c r="M13" s="146"/>
      <c r="N13" s="146"/>
      <c r="O13" s="147"/>
      <c r="P13" s="145">
        <v>2</v>
      </c>
    </row>
    <row r="14" spans="1:16" x14ac:dyDescent="0.25">
      <c r="D14" s="146"/>
      <c r="E14" s="146"/>
      <c r="F14" s="146"/>
      <c r="G14" s="146"/>
      <c r="H14" s="147"/>
      <c r="I14" s="145"/>
      <c r="K14" s="146"/>
      <c r="L14" s="146"/>
      <c r="M14" s="146"/>
      <c r="N14" s="146"/>
      <c r="O14" s="147"/>
      <c r="P14" s="145"/>
    </row>
    <row r="15" spans="1:16" ht="2.25" customHeight="1" x14ac:dyDescent="0.25"/>
    <row r="17" spans="4:17" ht="15" customHeight="1" x14ac:dyDescent="0.25">
      <c r="D17" s="146" t="s">
        <v>536</v>
      </c>
      <c r="E17" s="146"/>
      <c r="F17" s="146"/>
      <c r="G17" s="146"/>
      <c r="H17" s="147"/>
      <c r="I17" s="145">
        <v>21</v>
      </c>
      <c r="K17" s="120"/>
      <c r="L17" s="150" t="s">
        <v>532</v>
      </c>
      <c r="M17" s="150"/>
      <c r="N17" s="150"/>
      <c r="O17" s="150"/>
      <c r="P17" s="145" t="s">
        <v>533</v>
      </c>
      <c r="Q17" s="145"/>
    </row>
    <row r="18" spans="4:17" ht="15" customHeight="1" x14ac:dyDescent="0.25">
      <c r="D18" s="146"/>
      <c r="E18" s="146"/>
      <c r="F18" s="146"/>
      <c r="G18" s="146"/>
      <c r="H18" s="147"/>
      <c r="I18" s="145"/>
      <c r="K18" s="120"/>
      <c r="L18" s="150"/>
      <c r="M18" s="150"/>
      <c r="N18" s="150"/>
      <c r="O18" s="150"/>
      <c r="P18" s="145"/>
      <c r="Q18" s="145"/>
    </row>
    <row r="19" spans="4:17" ht="12" customHeight="1" x14ac:dyDescent="0.25"/>
    <row r="20" spans="4:17" ht="5.25" customHeight="1" x14ac:dyDescent="0.25"/>
    <row r="21" spans="4:17" x14ac:dyDescent="0.25">
      <c r="K21" s="146" t="s">
        <v>534</v>
      </c>
      <c r="L21" s="146"/>
      <c r="M21" s="146"/>
      <c r="N21" s="146"/>
      <c r="O21" s="147"/>
      <c r="P21" s="145" t="s">
        <v>535</v>
      </c>
      <c r="Q21" s="149"/>
    </row>
    <row r="22" spans="4:17" x14ac:dyDescent="0.25">
      <c r="K22" s="146"/>
      <c r="L22" s="146"/>
      <c r="M22" s="146"/>
      <c r="N22" s="146"/>
      <c r="O22" s="147"/>
      <c r="P22" s="149"/>
      <c r="Q22" s="149"/>
    </row>
  </sheetData>
  <mergeCells count="26">
    <mergeCell ref="P21:Q22"/>
    <mergeCell ref="L17:O18"/>
    <mergeCell ref="P17:Q18"/>
    <mergeCell ref="D13:G14"/>
    <mergeCell ref="H13:H14"/>
    <mergeCell ref="I13:I14"/>
    <mergeCell ref="K13:N14"/>
    <mergeCell ref="O13:O14"/>
    <mergeCell ref="P13:P14"/>
    <mergeCell ref="I17:I18"/>
    <mergeCell ref="H17:H18"/>
    <mergeCell ref="D17:G18"/>
    <mergeCell ref="K21:N22"/>
    <mergeCell ref="O21:O22"/>
    <mergeCell ref="P9:P10"/>
    <mergeCell ref="D5:G6"/>
    <mergeCell ref="H5:H6"/>
    <mergeCell ref="I5:I6"/>
    <mergeCell ref="K5:N6"/>
    <mergeCell ref="O5:O6"/>
    <mergeCell ref="P5:P6"/>
    <mergeCell ref="D9:G10"/>
    <mergeCell ref="H9:H10"/>
    <mergeCell ref="I9:I10"/>
    <mergeCell ref="K9:N10"/>
    <mergeCell ref="O9:O10"/>
  </mergeCells>
  <hyperlinks>
    <hyperlink ref="A1" location="OBJECTIVES!A1" display="OBJECTIVES"/>
    <hyperlink ref="A2" location="HOME!A1" display="HOME"/>
  </hyperlink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55D2DD1-A4EA-4C5A-A513-38B9227ADB99}">
  <ds:schemaRefs/>
</ds:datastoreItem>
</file>

<file path=customXml/itemProps2.xml><?xml version="1.0" encoding="utf-8"?>
<ds:datastoreItem xmlns:ds="http://schemas.openxmlformats.org/officeDocument/2006/customXml" ds:itemID="{00DA8E1B-8631-42EB-BBF9-C2484782E1B7}">
  <ds:schemaRefs/>
</ds:datastoreItem>
</file>

<file path=customXml/itemProps3.xml><?xml version="1.0" encoding="utf-8"?>
<ds:datastoreItem xmlns:ds="http://schemas.openxmlformats.org/officeDocument/2006/customXml" ds:itemID="{AE677C22-585B-4EC6-B6DC-C10B62651DFD}">
  <ds:schemaRefs/>
</ds:datastoreItem>
</file>

<file path=customXml/itemProps4.xml><?xml version="1.0" encoding="utf-8"?>
<ds:datastoreItem xmlns:ds="http://schemas.openxmlformats.org/officeDocument/2006/customXml" ds:itemID="{7A7CF21A-2E19-444F-B48A-7B151664B437}">
  <ds:schemaRefs/>
</ds:datastoreItem>
</file>

<file path=customXml/itemProps5.xml><?xml version="1.0" encoding="utf-8"?>
<ds:datastoreItem xmlns:ds="http://schemas.openxmlformats.org/officeDocument/2006/customXml" ds:itemID="{6868A96E-C5A3-449E-85A4-53CF9FA8E010}">
  <ds:schemaRefs/>
</ds:datastoreItem>
</file>

<file path=customXml/itemProps6.xml><?xml version="1.0" encoding="utf-8"?>
<ds:datastoreItem xmlns:ds="http://schemas.openxmlformats.org/officeDocument/2006/customXml" ds:itemID="{0E6C2216-76DE-410B-A257-C43D02EF0E82}">
  <ds:schemaRefs/>
</ds:datastoreItem>
</file>

<file path=customXml/itemProps7.xml><?xml version="1.0" encoding="utf-8"?>
<ds:datastoreItem xmlns:ds="http://schemas.openxmlformats.org/officeDocument/2006/customXml" ds:itemID="{46229A5F-1B5B-4CD4-A3B6-8E0FA664EFA5}">
  <ds:schemaRefs/>
</ds:datastoreItem>
</file>

<file path=customXml/itemProps8.xml><?xml version="1.0" encoding="utf-8"?>
<ds:datastoreItem xmlns:ds="http://schemas.openxmlformats.org/officeDocument/2006/customXml" ds:itemID="{A1F5C230-21F2-4F75-A714-D822F98BF077}">
  <ds:schemaRefs/>
</ds:datastoreItem>
</file>

<file path=customXml/itemProps9.xml><?xml version="1.0" encoding="utf-8"?>
<ds:datastoreItem xmlns:ds="http://schemas.openxmlformats.org/officeDocument/2006/customXml" ds:itemID="{4A40EA41-07F2-468B-9FC8-83A5C8F6C565}">
  <ds:schemaRefs/>
</ds:datastoreItem>
</file>

<file path=customXml/itemProps10.xml><?xml version="1.0" encoding="utf-8"?>
<ds:datastoreItem xmlns:ds="http://schemas.openxmlformats.org/officeDocument/2006/customXml" ds:itemID="{89CFC31E-E563-47C9-9EEB-3C420D20AFA0}">
  <ds:schemaRefs/>
</ds:datastoreItem>
</file>

<file path=customXml/itemProps11.xml><?xml version="1.0" encoding="utf-8"?>
<ds:datastoreItem xmlns:ds="http://schemas.openxmlformats.org/officeDocument/2006/customXml" ds:itemID="{1F058927-075D-4190-8A3F-D404375FBBAC}">
  <ds:schemaRefs/>
</ds:datastoreItem>
</file>

<file path=customXml/itemProps12.xml><?xml version="1.0" encoding="utf-8"?>
<ds:datastoreItem xmlns:ds="http://schemas.openxmlformats.org/officeDocument/2006/customXml" ds:itemID="{9E9B5EA6-5DDC-4B1E-B41D-D87D09DD0331}">
  <ds:schemaRefs/>
</ds:datastoreItem>
</file>

<file path=customXml/itemProps13.xml><?xml version="1.0" encoding="utf-8"?>
<ds:datastoreItem xmlns:ds="http://schemas.openxmlformats.org/officeDocument/2006/customXml" ds:itemID="{DFB494F8-602D-43DF-BFA0-F36ED7ABBE31}">
  <ds:schemaRefs/>
</ds:datastoreItem>
</file>

<file path=customXml/itemProps14.xml><?xml version="1.0" encoding="utf-8"?>
<ds:datastoreItem xmlns:ds="http://schemas.openxmlformats.org/officeDocument/2006/customXml" ds:itemID="{AAADB9DA-EB17-4BCC-A7F7-6A37FCC57104}">
  <ds:schemaRefs/>
</ds:datastoreItem>
</file>

<file path=customXml/itemProps15.xml><?xml version="1.0" encoding="utf-8"?>
<ds:datastoreItem xmlns:ds="http://schemas.openxmlformats.org/officeDocument/2006/customXml" ds:itemID="{3854223B-CCAE-411E-9B30-27D1B5EAE583}">
  <ds:schemaRefs/>
</ds:datastoreItem>
</file>

<file path=customXml/itemProps16.xml><?xml version="1.0" encoding="utf-8"?>
<ds:datastoreItem xmlns:ds="http://schemas.openxmlformats.org/officeDocument/2006/customXml" ds:itemID="{13D56408-4A18-4EA3-88F9-45DAE6405EF1}">
  <ds:schemaRefs/>
</ds:datastoreItem>
</file>

<file path=customXml/itemProps17.xml><?xml version="1.0" encoding="utf-8"?>
<ds:datastoreItem xmlns:ds="http://schemas.openxmlformats.org/officeDocument/2006/customXml" ds:itemID="{9F553436-86A4-455F-9192-EEEAC38F3388}">
  <ds:schemaRefs/>
</ds:datastoreItem>
</file>

<file path=customXml/itemProps18.xml><?xml version="1.0" encoding="utf-8"?>
<ds:datastoreItem xmlns:ds="http://schemas.openxmlformats.org/officeDocument/2006/customXml" ds:itemID="{6E0EDD31-9C13-49E1-A070-C5BA22BB2424}">
  <ds:schemaRefs/>
</ds:datastoreItem>
</file>

<file path=customXml/itemProps19.xml><?xml version="1.0" encoding="utf-8"?>
<ds:datastoreItem xmlns:ds="http://schemas.openxmlformats.org/officeDocument/2006/customXml" ds:itemID="{C6569235-A818-4DF4-BD6F-7ABF60050B32}">
  <ds:schemaRefs/>
</ds:datastoreItem>
</file>

<file path=customXml/itemProps20.xml><?xml version="1.0" encoding="utf-8"?>
<ds:datastoreItem xmlns:ds="http://schemas.openxmlformats.org/officeDocument/2006/customXml" ds:itemID="{1AA040F6-3C28-4116-BD12-8EFD2CBD30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Main</vt:lpstr>
      <vt:lpstr>HOME</vt:lpstr>
      <vt:lpstr>DATA1</vt:lpstr>
      <vt:lpstr>DATA2</vt:lpstr>
      <vt:lpstr>OBJECTIVES</vt:lpstr>
      <vt:lpstr>O2</vt:lpstr>
      <vt:lpstr>O3</vt:lpstr>
      <vt:lpstr>O4</vt:lpstr>
      <vt:lpstr>O5</vt:lpstr>
      <vt:lpstr>O6</vt:lpstr>
      <vt:lpstr>O7</vt:lpstr>
      <vt:lpstr>O8</vt:lpstr>
      <vt:lpstr>DASHBOARD</vt:lpstr>
      <vt:lpstr>Extracted Tables</vt:lpstr>
      <vt:lpstr>ADDITIONAL OBJ</vt:lpstr>
      <vt:lpstr>END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veeraraju megham</cp:lastModifiedBy>
  <dcterms:created xsi:type="dcterms:W3CDTF">2018-11-10T18:02:57Z</dcterms:created>
  <dcterms:modified xsi:type="dcterms:W3CDTF">2019-04-04T11:13:22Z</dcterms:modified>
</cp:coreProperties>
</file>