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LPAR\Desktop\"/>
    </mc:Choice>
  </mc:AlternateContent>
  <bookViews>
    <workbookView xWindow="0" yWindow="0" windowWidth="28800" windowHeight="12450"/>
  </bookViews>
  <sheets>
    <sheet name="Sayfa1" sheetId="1" r:id="rId1"/>
  </sheets>
  <calcPr calcId="152511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C25" i="1"/>
  <c r="L22" i="1" l="1"/>
  <c r="C50" i="1" s="1"/>
  <c r="M22" i="1"/>
  <c r="D28" i="1"/>
  <c r="E28" i="1"/>
  <c r="F28" i="1"/>
  <c r="G28" i="1"/>
  <c r="C2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C48" i="1" s="1"/>
  <c r="D48" i="1" s="1"/>
  <c r="L21" i="1"/>
  <c r="D50" i="1" l="1"/>
  <c r="C31" i="1"/>
  <c r="D31" i="1" s="1"/>
  <c r="C38" i="1"/>
  <c r="D38" i="1" s="1"/>
  <c r="C42" i="1"/>
  <c r="D42" i="1" s="1"/>
  <c r="C35" i="1"/>
  <c r="D35" i="1" s="1"/>
  <c r="C32" i="1"/>
  <c r="D32" i="1" s="1"/>
  <c r="C43" i="1"/>
  <c r="D43" i="1" s="1"/>
  <c r="C44" i="1"/>
  <c r="D44" i="1" s="1"/>
  <c r="C34" i="1"/>
  <c r="D34" i="1" s="1"/>
  <c r="C49" i="1"/>
  <c r="D49" i="1" s="1"/>
  <c r="C36" i="1"/>
  <c r="D36" i="1" s="1"/>
  <c r="C37" i="1"/>
  <c r="D37" i="1" s="1"/>
  <c r="C33" i="1"/>
  <c r="D33" i="1" s="1"/>
  <c r="C47" i="1"/>
  <c r="D47" i="1" s="1"/>
  <c r="C39" i="1"/>
  <c r="D39" i="1" s="1"/>
  <c r="C40" i="1"/>
  <c r="D40" i="1" s="1"/>
  <c r="C46" i="1"/>
  <c r="D46" i="1" s="1"/>
  <c r="C41" i="1"/>
  <c r="D41" i="1" s="1"/>
  <c r="C45" i="1"/>
  <c r="D45" i="1" s="1"/>
  <c r="H28" i="1"/>
</calcChain>
</file>

<file path=xl/sharedStrings.xml><?xml version="1.0" encoding="utf-8"?>
<sst xmlns="http://schemas.openxmlformats.org/spreadsheetml/2006/main" count="99" uniqueCount="56">
  <si>
    <t>Sütun1</t>
  </si>
  <si>
    <t>Tuğçe Canan Fidan</t>
  </si>
  <si>
    <t>Vefik Fırat Akman</t>
  </si>
  <si>
    <t>Gamze Meriç</t>
  </si>
  <si>
    <t>Ahmet Bedir Acar</t>
  </si>
  <si>
    <t>Abdürrahim Deniz Kumbaracı</t>
  </si>
  <si>
    <t>Ahmet Nokta</t>
  </si>
  <si>
    <t>Ayşe Virgül</t>
  </si>
  <si>
    <t>Mehmet Peynir</t>
  </si>
  <si>
    <t>Selim Duşakabinoğulları</t>
  </si>
  <si>
    <t>Yaşar Yaşamaz</t>
  </si>
  <si>
    <t>Fatma Ünlem</t>
  </si>
  <si>
    <t>Dursun Durmaz</t>
  </si>
  <si>
    <t>Steve İşler</t>
  </si>
  <si>
    <t>Nejat Jobs</t>
  </si>
  <si>
    <t>Güneş Ay</t>
  </si>
  <si>
    <t>Hakkı Bulut</t>
  </si>
  <si>
    <t>Faruk Rondo</t>
  </si>
  <si>
    <t>Ali Biskrem</t>
  </si>
  <si>
    <t>Hw01</t>
  </si>
  <si>
    <t>Hw02</t>
  </si>
  <si>
    <t>Hw03</t>
  </si>
  <si>
    <t>Hw04</t>
  </si>
  <si>
    <t>Hw05</t>
  </si>
  <si>
    <t>Final Grade</t>
  </si>
  <si>
    <t>Midterm Grade</t>
  </si>
  <si>
    <t>Student Name</t>
  </si>
  <si>
    <t>Class Average Of Hw</t>
  </si>
  <si>
    <t>Student Average Of Hw</t>
  </si>
  <si>
    <t>Average Of Hw</t>
  </si>
  <si>
    <t>Average Of Hw0</t>
  </si>
  <si>
    <t>Average Of Hw02</t>
  </si>
  <si>
    <t>Average Of Hw03</t>
  </si>
  <si>
    <t>Average Of Hw04</t>
  </si>
  <si>
    <t>Average Of Hw05</t>
  </si>
  <si>
    <t>Average Of All Hw</t>
  </si>
  <si>
    <t>Murat Ülker</t>
  </si>
  <si>
    <t>Name Of Student</t>
  </si>
  <si>
    <t>Student Final Grade</t>
  </si>
  <si>
    <t>Letter Grade</t>
  </si>
  <si>
    <t>Say Letter Grade</t>
  </si>
  <si>
    <t>AA</t>
  </si>
  <si>
    <t>BA</t>
  </si>
  <si>
    <t>CB</t>
  </si>
  <si>
    <t>CC</t>
  </si>
  <si>
    <t>DC</t>
  </si>
  <si>
    <t>DD</t>
  </si>
  <si>
    <t>FD</t>
  </si>
  <si>
    <t>FF</t>
  </si>
  <si>
    <t>Submission For Hw02</t>
  </si>
  <si>
    <t>Submission For Hw03</t>
  </si>
  <si>
    <t>Submission For Hw04</t>
  </si>
  <si>
    <t>Submission For Hw05</t>
  </si>
  <si>
    <t>Submission For Hw01</t>
  </si>
  <si>
    <t xml:space="preserve"> </t>
  </si>
  <si>
    <t>Hw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</si>
</sst>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NumberForma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center"/>
    </xf>
  </cellXfs>
  <cellStyles count="1">
    <cellStyle name="Normal" xfId="0" builtinId="0"/>
  </cellStyles>
  <dxfs count="2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theme="4"/>
        </left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[Kitap1.xlsx]Sayfa1!PivotTable16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Letter Grade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Sayfa1!$F$46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Sayfa1!$E$47:$E$54</c:f>
              <c:strCache>
                <c:ptCount val="8"/>
                <c:pt idx="0">
                  <c:v>AA</c:v>
                </c:pt>
                <c:pt idx="1">
                  <c:v>BA</c:v>
                </c:pt>
                <c:pt idx="2">
                  <c:v>CB</c:v>
                </c:pt>
                <c:pt idx="3">
                  <c:v>CC</c:v>
                </c:pt>
                <c:pt idx="4">
                  <c:v>DC</c:v>
                </c:pt>
                <c:pt idx="5">
                  <c:v>DD</c:v>
                </c:pt>
                <c:pt idx="6">
                  <c:v>FD</c:v>
                </c:pt>
                <c:pt idx="7">
                  <c:v>FF</c:v>
                </c:pt>
              </c:strCache>
            </c:strRef>
          </c:cat>
          <c:val>
            <c:numRef>
              <c:f>Sayfa1!$F$47:$F$54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Hw</a:t>
            </a:r>
            <a:r>
              <a:rPr lang="tr-TR" baseline="0"/>
              <a:t> Submission</a:t>
            </a:r>
            <a:endParaRPr lang="tr-T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HW01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Sayfa1!$C$25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</c:ser>
        <c:ser>
          <c:idx val="1"/>
          <c:order val="1"/>
          <c:tx>
            <c:v>HW02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Sayfa1!$D$25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</c:ser>
        <c:ser>
          <c:idx val="2"/>
          <c:order val="2"/>
          <c:tx>
            <c:v>HW03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Sayfa1!$E$25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</c:ser>
        <c:ser>
          <c:idx val="3"/>
          <c:order val="3"/>
          <c:tx>
            <c:v>HW04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Sayfa1!$F$25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</c:ser>
        <c:ser>
          <c:idx val="4"/>
          <c:order val="4"/>
          <c:tx>
            <c:v>HW05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Sayfa1!$G$25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008461040"/>
        <c:axId val="-1008464304"/>
        <c:axId val="0"/>
      </c:bar3DChart>
      <c:catAx>
        <c:axId val="-1008461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008464304"/>
        <c:crosses val="autoZero"/>
        <c:auto val="1"/>
        <c:lblAlgn val="ctr"/>
        <c:lblOffset val="100"/>
        <c:noMultiLvlLbl val="0"/>
      </c:catAx>
      <c:valAx>
        <c:axId val="-100846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00846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800" b="0" i="0" baseline="0">
                <a:effectLst/>
              </a:rPr>
              <a:t>Distribution Of Final Exam Grades</a:t>
            </a:r>
            <a:endParaRPr lang="tr-T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Sayfa1!$I$2</c:f>
              <c:strCache>
                <c:ptCount val="1"/>
                <c:pt idx="0">
                  <c:v>Final Grade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Sayfa1!$B$3:$B$22</c:f>
              <c:strCache>
                <c:ptCount val="20"/>
                <c:pt idx="0">
                  <c:v>Tuğçe Canan Fidan</c:v>
                </c:pt>
                <c:pt idx="1">
                  <c:v>Vefik Fırat Akman</c:v>
                </c:pt>
                <c:pt idx="2">
                  <c:v>Abdürrahim Deniz Kumbaracı</c:v>
                </c:pt>
                <c:pt idx="3">
                  <c:v>Ahmet Bedir Acar</c:v>
                </c:pt>
                <c:pt idx="4">
                  <c:v>Gamze Meriç</c:v>
                </c:pt>
                <c:pt idx="5">
                  <c:v>Selim Duşakabinoğulları</c:v>
                </c:pt>
                <c:pt idx="6">
                  <c:v>Yaşar Yaşamaz</c:v>
                </c:pt>
                <c:pt idx="7">
                  <c:v>Mehmet Peynir</c:v>
                </c:pt>
                <c:pt idx="8">
                  <c:v>Ahmet Nokta</c:v>
                </c:pt>
                <c:pt idx="9">
                  <c:v>Ayşe Virgül</c:v>
                </c:pt>
                <c:pt idx="10">
                  <c:v>Fatma Ünlem</c:v>
                </c:pt>
                <c:pt idx="11">
                  <c:v>Dursun Durmaz</c:v>
                </c:pt>
                <c:pt idx="12">
                  <c:v>Yaşar Yaşamaz</c:v>
                </c:pt>
                <c:pt idx="13">
                  <c:v>Steve İşler</c:v>
                </c:pt>
                <c:pt idx="14">
                  <c:v>Nejat Jobs</c:v>
                </c:pt>
                <c:pt idx="15">
                  <c:v>Güneş Ay</c:v>
                </c:pt>
                <c:pt idx="16">
                  <c:v>Hakkı Bulut</c:v>
                </c:pt>
                <c:pt idx="17">
                  <c:v>Faruk Rondo</c:v>
                </c:pt>
                <c:pt idx="18">
                  <c:v>Ali Biskrem</c:v>
                </c:pt>
                <c:pt idx="19">
                  <c:v>Murat Ülker</c:v>
                </c:pt>
              </c:strCache>
            </c:strRef>
          </c:cat>
          <c:val>
            <c:numRef>
              <c:f>Sayfa1!$I$3:$I$22</c:f>
              <c:numCache>
                <c:formatCode>0</c:formatCode>
                <c:ptCount val="20"/>
                <c:pt idx="0">
                  <c:v>96</c:v>
                </c:pt>
                <c:pt idx="1">
                  <c:v>84</c:v>
                </c:pt>
                <c:pt idx="2">
                  <c:v>78</c:v>
                </c:pt>
                <c:pt idx="3">
                  <c:v>72</c:v>
                </c:pt>
                <c:pt idx="4">
                  <c:v>65</c:v>
                </c:pt>
                <c:pt idx="5">
                  <c:v>12</c:v>
                </c:pt>
                <c:pt idx="6">
                  <c:v>40</c:v>
                </c:pt>
                <c:pt idx="7">
                  <c:v>60</c:v>
                </c:pt>
                <c:pt idx="8">
                  <c:v>92</c:v>
                </c:pt>
                <c:pt idx="9">
                  <c:v>70</c:v>
                </c:pt>
                <c:pt idx="10">
                  <c:v>84</c:v>
                </c:pt>
                <c:pt idx="11">
                  <c:v>87</c:v>
                </c:pt>
                <c:pt idx="12">
                  <c:v>37</c:v>
                </c:pt>
                <c:pt idx="13">
                  <c:v>48</c:v>
                </c:pt>
                <c:pt idx="14">
                  <c:v>98</c:v>
                </c:pt>
                <c:pt idx="15">
                  <c:v>80</c:v>
                </c:pt>
                <c:pt idx="16">
                  <c:v>65</c:v>
                </c:pt>
                <c:pt idx="17">
                  <c:v>67</c:v>
                </c:pt>
                <c:pt idx="18">
                  <c:v>29</c:v>
                </c:pt>
                <c:pt idx="19">
                  <c:v>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36823072"/>
        <c:axId val="-936821984"/>
      </c:lineChart>
      <c:catAx>
        <c:axId val="-93682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936821984"/>
        <c:crosses val="autoZero"/>
        <c:auto val="1"/>
        <c:lblAlgn val="ctr"/>
        <c:lblOffset val="100"/>
        <c:noMultiLvlLbl val="0"/>
      </c:catAx>
      <c:valAx>
        <c:axId val="-9368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93682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131949</xdr:colOff>
      <xdr:row>29</xdr:row>
      <xdr:rowOff>116820</xdr:rowOff>
    </xdr:from>
    <xdr:to>
      <xdr:col>9</xdr:col>
      <xdr:colOff>298916</xdr:colOff>
      <xdr:row>44</xdr:row>
      <xdr:rowOff>2520</xdr:rowOff>
    </xdr:to>
    <xdr:graphicFrame macro="">
      <xdr:nvGraphicFramePr>
        <xdr:cNvPr id="7" name="Grafi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296956</xdr:colOff>
      <xdr:row>29</xdr:row>
      <xdr:rowOff>113179</xdr:rowOff>
    </xdr:from>
    <xdr:to>
      <xdr:col>12</xdr:col>
      <xdr:colOff>666750</xdr:colOff>
      <xdr:row>43</xdr:row>
      <xdr:rowOff>189379</xdr:rowOff>
    </xdr:to>
    <xdr:graphicFrame macro="">
      <xdr:nvGraphicFramePr>
        <xdr:cNvPr id="4" name="Grafi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481853</xdr:colOff>
      <xdr:row>44</xdr:row>
      <xdr:rowOff>23531</xdr:rowOff>
    </xdr:from>
    <xdr:to>
      <xdr:col>11</xdr:col>
      <xdr:colOff>302559</xdr:colOff>
      <xdr:row>58</xdr:row>
      <xdr:rowOff>99731</xdr:rowOff>
    </xdr:to>
    <xdr:graphicFrame macro="">
      <xdr:nvGraphicFramePr>
        <xdr:cNvPr id="6" name="Grafi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fikFiratAkman" refreshedDate="42647.67051851852" createdVersion="5" refreshedVersion="5" minRefreshableVersion="3" recordCount="20">
  <cacheSource type="worksheet">
    <worksheetSource name="Tablo9"/>
  </cacheSource>
  <cacheFields count="3">
    <cacheField name="Name Of Student" numFmtId="0">
      <sharedItems/>
    </cacheField>
    <cacheField name="Student Final Grade" numFmtId="2">
      <sharedItems containsSemiMixedTypes="0" containsString="0" containsNumber="1" minValue="25.38" maxValue="92.58"/>
    </cacheField>
    <cacheField name="Letter Grade" numFmtId="0">
      <sharedItems count="8">
        <s v="AA"/>
        <s v="BA"/>
        <s v="CB"/>
        <s v="DC"/>
        <s v="FF"/>
        <s v="DD"/>
        <s v="CC"/>
        <s v="F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Tuğçe Canan Fidan"/>
    <n v="92.58"/>
    <x v="0"/>
  </r>
  <r>
    <s v="Vefik Fırat Akman"/>
    <n v="81.240000000000009"/>
    <x v="1"/>
  </r>
  <r>
    <s v="Abdürrahim Deniz Kumbaracı"/>
    <n v="72.66"/>
    <x v="2"/>
  </r>
  <r>
    <s v="Ahmet Bedir Acar"/>
    <n v="67.38"/>
    <x v="2"/>
  </r>
  <r>
    <s v="Gamze Meriç"/>
    <n v="59.9"/>
    <x v="3"/>
  </r>
  <r>
    <s v="Selim Duşakabinoğulları"/>
    <n v="25.38"/>
    <x v="4"/>
  </r>
  <r>
    <s v="Yaşar Yaşamaz"/>
    <n v="46"/>
    <x v="5"/>
  </r>
  <r>
    <s v="Mehmet Peynir"/>
    <n v="67.5"/>
    <x v="2"/>
  </r>
  <r>
    <s v="Ahmet Nokta"/>
    <n v="58.040000000000006"/>
    <x v="3"/>
  </r>
  <r>
    <s v="Ayşe Virgül"/>
    <n v="64.180000000000007"/>
    <x v="6"/>
  </r>
  <r>
    <s v="Fatma Ünlem"/>
    <n v="70.139999999999986"/>
    <x v="2"/>
  </r>
  <r>
    <s v="Dursun Durmaz"/>
    <n v="66.78"/>
    <x v="6"/>
  </r>
  <r>
    <s v="Yaşar Yaşamaz"/>
    <n v="58.239999999999995"/>
    <x v="3"/>
  </r>
  <r>
    <s v="Steve İşler"/>
    <n v="39.72"/>
    <x v="7"/>
  </r>
  <r>
    <s v="Nejat Jobs"/>
    <n v="92.3"/>
    <x v="0"/>
  </r>
  <r>
    <s v="Güneş Ay"/>
    <n v="70.34"/>
    <x v="2"/>
  </r>
  <r>
    <s v="Hakkı Bulut"/>
    <n v="62.78"/>
    <x v="6"/>
  </r>
  <r>
    <s v="Faruk Rondo"/>
    <n v="63.459999999999994"/>
    <x v="6"/>
  </r>
  <r>
    <s v="Ali Biskrem"/>
    <n v="28.52"/>
    <x v="4"/>
  </r>
  <r>
    <s v="Murat Ülker"/>
    <n v="70.69999999999998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3">
  <location ref="E46:F54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8">
        <item x="0"/>
        <item x="1"/>
        <item x="2"/>
        <item x="6"/>
        <item x="3"/>
        <item x="5"/>
        <item x="7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ay Letter Grade" fld="2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o1" displayName="Tablo1" ref="B2:I22" totalsRowShown="0">
  <autoFilter ref="B2:I22"/>
  <tableColumns count="8">
    <tableColumn id="1" name="Student Name"/>
    <tableColumn id="2" name="Hw01" dataDxfId="28"/>
    <tableColumn id="3" name="Hw02" dataDxfId="27"/>
    <tableColumn id="4" name="Hw03" dataDxfId="26"/>
    <tableColumn id="5" name="Hw04" dataDxfId="25"/>
    <tableColumn id="6" name="Hw05" dataDxfId="24"/>
    <tableColumn id="7" name="Midterm Grade" dataDxfId="23"/>
    <tableColumn id="8" name="Final Grade" dataDxfId="2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Tablo5" displayName="Tablo5" ref="K2:M22" totalsRowShown="0" dataDxfId="21">
  <autoFilter ref="K2:M22"/>
  <tableColumns count="3">
    <tableColumn id="1" name="Student Name" dataDxfId="20"/>
    <tableColumn id="2" name="Student Average Of Hw" dataDxfId="19">
      <calculatedColumnFormula>AVERAGE(Tablo1[[#This Row],[Hw01]:[Hw05]])</calculatedColumnFormula>
    </tableColumn>
    <tableColumn id="3" name="Class Average Of Hw" dataDxfId="18">
      <calculatedColumnFormula>AVERAGE(Tablo1[[Hw01]:[Hw05]])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o6" displayName="Tablo6" ref="B27:H28" totalsRowShown="0">
  <autoFilter ref="B27:H28"/>
  <tableColumns count="7">
    <tableColumn id="1" name="Sütun1"/>
    <tableColumn id="2" name="Average Of Hw0" dataDxfId="8">
      <calculatedColumnFormula>AVERAGE(Tablo1[Hw01])</calculatedColumnFormula>
    </tableColumn>
    <tableColumn id="3" name="Average Of Hw02" dataDxfId="7">
      <calculatedColumnFormula>AVERAGE(Tablo1[Hw02])</calculatedColumnFormula>
    </tableColumn>
    <tableColumn id="4" name="Average Of Hw03" dataDxfId="6">
      <calculatedColumnFormula>AVERAGE(Tablo1[Hw03])</calculatedColumnFormula>
    </tableColumn>
    <tableColumn id="5" name="Average Of Hw04" dataDxfId="5">
      <calculatedColumnFormula>AVERAGE(Tablo1[Hw04])</calculatedColumnFormula>
    </tableColumn>
    <tableColumn id="6" name="Average Of Hw05" dataDxfId="4">
      <calculatedColumnFormula>AVERAGE(Tablo1[Hw05])</calculatedColumnFormula>
    </tableColumn>
    <tableColumn id="9" name="Average Of All Hw" dataDxfId="3">
      <calculatedColumnFormula>AVERAGE(Tablo6[[Average Of Hw0]:[Average Of Hw05]])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9" name="Tablo9" displayName="Tablo9" ref="B30:D50" totalsRowShown="0" tableBorderDxfId="17">
  <autoFilter ref="B30:D50"/>
  <tableColumns count="3">
    <tableColumn id="1" name="Name Of Student" dataDxfId="16"/>
    <tableColumn id="2" name="Student Final Grade" dataDxfId="15">
      <calculatedColumnFormula>(L3)*(0.3)+(H3)*(0.3)+(I3)*(0.4)</calculatedColumnFormula>
    </tableColumn>
    <tableColumn id="3" name="Letter Grade" dataDxfId="14">
      <calculatedColumnFormula>IF(C31&gt;=87,"AA",IF(C31&gt;=81,"BA",IF(C31&gt;=74,"BB",IF(C31&gt;=67,"CB",IF(C31&gt;=60,"CC",IF(C31&gt;=53,"DC",IF(C31&gt;=46,"DD",IF(C31&gt;=39,"FD",IF(C31&gt;=0,"FF")))))))))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o2" displayName="Tablo2" ref="B24:G25" totalsRowShown="0">
  <autoFilter ref="B24:G25"/>
  <tableColumns count="6">
    <tableColumn id="1" name=" "/>
    <tableColumn id="2" name="Submission For Hw01" dataDxfId="13">
      <calculatedColumnFormula>COUNTIF(Tablo1[Hw01],"&lt;&gt;0")</calculatedColumnFormula>
    </tableColumn>
    <tableColumn id="3" name="Submission For Hw02" dataDxfId="12">
      <calculatedColumnFormula>COUNTIF(Tablo1[Hw02],"&lt;&gt;0")</calculatedColumnFormula>
    </tableColumn>
    <tableColumn id="4" name="Submission For Hw03" dataDxfId="11">
      <calculatedColumnFormula>COUNTIF(Tablo1[Hw03],"&lt;&gt;0")</calculatedColumnFormula>
    </tableColumn>
    <tableColumn id="5" name="Submission For Hw04" dataDxfId="10">
      <calculatedColumnFormula>COUNTIF(Tablo1[Hw04],"&lt;&gt;0")</calculatedColumnFormula>
    </tableColumn>
    <tableColumn id="6" name="Submission For Hw05" dataDxfId="9">
      <calculatedColumnFormula>COUNTIF(Tablo1[Hw05],"&lt;&gt;0")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zoomScale="85" zoomScaleNormal="85" workbookViewId="0">
      <selection activeCell="F62" sqref="F62"/>
    </sheetView>
  </sheetViews>
  <sheetFormatPr defaultRowHeight="15" x14ac:dyDescent="0.25"/>
  <cols>
    <col min="1" max="1" width="9.140625" style="1"/>
    <col min="2" max="2" width="31.42578125" customWidth="1"/>
    <col min="3" max="3" width="10.85546875" customWidth="1"/>
    <col min="4" max="5" width="11.5703125" customWidth="1"/>
    <col min="6" max="6" width="10.42578125" customWidth="1"/>
    <col min="7" max="7" width="10.5703125" customWidth="1"/>
    <col min="8" max="8" width="18.5703125" customWidth="1"/>
    <col min="9" max="9" width="14.85546875" customWidth="1"/>
    <col min="11" max="11" width="28.7109375" customWidth="1"/>
    <col min="12" max="12" width="25.140625" customWidth="1"/>
    <col min="13" max="13" width="24.140625" customWidth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1" t="s">
        <v>26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25</v>
      </c>
      <c r="I2" s="1" t="s">
        <v>24</v>
      </c>
      <c r="J2" s="1"/>
      <c r="K2" s="1" t="s">
        <v>26</v>
      </c>
      <c r="L2" s="1" t="s">
        <v>28</v>
      </c>
      <c r="M2" s="1" t="s">
        <v>27</v>
      </c>
      <c r="N2" s="1"/>
      <c r="O2" s="1"/>
      <c r="P2" s="1"/>
      <c r="Q2" s="1"/>
    </row>
    <row r="3" spans="2:17" x14ac:dyDescent="0.25">
      <c r="B3" s="1" t="s">
        <v>1</v>
      </c>
      <c r="C3" s="9">
        <v>100</v>
      </c>
      <c r="D3" s="9">
        <v>92</v>
      </c>
      <c r="E3" s="9">
        <v>97</v>
      </c>
      <c r="F3" s="9">
        <v>100</v>
      </c>
      <c r="G3" s="9">
        <v>94</v>
      </c>
      <c r="H3" s="9">
        <v>84</v>
      </c>
      <c r="I3" s="9">
        <v>96</v>
      </c>
      <c r="J3" s="1"/>
      <c r="K3" s="6" t="s">
        <v>1</v>
      </c>
      <c r="L3" s="8">
        <f>AVERAGE(Tablo1[[#This Row],[Hw01]:[Hw05]])</f>
        <v>96.6</v>
      </c>
      <c r="M3" s="8">
        <f>AVERAGE(Tablo1[[Hw01]:[Hw05]])</f>
        <v>58.94</v>
      </c>
      <c r="N3" s="1"/>
      <c r="O3" s="1"/>
      <c r="P3" s="1"/>
      <c r="Q3" s="1"/>
    </row>
    <row r="4" spans="2:17" x14ac:dyDescent="0.25">
      <c r="B4" s="1" t="s">
        <v>2</v>
      </c>
      <c r="C4" s="9">
        <v>100</v>
      </c>
      <c r="D4" s="9">
        <v>80</v>
      </c>
      <c r="E4" s="9">
        <v>87</v>
      </c>
      <c r="F4" s="9">
        <v>74</v>
      </c>
      <c r="G4" s="9">
        <v>93</v>
      </c>
      <c r="H4" s="9">
        <v>72</v>
      </c>
      <c r="I4" s="9">
        <v>84</v>
      </c>
      <c r="J4" s="1"/>
      <c r="K4" s="6" t="s">
        <v>2</v>
      </c>
      <c r="L4" s="8">
        <f>AVERAGE(Tablo1[[#This Row],[Hw01]:[Hw05]])</f>
        <v>86.8</v>
      </c>
      <c r="M4" s="8">
        <f>AVERAGE(Tablo1[[Hw01]:[Hw05]])</f>
        <v>58.94</v>
      </c>
      <c r="N4" s="1"/>
      <c r="O4" s="1"/>
      <c r="P4" s="1"/>
      <c r="Q4" s="1"/>
    </row>
    <row r="5" spans="2:17" x14ac:dyDescent="0.25">
      <c r="B5" s="1" t="s">
        <v>5</v>
      </c>
      <c r="C5" s="9">
        <v>80</v>
      </c>
      <c r="D5" s="9">
        <v>67</v>
      </c>
      <c r="E5" s="9">
        <v>84</v>
      </c>
      <c r="F5" s="9">
        <v>0</v>
      </c>
      <c r="G5" s="9">
        <v>90</v>
      </c>
      <c r="H5" s="9">
        <v>74</v>
      </c>
      <c r="I5" s="9">
        <v>78</v>
      </c>
      <c r="J5" s="1"/>
      <c r="K5" s="6" t="s">
        <v>5</v>
      </c>
      <c r="L5" s="8">
        <f>AVERAGE(Tablo1[[#This Row],[Hw01]:[Hw05]])</f>
        <v>64.2</v>
      </c>
      <c r="M5" s="8">
        <f>AVERAGE(Tablo1[[Hw01]:[Hw05]])</f>
        <v>58.94</v>
      </c>
      <c r="N5" s="1"/>
      <c r="O5" s="1"/>
      <c r="P5" s="1"/>
      <c r="Q5" s="1"/>
    </row>
    <row r="6" spans="2:17" x14ac:dyDescent="0.25">
      <c r="B6" s="1" t="s">
        <v>4</v>
      </c>
      <c r="C6" s="9">
        <v>100</v>
      </c>
      <c r="D6" s="9">
        <v>0</v>
      </c>
      <c r="E6" s="9">
        <v>85</v>
      </c>
      <c r="F6" s="9">
        <v>35</v>
      </c>
      <c r="G6" s="9">
        <v>78</v>
      </c>
      <c r="H6" s="9">
        <v>69</v>
      </c>
      <c r="I6" s="9">
        <v>72</v>
      </c>
      <c r="J6" s="1"/>
      <c r="K6" s="6" t="s">
        <v>4</v>
      </c>
      <c r="L6" s="8">
        <f>AVERAGE(Tablo1[[#This Row],[Hw01]:[Hw05]])</f>
        <v>59.6</v>
      </c>
      <c r="M6" s="8">
        <f>AVERAGE(Tablo1[[Hw01]:[Hw05]])</f>
        <v>58.94</v>
      </c>
      <c r="N6" s="1"/>
      <c r="O6" s="1"/>
      <c r="P6" s="1"/>
      <c r="Q6" s="1"/>
    </row>
    <row r="7" spans="2:17" x14ac:dyDescent="0.25">
      <c r="B7" s="1" t="s">
        <v>3</v>
      </c>
      <c r="C7" s="9">
        <v>80</v>
      </c>
      <c r="D7" s="9">
        <v>0</v>
      </c>
      <c r="E7" s="9">
        <v>90</v>
      </c>
      <c r="F7" s="9">
        <v>50</v>
      </c>
      <c r="G7" s="9">
        <v>60</v>
      </c>
      <c r="H7" s="9">
        <v>57</v>
      </c>
      <c r="I7" s="9">
        <v>65</v>
      </c>
      <c r="J7" s="1"/>
      <c r="K7" s="6" t="s">
        <v>3</v>
      </c>
      <c r="L7" s="8">
        <f>AVERAGE(Tablo1[[#This Row],[Hw01]:[Hw05]])</f>
        <v>56</v>
      </c>
      <c r="M7" s="8">
        <f>AVERAGE(Tablo1[[Hw01]:[Hw05]])</f>
        <v>58.94</v>
      </c>
      <c r="N7" s="1"/>
      <c r="O7" s="1"/>
      <c r="P7" s="1"/>
      <c r="Q7" s="1"/>
    </row>
    <row r="8" spans="2:17" x14ac:dyDescent="0.25">
      <c r="B8" s="1" t="s">
        <v>9</v>
      </c>
      <c r="C8" s="9">
        <v>20</v>
      </c>
      <c r="D8" s="9">
        <v>43</v>
      </c>
      <c r="E8" s="9">
        <v>51</v>
      </c>
      <c r="F8" s="9">
        <v>24</v>
      </c>
      <c r="G8" s="9">
        <v>55</v>
      </c>
      <c r="H8" s="9">
        <v>30</v>
      </c>
      <c r="I8" s="9">
        <v>12</v>
      </c>
      <c r="J8" s="1"/>
      <c r="K8" s="6" t="s">
        <v>9</v>
      </c>
      <c r="L8" s="8">
        <f>AVERAGE(Tablo1[[#This Row],[Hw01]:[Hw05]])</f>
        <v>38.6</v>
      </c>
      <c r="M8" s="8">
        <f>AVERAGE(Tablo1[[Hw01]:[Hw05]])</f>
        <v>58.94</v>
      </c>
      <c r="N8" s="1"/>
      <c r="O8" s="1"/>
      <c r="P8" s="1"/>
      <c r="Q8" s="1"/>
    </row>
    <row r="9" spans="2:17" x14ac:dyDescent="0.25">
      <c r="B9" s="1" t="s">
        <v>10</v>
      </c>
      <c r="C9" s="9">
        <v>100</v>
      </c>
      <c r="D9" s="9">
        <v>70</v>
      </c>
      <c r="E9" s="9">
        <v>50</v>
      </c>
      <c r="F9" s="9">
        <v>0</v>
      </c>
      <c r="G9" s="9">
        <v>80</v>
      </c>
      <c r="H9" s="9">
        <v>40</v>
      </c>
      <c r="I9" s="9">
        <v>40</v>
      </c>
      <c r="J9" s="1"/>
      <c r="K9" s="6" t="s">
        <v>10</v>
      </c>
      <c r="L9" s="8">
        <f>AVERAGE(Tablo1[[#This Row],[Hw01]:[Hw05]])</f>
        <v>60</v>
      </c>
      <c r="M9" s="8">
        <f>AVERAGE(Tablo1[[Hw01]:[Hw05]])</f>
        <v>58.94</v>
      </c>
      <c r="N9" s="1"/>
      <c r="O9" s="1"/>
      <c r="P9" s="1"/>
      <c r="Q9" s="1"/>
    </row>
    <row r="10" spans="2:17" x14ac:dyDescent="0.25">
      <c r="B10" s="1" t="s">
        <v>8</v>
      </c>
      <c r="C10" s="9">
        <v>63</v>
      </c>
      <c r="D10" s="9">
        <v>94</v>
      </c>
      <c r="E10" s="9">
        <v>57</v>
      </c>
      <c r="F10" s="9">
        <v>73</v>
      </c>
      <c r="G10" s="9">
        <v>68</v>
      </c>
      <c r="H10" s="9">
        <v>74</v>
      </c>
      <c r="I10" s="9">
        <v>60</v>
      </c>
      <c r="J10" s="1"/>
      <c r="K10" s="6" t="s">
        <v>8</v>
      </c>
      <c r="L10" s="8">
        <f>AVERAGE(Tablo1[[#This Row],[Hw01]:[Hw05]])</f>
        <v>71</v>
      </c>
      <c r="M10" s="8">
        <f>AVERAGE(Tablo1[[Hw01]:[Hw05]])</f>
        <v>58.94</v>
      </c>
      <c r="N10" s="1"/>
      <c r="O10" s="1"/>
      <c r="P10" s="1"/>
      <c r="Q10" s="1"/>
    </row>
    <row r="11" spans="2:17" x14ac:dyDescent="0.25">
      <c r="B11" s="1" t="s">
        <v>6</v>
      </c>
      <c r="C11" s="9">
        <v>69</v>
      </c>
      <c r="D11" s="9">
        <v>41</v>
      </c>
      <c r="E11" s="9">
        <v>0</v>
      </c>
      <c r="F11" s="9">
        <v>23</v>
      </c>
      <c r="G11" s="9">
        <v>96</v>
      </c>
      <c r="H11" s="9">
        <v>25</v>
      </c>
      <c r="I11" s="9">
        <v>92</v>
      </c>
      <c r="J11" s="1"/>
      <c r="K11" s="6" t="s">
        <v>6</v>
      </c>
      <c r="L11" s="8">
        <f>AVERAGE(Tablo1[[#This Row],[Hw01]:[Hw05]])</f>
        <v>45.8</v>
      </c>
      <c r="M11" s="8">
        <f>AVERAGE(Tablo1[[Hw01]:[Hw05]])</f>
        <v>58.94</v>
      </c>
      <c r="N11" s="1"/>
      <c r="O11" s="1"/>
      <c r="P11" s="1"/>
      <c r="Q11" s="1"/>
    </row>
    <row r="12" spans="2:17" x14ac:dyDescent="0.25">
      <c r="B12" s="1" t="s">
        <v>7</v>
      </c>
      <c r="C12" s="9">
        <v>96</v>
      </c>
      <c r="D12" s="9">
        <v>68</v>
      </c>
      <c r="E12" s="9">
        <v>25</v>
      </c>
      <c r="F12" s="9">
        <v>74</v>
      </c>
      <c r="G12" s="9">
        <v>0</v>
      </c>
      <c r="H12" s="9">
        <v>68</v>
      </c>
      <c r="I12" s="9">
        <v>70</v>
      </c>
      <c r="J12" s="1"/>
      <c r="K12" s="6" t="s">
        <v>7</v>
      </c>
      <c r="L12" s="8">
        <f>AVERAGE(Tablo1[[#This Row],[Hw01]:[Hw05]])</f>
        <v>52.6</v>
      </c>
      <c r="M12" s="8">
        <f>AVERAGE(Tablo1[[Hw01]:[Hw05]])</f>
        <v>58.94</v>
      </c>
      <c r="N12" s="1"/>
      <c r="O12" s="1"/>
      <c r="P12" s="1"/>
      <c r="Q12" s="1"/>
    </row>
    <row r="13" spans="2:17" x14ac:dyDescent="0.25">
      <c r="B13" s="1" t="s">
        <v>11</v>
      </c>
      <c r="C13" s="9">
        <v>70</v>
      </c>
      <c r="D13" s="9">
        <v>69</v>
      </c>
      <c r="E13" s="9">
        <v>85</v>
      </c>
      <c r="F13" s="9">
        <v>24</v>
      </c>
      <c r="G13" s="9">
        <v>96</v>
      </c>
      <c r="H13" s="9">
        <v>53</v>
      </c>
      <c r="I13" s="9">
        <v>84</v>
      </c>
      <c r="J13" s="1"/>
      <c r="K13" s="6" t="s">
        <v>11</v>
      </c>
      <c r="L13" s="8">
        <f>AVERAGE(Tablo1[[#This Row],[Hw01]:[Hw05]])</f>
        <v>68.8</v>
      </c>
      <c r="M13" s="8">
        <f>AVERAGE(Tablo1[[Hw01]:[Hw05]])</f>
        <v>58.94</v>
      </c>
      <c r="N13" s="1"/>
      <c r="O13" s="1"/>
      <c r="P13" s="1"/>
      <c r="Q13" s="1"/>
    </row>
    <row r="14" spans="2:17" x14ac:dyDescent="0.25">
      <c r="B14" s="1" t="s">
        <v>12</v>
      </c>
      <c r="C14" s="9">
        <v>20</v>
      </c>
      <c r="D14" s="9">
        <v>80</v>
      </c>
      <c r="E14" s="9">
        <v>64</v>
      </c>
      <c r="F14" s="9">
        <v>52</v>
      </c>
      <c r="G14" s="9">
        <v>67</v>
      </c>
      <c r="H14" s="9">
        <v>50</v>
      </c>
      <c r="I14" s="9">
        <v>87</v>
      </c>
      <c r="J14" s="1"/>
      <c r="K14" s="6" t="s">
        <v>12</v>
      </c>
      <c r="L14" s="8">
        <f>AVERAGE(Tablo1[[#This Row],[Hw01]:[Hw05]])</f>
        <v>56.6</v>
      </c>
      <c r="M14" s="8">
        <f>AVERAGE(Tablo1[[Hw01]:[Hw05]])</f>
        <v>58.94</v>
      </c>
      <c r="N14" s="1"/>
      <c r="O14" s="1"/>
      <c r="P14" s="1"/>
      <c r="Q14" s="1"/>
    </row>
    <row r="15" spans="2:17" x14ac:dyDescent="0.25">
      <c r="B15" s="1" t="s">
        <v>10</v>
      </c>
      <c r="C15" s="9">
        <v>85</v>
      </c>
      <c r="D15" s="9">
        <v>53</v>
      </c>
      <c r="E15" s="9">
        <v>58</v>
      </c>
      <c r="F15" s="9">
        <v>60</v>
      </c>
      <c r="G15" s="9">
        <v>68</v>
      </c>
      <c r="H15" s="9">
        <v>80</v>
      </c>
      <c r="I15" s="9">
        <v>37</v>
      </c>
      <c r="J15" s="1"/>
      <c r="K15" s="6" t="s">
        <v>10</v>
      </c>
      <c r="L15" s="8">
        <f>AVERAGE(Tablo1[[#This Row],[Hw01]:[Hw05]])</f>
        <v>64.8</v>
      </c>
      <c r="M15" s="8">
        <f>AVERAGE(Tablo1[[Hw01]:[Hw05]])</f>
        <v>58.94</v>
      </c>
      <c r="N15" s="1"/>
      <c r="O15" s="1"/>
      <c r="P15" s="1"/>
      <c r="Q15" s="1"/>
    </row>
    <row r="16" spans="2:17" x14ac:dyDescent="0.25">
      <c r="B16" s="1" t="s">
        <v>13</v>
      </c>
      <c r="C16" s="9">
        <v>58</v>
      </c>
      <c r="D16" s="9">
        <v>0</v>
      </c>
      <c r="E16" s="9">
        <v>0</v>
      </c>
      <c r="F16" s="9">
        <v>60</v>
      </c>
      <c r="G16" s="9">
        <v>24</v>
      </c>
      <c r="H16" s="9">
        <v>40</v>
      </c>
      <c r="I16" s="9">
        <v>48</v>
      </c>
      <c r="J16" s="1"/>
      <c r="K16" s="6" t="s">
        <v>13</v>
      </c>
      <c r="L16" s="8">
        <f>AVERAGE(Tablo1[[#This Row],[Hw01]:[Hw05]])</f>
        <v>28.4</v>
      </c>
      <c r="M16" s="8">
        <f>AVERAGE(Tablo1[[Hw01]:[Hw05]])</f>
        <v>58.94</v>
      </c>
      <c r="N16" s="1"/>
      <c r="O16" s="1"/>
      <c r="P16" s="1"/>
      <c r="Q16" s="1"/>
    </row>
    <row r="17" spans="1:17" x14ac:dyDescent="0.25">
      <c r="B17" s="1" t="s">
        <v>14</v>
      </c>
      <c r="C17" s="9">
        <v>100</v>
      </c>
      <c r="D17" s="9">
        <v>82</v>
      </c>
      <c r="E17" s="9">
        <v>93</v>
      </c>
      <c r="F17" s="9">
        <v>85</v>
      </c>
      <c r="G17" s="9">
        <v>100</v>
      </c>
      <c r="H17" s="9">
        <v>85</v>
      </c>
      <c r="I17" s="9">
        <v>98</v>
      </c>
      <c r="J17" s="1"/>
      <c r="K17" s="6" t="s">
        <v>14</v>
      </c>
      <c r="L17" s="8">
        <f>AVERAGE(Tablo1[[#This Row],[Hw01]:[Hw05]])</f>
        <v>92</v>
      </c>
      <c r="M17" s="8">
        <f>AVERAGE(Tablo1[[Hw01]:[Hw05]])</f>
        <v>58.94</v>
      </c>
      <c r="N17" s="1"/>
      <c r="O17" s="1"/>
      <c r="P17" s="1"/>
      <c r="Q17" s="1"/>
    </row>
    <row r="18" spans="1:17" x14ac:dyDescent="0.25">
      <c r="B18" s="1" t="s">
        <v>15</v>
      </c>
      <c r="C18" s="9">
        <v>55</v>
      </c>
      <c r="D18" s="9">
        <v>65</v>
      </c>
      <c r="E18" s="9">
        <v>75</v>
      </c>
      <c r="F18" s="9">
        <v>34</v>
      </c>
      <c r="G18" s="9">
        <v>85</v>
      </c>
      <c r="H18" s="9">
        <v>65</v>
      </c>
      <c r="I18" s="9">
        <v>80</v>
      </c>
      <c r="J18" s="1"/>
      <c r="K18" s="6" t="s">
        <v>15</v>
      </c>
      <c r="L18" s="8">
        <f>AVERAGE(Tablo1[[#This Row],[Hw01]:[Hw05]])</f>
        <v>62.8</v>
      </c>
      <c r="M18" s="8">
        <f>AVERAGE(Tablo1[[Hw01]:[Hw05]])</f>
        <v>58.94</v>
      </c>
      <c r="N18" s="1"/>
      <c r="O18" s="1"/>
      <c r="P18" s="1"/>
      <c r="Q18" s="1"/>
    </row>
    <row r="19" spans="1:17" x14ac:dyDescent="0.25">
      <c r="B19" s="1" t="s">
        <v>16</v>
      </c>
      <c r="C19" s="9">
        <v>54</v>
      </c>
      <c r="D19" s="9">
        <v>36</v>
      </c>
      <c r="E19" s="9">
        <v>20</v>
      </c>
      <c r="F19" s="9">
        <v>68</v>
      </c>
      <c r="G19" s="9">
        <v>0</v>
      </c>
      <c r="H19" s="9">
        <v>87</v>
      </c>
      <c r="I19" s="9">
        <v>65</v>
      </c>
      <c r="J19" s="1"/>
      <c r="K19" s="6" t="s">
        <v>16</v>
      </c>
      <c r="L19" s="8">
        <f>AVERAGE(Tablo1[[#This Row],[Hw01]:[Hw05]])</f>
        <v>35.6</v>
      </c>
      <c r="M19" s="8">
        <f>AVERAGE(Tablo1[[Hw01]:[Hw05]])</f>
        <v>58.94</v>
      </c>
      <c r="N19" s="1"/>
      <c r="O19" s="1"/>
      <c r="P19" s="1"/>
      <c r="Q19" s="1"/>
    </row>
    <row r="20" spans="1:17" x14ac:dyDescent="0.25">
      <c r="B20" s="1" t="s">
        <v>17</v>
      </c>
      <c r="C20" s="9">
        <v>28</v>
      </c>
      <c r="D20" s="9">
        <v>64</v>
      </c>
      <c r="E20" s="9">
        <v>49</v>
      </c>
      <c r="F20" s="9">
        <v>60</v>
      </c>
      <c r="G20" s="9">
        <v>0</v>
      </c>
      <c r="H20" s="9">
        <v>82</v>
      </c>
      <c r="I20" s="9">
        <v>67</v>
      </c>
      <c r="J20" s="1"/>
      <c r="K20" s="6" t="s">
        <v>17</v>
      </c>
      <c r="L20" s="8">
        <f>AVERAGE(Tablo1[[#This Row],[Hw01]:[Hw05]])</f>
        <v>40.200000000000003</v>
      </c>
      <c r="M20" s="8">
        <f>AVERAGE(Tablo1[[Hw01]:[Hw05]])</f>
        <v>58.94</v>
      </c>
      <c r="N20" s="1"/>
      <c r="O20" s="1"/>
      <c r="P20" s="1"/>
      <c r="Q20" s="1"/>
    </row>
    <row r="21" spans="1:17" x14ac:dyDescent="0.25">
      <c r="B21" s="1" t="s">
        <v>18</v>
      </c>
      <c r="C21" s="9">
        <v>30</v>
      </c>
      <c r="D21" s="9">
        <v>25</v>
      </c>
      <c r="E21" s="9">
        <v>0</v>
      </c>
      <c r="F21" s="9">
        <v>72</v>
      </c>
      <c r="G21" s="9">
        <v>65</v>
      </c>
      <c r="H21" s="9">
        <v>18</v>
      </c>
      <c r="I21" s="9">
        <v>29</v>
      </c>
      <c r="J21" s="1"/>
      <c r="K21" s="6" t="s">
        <v>18</v>
      </c>
      <c r="L21" s="8">
        <f>AVERAGE(Tablo1[[#This Row],[Hw01]:[Hw05]])</f>
        <v>38.4</v>
      </c>
      <c r="M21" s="8">
        <f>AVERAGE(Tablo1[[Hw01]:[Hw05]])</f>
        <v>58.94</v>
      </c>
      <c r="N21" s="1"/>
      <c r="O21" s="1"/>
      <c r="P21" s="1"/>
      <c r="Q21" s="1"/>
    </row>
    <row r="22" spans="1:17" x14ac:dyDescent="0.25">
      <c r="B22" s="1" t="s">
        <v>36</v>
      </c>
      <c r="C22" s="9">
        <v>60</v>
      </c>
      <c r="D22" s="9">
        <v>50</v>
      </c>
      <c r="E22" s="9">
        <v>25</v>
      </c>
      <c r="F22" s="9">
        <v>76</v>
      </c>
      <c r="G22" s="9">
        <v>89</v>
      </c>
      <c r="H22" s="9">
        <v>77</v>
      </c>
      <c r="I22" s="9">
        <v>74</v>
      </c>
      <c r="J22" s="1"/>
      <c r="K22" s="6" t="s">
        <v>36</v>
      </c>
      <c r="L22" s="8">
        <f>AVERAGE(Tablo1[[#This Row],[Hw01]:[Hw05]])</f>
        <v>60</v>
      </c>
      <c r="M22" s="8">
        <f>AVERAGE(Tablo1[[Hw01]:[Hw05]])</f>
        <v>58.94</v>
      </c>
      <c r="N22" s="1"/>
      <c r="O22" s="1"/>
      <c r="P22" s="1"/>
      <c r="Q22" s="1"/>
    </row>
    <row r="23" spans="1:17" x14ac:dyDescent="0.25"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t="s">
        <v>54</v>
      </c>
      <c r="C24" t="s">
        <v>53</v>
      </c>
      <c r="D24" t="s">
        <v>49</v>
      </c>
      <c r="E24" t="s">
        <v>50</v>
      </c>
      <c r="F24" t="s">
        <v>51</v>
      </c>
      <c r="G24" t="s">
        <v>52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t="s">
        <v>55</v>
      </c>
      <c r="C25" s="12">
        <f>COUNTIF(Tablo1[Hw01],"&lt;&gt;0")</f>
        <v>20</v>
      </c>
      <c r="D25" s="12">
        <f>COUNTIF(Tablo1[Hw02],"&lt;&gt;0")</f>
        <v>17</v>
      </c>
      <c r="E25" s="12">
        <f>COUNTIF(Tablo1[Hw03],"&lt;&gt;0")</f>
        <v>17</v>
      </c>
      <c r="F25" s="12">
        <f>COUNTIF(Tablo1[Hw04],"&lt;&gt;0")</f>
        <v>18</v>
      </c>
      <c r="G25" s="12">
        <f>COUNTIF(Tablo1[Hw05],"&lt;&gt;0")</f>
        <v>17</v>
      </c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B27" s="1" t="s">
        <v>0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35</v>
      </c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/>
      <c r="B28" s="1" t="s">
        <v>29</v>
      </c>
      <c r="C28" s="7">
        <f>AVERAGE(Tablo1[Hw01])</f>
        <v>68.400000000000006</v>
      </c>
      <c r="D28" s="7">
        <f>AVERAGE(Tablo1[Hw02])</f>
        <v>53.95</v>
      </c>
      <c r="E28" s="7">
        <f>AVERAGE(Tablo1[Hw03])</f>
        <v>54.75</v>
      </c>
      <c r="F28" s="7">
        <f>AVERAGE(Tablo1[Hw04])</f>
        <v>52.2</v>
      </c>
      <c r="G28" s="7">
        <f>AVERAGE(Tablo1[Hw05])</f>
        <v>65.400000000000006</v>
      </c>
      <c r="H28" s="7">
        <f>AVERAGE(Tablo6[[Average Of Hw0]:[Average Of Hw05]])</f>
        <v>58.940000000000012</v>
      </c>
      <c r="J28" s="1"/>
      <c r="K28" s="1"/>
      <c r="L28" s="1"/>
      <c r="M28" s="1"/>
      <c r="N28" s="1"/>
      <c r="O28" s="1"/>
      <c r="P28" s="1"/>
      <c r="Q28" s="1"/>
    </row>
    <row r="29" spans="1:17" x14ac:dyDescent="0.25">
      <c r="E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5" t="s">
        <v>37</v>
      </c>
      <c r="C30" s="1" t="s">
        <v>38</v>
      </c>
      <c r="D30" s="1" t="s">
        <v>39</v>
      </c>
      <c r="E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5" t="s">
        <v>1</v>
      </c>
      <c r="C31" s="7">
        <f>(L3)*(0.3)+(H3)*(0.3)+(I3)*(0.4)</f>
        <v>92.58</v>
      </c>
      <c r="D31" s="10" t="str">
        <f t="shared" ref="D31:D50" si="0">IF(C31&gt;=87,"AA",IF(C31&gt;=81,"BA",IF(C31&gt;=74,"BB",IF(C31&gt;=67,"CB",IF(C31&gt;=60,"CC",IF(C31&gt;=53,"DC",IF(C31&gt;=46,"DD",IF(C31&gt;=39,"FD",IF(C31&gt;=0,"FF")))))))))</f>
        <v>AA</v>
      </c>
      <c r="E31" s="1"/>
      <c r="K31" s="1"/>
      <c r="L31" s="1"/>
      <c r="M31" s="1"/>
      <c r="N31" s="1"/>
      <c r="O31" s="1"/>
      <c r="P31" s="1"/>
      <c r="Q31" s="1"/>
    </row>
    <row r="32" spans="1:17" x14ac:dyDescent="0.25">
      <c r="B32" s="5" t="s">
        <v>2</v>
      </c>
      <c r="C32" s="7">
        <f>(L4)*(0.3)+(H4)*(0.3)+(I4)*(0.4)</f>
        <v>81.240000000000009</v>
      </c>
      <c r="D32" s="2" t="str">
        <f t="shared" si="0"/>
        <v>BA</v>
      </c>
      <c r="E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5" t="s">
        <v>5</v>
      </c>
      <c r="C33" s="7">
        <f>(L5)*(0.3)+(H5)*(0.3)+(I5)*(0.4)</f>
        <v>72.66</v>
      </c>
      <c r="D33" s="2" t="str">
        <f t="shared" si="0"/>
        <v>CB</v>
      </c>
      <c r="E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5" t="s">
        <v>4</v>
      </c>
      <c r="C34" s="7">
        <f>(L6)*(0.3)+(H6)*(0.3)+(I6)*(0.4)</f>
        <v>67.38</v>
      </c>
      <c r="D34" s="2" t="str">
        <f t="shared" si="0"/>
        <v>CB</v>
      </c>
      <c r="E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5" t="s">
        <v>3</v>
      </c>
      <c r="C35" s="7">
        <f>(L7)*(0.3)+(H7)*(0.3)+(I7)*(0.4)</f>
        <v>59.9</v>
      </c>
      <c r="D35" s="2" t="str">
        <f t="shared" si="0"/>
        <v>DC</v>
      </c>
      <c r="E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5" t="s">
        <v>9</v>
      </c>
      <c r="C36" s="7">
        <f>(L8)*(0.3)+(H8)*(0.3)+(I8)*(0.4)</f>
        <v>25.38</v>
      </c>
      <c r="D36" s="2" t="str">
        <f t="shared" si="0"/>
        <v>FF</v>
      </c>
      <c r="E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5" t="s">
        <v>10</v>
      </c>
      <c r="C37" s="7">
        <f>(L9)*(0.3)+(H9)*(0.3)+(I9)*(0.4)</f>
        <v>46</v>
      </c>
      <c r="D37" s="2" t="str">
        <f t="shared" si="0"/>
        <v>DD</v>
      </c>
      <c r="E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5" t="s">
        <v>8</v>
      </c>
      <c r="C38" s="7">
        <f>(L10)*(0.3)+(H10)*(0.3)+(I10)*(0.4)</f>
        <v>67.5</v>
      </c>
      <c r="D38" s="2" t="str">
        <f t="shared" si="0"/>
        <v>CB</v>
      </c>
      <c r="E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5" t="s">
        <v>6</v>
      </c>
      <c r="C39" s="7">
        <f>(L11)*(0.3)+(H11)*(0.3)+(I11)*(0.4)</f>
        <v>58.040000000000006</v>
      </c>
      <c r="D39" s="2" t="str">
        <f t="shared" si="0"/>
        <v>DC</v>
      </c>
      <c r="E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5" t="s">
        <v>7</v>
      </c>
      <c r="C40" s="7">
        <f>(L12)*(0.3)+(H12)*(0.3)+(I12)*(0.4)</f>
        <v>64.180000000000007</v>
      </c>
      <c r="D40" s="2" t="str">
        <f t="shared" si="0"/>
        <v>CC</v>
      </c>
      <c r="E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5" t="s">
        <v>11</v>
      </c>
      <c r="C41" s="7">
        <f>(L13)*(0.3)+(H13)*(0.3)+(I13)*(0.4)</f>
        <v>70.139999999999986</v>
      </c>
      <c r="D41" s="2" t="str">
        <f t="shared" si="0"/>
        <v>CB</v>
      </c>
      <c r="E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5" t="s">
        <v>12</v>
      </c>
      <c r="C42" s="7">
        <f>(L14)*(0.3)+(H14)*(0.3)+(I14)*(0.4)</f>
        <v>66.78</v>
      </c>
      <c r="D42" s="2" t="str">
        <f t="shared" si="0"/>
        <v>CC</v>
      </c>
      <c r="E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5" t="s">
        <v>10</v>
      </c>
      <c r="C43" s="7">
        <f>(L15)*(0.3)+(H15)*(0.3)+(I15)*(0.4)</f>
        <v>58.239999999999995</v>
      </c>
      <c r="D43" s="2" t="str">
        <f t="shared" si="0"/>
        <v>DC</v>
      </c>
      <c r="E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5" t="s">
        <v>13</v>
      </c>
      <c r="C44" s="7">
        <f>(L16)*(0.3)+(H16)*(0.3)+(I16)*(0.4)</f>
        <v>39.72</v>
      </c>
      <c r="D44" s="2" t="str">
        <f t="shared" si="0"/>
        <v>FD</v>
      </c>
      <c r="E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5" t="s">
        <v>14</v>
      </c>
      <c r="C45" s="7">
        <f>(L17)*(0.3)+(H17)*(0.3)+(I17)*(0.4)</f>
        <v>92.3</v>
      </c>
      <c r="D45" s="2" t="str">
        <f t="shared" si="0"/>
        <v>AA</v>
      </c>
      <c r="E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5" t="s">
        <v>15</v>
      </c>
      <c r="C46" s="7">
        <f>(L18)*(0.3)+(H18)*(0.3)+(I18)*(0.4)</f>
        <v>70.34</v>
      </c>
      <c r="D46" s="2" t="str">
        <f t="shared" si="0"/>
        <v>CB</v>
      </c>
      <c r="E46" s="11" t="s">
        <v>39</v>
      </c>
      <c r="F46" t="s">
        <v>40</v>
      </c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5" t="s">
        <v>16</v>
      </c>
      <c r="C47" s="7">
        <f>(L19)*(0.3)+(H19)*(0.3)+(I19)*(0.4)</f>
        <v>62.78</v>
      </c>
      <c r="D47" s="2" t="str">
        <f t="shared" si="0"/>
        <v>CC</v>
      </c>
      <c r="E47" t="s">
        <v>41</v>
      </c>
      <c r="F47" s="4">
        <v>2</v>
      </c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5" t="s">
        <v>17</v>
      </c>
      <c r="C48" s="7">
        <f>(L20)*(0.3)+(H20)*(0.3)+(I20)*(0.4)</f>
        <v>63.459999999999994</v>
      </c>
      <c r="D48" s="2" t="str">
        <f t="shared" si="0"/>
        <v>CC</v>
      </c>
      <c r="E48" t="s">
        <v>42</v>
      </c>
      <c r="F48" s="4">
        <v>1</v>
      </c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5" t="s">
        <v>18</v>
      </c>
      <c r="C49" s="7">
        <f>(L21)*(0.3)+(H21)*(0.3)+(I21)*(0.4)</f>
        <v>28.52</v>
      </c>
      <c r="D49" s="2" t="str">
        <f t="shared" si="0"/>
        <v>FF</v>
      </c>
      <c r="E49" t="s">
        <v>43</v>
      </c>
      <c r="F49" s="4">
        <v>6</v>
      </c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5" t="s">
        <v>36</v>
      </c>
      <c r="C50" s="7">
        <f>(L22)*(0.3)+(H22)*(0.3)+(I22)*(0.4)</f>
        <v>70.699999999999989</v>
      </c>
      <c r="D50" s="10" t="str">
        <f t="shared" si="0"/>
        <v>CB</v>
      </c>
      <c r="E50" t="s">
        <v>44</v>
      </c>
      <c r="F50" s="4">
        <v>4</v>
      </c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t="s">
        <v>45</v>
      </c>
      <c r="F51" s="4">
        <v>3</v>
      </c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t="s">
        <v>46</v>
      </c>
      <c r="F52" s="4">
        <v>1</v>
      </c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t="s">
        <v>47</v>
      </c>
      <c r="F53" s="4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t="s">
        <v>48</v>
      </c>
      <c r="F54" s="4">
        <v>2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conditionalFormatting sqref="C31:D5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M22">
    <cfRule type="cellIs" dxfId="2" priority="1" operator="greaterThan">
      <formula>58.95</formula>
    </cfRule>
    <cfRule type="cellIs" dxfId="1" priority="2" operator="greaterThan">
      <formula>59.15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0" priority="5" operator="greaterThan">
      <formula>59.1</formula>
    </cfRule>
  </conditionalFormatting>
  <pageMargins left="0.7" right="0.7" top="0.75" bottom="0.75" header="0.3" footer="0.3"/>
  <pageSetup paperSize="9" orientation="portrait" r:id="rId2"/>
  <drawing r:id="rId3"/>
  <tableParts count="5"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VefikFiratAkman</dc:creator>
  <cp:lastModifiedBy>VefikFiratAkman</cp:lastModifiedBy>
  <dcterms:created xsi:type="dcterms:W3CDTF">2016-10-04T10:15:19Z</dcterms:created>
  <dcterms:modified xsi:type="dcterms:W3CDTF">2016-10-04T21:07:06Z</dcterms:modified>
</cp:coreProperties>
</file>