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240" yWindow="105" windowWidth="14805" windowHeight="8010" activeTab="1"/>
  </bookViews>
  <sheets>
    <sheet name="gain PID" sheetId="4" r:id="rId1"/>
    <sheet name="gain PID (2)" sheetId="5" r:id="rId2"/>
    <sheet name="gain odo" sheetId="1" r:id="rId3"/>
    <sheet name="analyse BF cap" sheetId="3" r:id="rId4"/>
  </sheets>
  <definedNames>
    <definedName name="data_1" localSheetId="3">'analyse BF cap'!$A$1:$N$230</definedName>
    <definedName name="DT">'gain PID (2)'!$N$5</definedName>
    <definedName name="DT_2">'gain PID (2)'!$N$5</definedName>
    <definedName name="Ku" localSheetId="1">'gain PID (2)'!$B$4</definedName>
    <definedName name="Ku">'gain PID'!$B$4</definedName>
    <definedName name="ku_2" localSheetId="1">'gain PID (2)'!$K$4</definedName>
    <definedName name="ku_2">'gain PID'!$K$4</definedName>
    <definedName name="TU" localSheetId="1">'gain PID (2)'!$B$5</definedName>
    <definedName name="TU">'gain PID'!$B$5</definedName>
    <definedName name="TU_2" localSheetId="1">'gain PID (2)'!$K$5</definedName>
    <definedName name="TU_2">'gain PID'!$K$5</definedName>
  </definedNames>
  <calcPr calcId="162913"/>
</workbook>
</file>

<file path=xl/calcChain.xml><?xml version="1.0" encoding="utf-8"?>
<calcChain xmlns="http://schemas.openxmlformats.org/spreadsheetml/2006/main">
  <c r="K23" i="5" l="1"/>
  <c r="M11" i="5" l="1"/>
  <c r="O11" i="5" s="1"/>
  <c r="K11" i="5"/>
  <c r="M16" i="5"/>
  <c r="L15" i="5"/>
  <c r="M15" i="5"/>
  <c r="K15" i="5"/>
  <c r="K14" i="5"/>
  <c r="L13" i="5"/>
  <c r="L14" i="5"/>
  <c r="M14" i="5"/>
  <c r="M13" i="5"/>
  <c r="M12" i="5"/>
  <c r="L12" i="5"/>
  <c r="L16" i="5" s="1"/>
  <c r="K12" i="5"/>
  <c r="K16" i="5" s="1"/>
  <c r="L10" i="5"/>
  <c r="K10" i="5"/>
  <c r="K9" i="5"/>
  <c r="D20" i="5"/>
  <c r="C20" i="5"/>
  <c r="D19" i="5"/>
  <c r="C19" i="5"/>
  <c r="B16" i="5"/>
  <c r="B13" i="5"/>
  <c r="C13" i="5" s="1"/>
  <c r="K13" i="5"/>
  <c r="B12" i="5"/>
  <c r="B15" i="5" s="1"/>
  <c r="B11" i="5"/>
  <c r="D11" i="5" s="1"/>
  <c r="D16" i="5" s="1"/>
  <c r="B10" i="5"/>
  <c r="C10" i="5" s="1"/>
  <c r="B9" i="5"/>
  <c r="N5" i="5"/>
  <c r="R26" i="3"/>
  <c r="R25" i="3"/>
  <c r="P20" i="3"/>
  <c r="P30" i="3"/>
  <c r="C11" i="5" l="1"/>
  <c r="C16" i="5" s="1"/>
  <c r="O13" i="5"/>
  <c r="B14" i="5"/>
  <c r="C14" i="5"/>
  <c r="O12" i="5"/>
  <c r="O16" i="5" s="1"/>
  <c r="N14" i="5"/>
  <c r="N15" i="5" s="1"/>
  <c r="N13" i="5"/>
  <c r="N12" i="5"/>
  <c r="N16" i="5" s="1"/>
  <c r="N10" i="5"/>
  <c r="O14" i="5"/>
  <c r="O15" i="5" s="1"/>
  <c r="D13" i="5"/>
  <c r="D14" i="5" s="1"/>
  <c r="C12" i="5"/>
  <c r="C15" i="5" s="1"/>
  <c r="D12" i="5"/>
  <c r="D15" i="5" s="1"/>
  <c r="N5" i="4"/>
  <c r="K13" i="4"/>
  <c r="L13" i="4" s="1"/>
  <c r="L14" i="4" s="1"/>
  <c r="K12" i="4"/>
  <c r="L12" i="4" s="1"/>
  <c r="L15" i="4" s="1"/>
  <c r="K11" i="4"/>
  <c r="M11" i="4" s="1"/>
  <c r="M16" i="4" s="1"/>
  <c r="K10" i="4"/>
  <c r="L10" i="4" s="1"/>
  <c r="K9" i="4"/>
  <c r="D20" i="4"/>
  <c r="C20" i="4"/>
  <c r="D19" i="4"/>
  <c r="C19" i="4"/>
  <c r="B20" i="1"/>
  <c r="C20" i="1"/>
  <c r="A20" i="1"/>
  <c r="K14" i="4" l="1"/>
  <c r="M13" i="4"/>
  <c r="M14" i="4" s="1"/>
  <c r="L11" i="4"/>
  <c r="L16" i="4" s="1"/>
  <c r="K15" i="4"/>
  <c r="K16" i="4"/>
  <c r="M12" i="4"/>
  <c r="M15" i="4" s="1"/>
  <c r="D20" i="1"/>
  <c r="B12" i="4"/>
  <c r="B13" i="4"/>
  <c r="B11" i="4"/>
  <c r="B10" i="4"/>
  <c r="C10" i="4" s="1"/>
  <c r="B9" i="4"/>
  <c r="C12" i="4" l="1"/>
  <c r="C15" i="4" s="1"/>
  <c r="B15" i="4"/>
  <c r="D11" i="4"/>
  <c r="D16" i="4" s="1"/>
  <c r="B16" i="4"/>
  <c r="D13" i="4"/>
  <c r="D14" i="4" s="1"/>
  <c r="B14" i="4"/>
  <c r="D12" i="4"/>
  <c r="D15" i="4" s="1"/>
  <c r="C11" i="4"/>
  <c r="C16" i="4" s="1"/>
  <c r="C13" i="4"/>
  <c r="C14" i="4" s="1"/>
  <c r="D8" i="1"/>
  <c r="H8" i="1"/>
  <c r="H7" i="1"/>
  <c r="D7" i="1"/>
  <c r="D19" i="1" l="1"/>
  <c r="H6" i="1" l="1"/>
  <c r="D6" i="1"/>
  <c r="H13" i="1" l="1"/>
  <c r="L11" i="1"/>
  <c r="D13" i="1"/>
  <c r="H5" i="1"/>
  <c r="D5" i="1"/>
</calcChain>
</file>

<file path=xl/comments1.xml><?xml version="1.0" encoding="utf-8"?>
<comments xmlns="http://schemas.openxmlformats.org/spreadsheetml/2006/main">
  <authors>
    <author>Author</author>
  </authors>
  <commentList>
    <comment ref="K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distance inter roue</t>
        </r>
      </text>
    </comment>
  </commentList>
</comments>
</file>

<file path=xl/connections.xml><?xml version="1.0" encoding="utf-8"?>
<connections xmlns="http://schemas.openxmlformats.org/spreadsheetml/2006/main">
  <connection id="1" name="data" type="6" refreshedVersion="6" background="1" saveData="1">
    <textPr codePage="437" sourceFile="C:\Users\Link\Desktop\data.tx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<sst xmlns="http://schemas.openxmlformats.org/spreadsheetml/2006/main" count="2656" uniqueCount="73">
  <si>
    <t>tic</t>
  </si>
  <si>
    <t>distance</t>
  </si>
  <si>
    <t>iteration</t>
  </si>
  <si>
    <t>gain th</t>
  </si>
  <si>
    <t>pour reglage des gains gauche et droit</t>
  </si>
  <si>
    <t>odo propu droit</t>
  </si>
  <si>
    <t>odo propu gauche</t>
  </si>
  <si>
    <t>voie</t>
  </si>
  <si>
    <t>tour</t>
  </si>
  <si>
    <t>cap</t>
  </si>
  <si>
    <t>gain actuel</t>
  </si>
  <si>
    <t>essais statique puis, mise en route</t>
  </si>
  <si>
    <t>pour reglage des gains inter, une fois les gains droite/gauche regler</t>
  </si>
  <si>
    <t>inter roue, sens horaire</t>
  </si>
  <si>
    <t>inter roue, sens trigonometrique</t>
  </si>
  <si>
    <t>cap sens trigo</t>
  </si>
  <si>
    <t>ancien gain rot</t>
  </si>
  <si>
    <t>theorique</t>
  </si>
  <si>
    <t>mesuree</t>
  </si>
  <si>
    <t>new gain</t>
  </si>
  <si>
    <t>Kp</t>
  </si>
  <si>
    <t>Ki</t>
  </si>
  <si>
    <t>Kd</t>
  </si>
  <si>
    <t>P</t>
  </si>
  <si>
    <t>PI</t>
  </si>
  <si>
    <t>PID classsique</t>
  </si>
  <si>
    <t>Règle PID par methode de Ziergier-Nichols</t>
  </si>
  <si>
    <t>Augmentation du Kp unique jusqu'à oscillation du système</t>
  </si>
  <si>
    <t>quelques depassement</t>
  </si>
  <si>
    <t>pas de dépassement</t>
  </si>
  <si>
    <t>Tu (période en s)</t>
  </si>
  <si>
    <t>Ku (Kp seul)</t>
  </si>
  <si>
    <t>dep</t>
  </si>
  <si>
    <t>CAP</t>
  </si>
  <si>
    <t>DEP</t>
  </si>
  <si>
    <t>set O3</t>
  </si>
  <si>
    <t>set O2</t>
  </si>
  <si>
    <t>periode slave</t>
  </si>
  <si>
    <t>ms</t>
  </si>
  <si>
    <t>s</t>
  </si>
  <si>
    <t>Fin</t>
  </si>
  <si>
    <t>BF</t>
  </si>
  <si>
    <t>Cap</t>
  </si>
  <si>
    <t>-&gt;</t>
  </si>
  <si>
    <t>D_cap</t>
  </si>
  <si>
    <t>:</t>
  </si>
  <si>
    <t>D_dep</t>
  </si>
  <si>
    <t>mm</t>
  </si>
  <si>
    <t>t:</t>
  </si>
  <si>
    <t>http://www.specialautom.net/synthese-empirique.htm</t>
  </si>
  <si>
    <t>deg</t>
  </si>
  <si>
    <t>delta T</t>
  </si>
  <si>
    <t>Tu</t>
  </si>
  <si>
    <t>Ku</t>
  </si>
  <si>
    <t>Ti</t>
  </si>
  <si>
    <t>Td</t>
  </si>
  <si>
    <t>DT</t>
  </si>
  <si>
    <t>PD</t>
  </si>
  <si>
    <t>SLOW</t>
  </si>
  <si>
    <t>methode tuning</t>
  </si>
  <si>
    <t>Kp = 0.7 KU</t>
  </si>
  <si>
    <t>Ki (augmentation jusqu’à</t>
  </si>
  <si>
    <t>O3 392 2</t>
  </si>
  <si>
    <t>O3 350 0.5 300</t>
  </si>
  <si>
    <t>O2 3.5 0.01 3</t>
  </si>
  <si>
    <t>final slow</t>
  </si>
  <si>
    <t>medium</t>
  </si>
  <si>
    <t>S</t>
  </si>
  <si>
    <t>O3 250 0.001 3</t>
  </si>
  <si>
    <t>O2 2.4 0.006 0.8</t>
  </si>
  <si>
    <t>fast</t>
  </si>
  <si>
    <t>O3 160 0.006 0.3</t>
  </si>
  <si>
    <t>O2 1.58 0.0025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</si>
</sst>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mm&quot;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/>
    <xf numFmtId="4" fontId="0" fillId="0" borderId="1" xfId="0" applyNumberFormat="1" applyBorder="1"/>
    <xf numFmtId="0" fontId="3" fillId="4" borderId="1" xfId="0" applyFont="1" applyFill="1" applyBorder="1" applyAlignment="1">
      <alignment horizontal="center"/>
    </xf>
    <xf numFmtId="4" fontId="0" fillId="4" borderId="1" xfId="0" applyNumberFormat="1" applyFill="1" applyBorder="1"/>
    <xf numFmtId="0" fontId="3" fillId="5" borderId="1" xfId="0" applyFont="1" applyFill="1" applyBorder="1" applyAlignment="1">
      <alignment horizontal="center"/>
    </xf>
    <xf numFmtId="4" fontId="0" fillId="5" borderId="1" xfId="0" applyNumberFormat="1" applyFill="1" applyBorder="1"/>
    <xf numFmtId="0" fontId="0" fillId="4" borderId="0" xfId="0" applyFill="1"/>
    <xf numFmtId="0" fontId="3" fillId="0" borderId="1" xfId="0" applyFont="1" applyFill="1" applyBorder="1" applyAlignment="1">
      <alignment horizontal="center"/>
    </xf>
    <xf numFmtId="4" fontId="0" fillId="6" borderId="1" xfId="0" applyNumberFormat="1" applyFill="1" applyBorder="1"/>
    <xf numFmtId="0" fontId="3" fillId="3" borderId="1" xfId="0" applyFont="1" applyFill="1" applyBorder="1" applyAlignment="1">
      <alignment horizontal="center"/>
    </xf>
    <xf numFmtId="4" fontId="0" fillId="3" borderId="1" xfId="0" applyNumberFormat="1" applyFill="1" applyBorder="1"/>
    <xf numFmtId="0" fontId="0" fillId="3" borderId="0" xfId="0" applyFill="1"/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587334244781792E-2"/>
          <c:y val="0.19721055701370663"/>
          <c:w val="0.86372462053257915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2"/>
              <c:layout>
                <c:manualLayout>
                  <c:x val="-1.109640085617033E-2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E8-461E-A631-31210EDEC42A}"/>
                </c:ext>
              </c:extLst>
            </c:dLbl>
            <c:dLbl>
              <c:idx val="10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E8-461E-A631-31210EDEC4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'analyse BF cap'!$N$20:$N$48</c:f>
              <c:numCache>
                <c:formatCode>General</c:formatCode>
                <c:ptCount val="29"/>
                <c:pt idx="0">
                  <c:v>60782</c:v>
                </c:pt>
                <c:pt idx="1">
                  <c:v>60848</c:v>
                </c:pt>
                <c:pt idx="2">
                  <c:v>60912</c:v>
                </c:pt>
                <c:pt idx="3">
                  <c:v>60976</c:v>
                </c:pt>
                <c:pt idx="4">
                  <c:v>61040</c:v>
                </c:pt>
                <c:pt idx="5">
                  <c:v>61105</c:v>
                </c:pt>
                <c:pt idx="6">
                  <c:v>61169</c:v>
                </c:pt>
                <c:pt idx="7">
                  <c:v>61234</c:v>
                </c:pt>
                <c:pt idx="8">
                  <c:v>61297</c:v>
                </c:pt>
                <c:pt idx="9">
                  <c:v>61362</c:v>
                </c:pt>
                <c:pt idx="10">
                  <c:v>61427</c:v>
                </c:pt>
                <c:pt idx="11">
                  <c:v>61493</c:v>
                </c:pt>
                <c:pt idx="12">
                  <c:v>61557</c:v>
                </c:pt>
                <c:pt idx="13">
                  <c:v>61622</c:v>
                </c:pt>
                <c:pt idx="14">
                  <c:v>61685</c:v>
                </c:pt>
                <c:pt idx="15">
                  <c:v>61750</c:v>
                </c:pt>
                <c:pt idx="16">
                  <c:v>61814</c:v>
                </c:pt>
                <c:pt idx="17">
                  <c:v>61879</c:v>
                </c:pt>
                <c:pt idx="18">
                  <c:v>61942</c:v>
                </c:pt>
                <c:pt idx="19">
                  <c:v>62007</c:v>
                </c:pt>
                <c:pt idx="20">
                  <c:v>62072</c:v>
                </c:pt>
                <c:pt idx="21">
                  <c:v>62138</c:v>
                </c:pt>
                <c:pt idx="22">
                  <c:v>62203</c:v>
                </c:pt>
                <c:pt idx="23">
                  <c:v>62268</c:v>
                </c:pt>
                <c:pt idx="24">
                  <c:v>62330</c:v>
                </c:pt>
                <c:pt idx="25">
                  <c:v>62395</c:v>
                </c:pt>
                <c:pt idx="26">
                  <c:v>62459</c:v>
                </c:pt>
                <c:pt idx="27">
                  <c:v>62524</c:v>
                </c:pt>
                <c:pt idx="28">
                  <c:v>62587</c:v>
                </c:pt>
              </c:numCache>
            </c:numRef>
          </c:xVal>
          <c:yVal>
            <c:numRef>
              <c:f>'analyse BF cap'!$G$20:$G$48</c:f>
              <c:numCache>
                <c:formatCode>General</c:formatCode>
                <c:ptCount val="29"/>
                <c:pt idx="0">
                  <c:v>-18.23</c:v>
                </c:pt>
                <c:pt idx="1">
                  <c:v>-14.84</c:v>
                </c:pt>
                <c:pt idx="2">
                  <c:v>-6.39</c:v>
                </c:pt>
                <c:pt idx="3">
                  <c:v>3.28</c:v>
                </c:pt>
                <c:pt idx="4">
                  <c:v>11.98</c:v>
                </c:pt>
                <c:pt idx="5">
                  <c:v>18.510000000000002</c:v>
                </c:pt>
                <c:pt idx="6">
                  <c:v>17.78</c:v>
                </c:pt>
                <c:pt idx="7">
                  <c:v>10.53</c:v>
                </c:pt>
                <c:pt idx="8">
                  <c:v>1.35</c:v>
                </c:pt>
                <c:pt idx="9">
                  <c:v>-7.6</c:v>
                </c:pt>
                <c:pt idx="10">
                  <c:v>-14.61</c:v>
                </c:pt>
                <c:pt idx="11">
                  <c:v>-14.85</c:v>
                </c:pt>
                <c:pt idx="12">
                  <c:v>-9.2899999999999991</c:v>
                </c:pt>
                <c:pt idx="13">
                  <c:v>-0.59</c:v>
                </c:pt>
                <c:pt idx="14">
                  <c:v>8.11</c:v>
                </c:pt>
                <c:pt idx="15">
                  <c:v>15.12</c:v>
                </c:pt>
                <c:pt idx="16">
                  <c:v>17.29</c:v>
                </c:pt>
                <c:pt idx="17">
                  <c:v>12.46</c:v>
                </c:pt>
                <c:pt idx="18">
                  <c:v>3.52</c:v>
                </c:pt>
                <c:pt idx="19">
                  <c:v>-5.67</c:v>
                </c:pt>
                <c:pt idx="20">
                  <c:v>-13.16</c:v>
                </c:pt>
                <c:pt idx="21">
                  <c:v>-16.3</c:v>
                </c:pt>
                <c:pt idx="22">
                  <c:v>-12.19</c:v>
                </c:pt>
                <c:pt idx="23">
                  <c:v>-4.22</c:v>
                </c:pt>
                <c:pt idx="24">
                  <c:v>4.72</c:v>
                </c:pt>
                <c:pt idx="25">
                  <c:v>12.46</c:v>
                </c:pt>
                <c:pt idx="26">
                  <c:v>17.05</c:v>
                </c:pt>
                <c:pt idx="27">
                  <c:v>14.15</c:v>
                </c:pt>
                <c:pt idx="28">
                  <c:v>6.41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E8-461E-A631-31210EDEC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814560"/>
        <c:axId val="97665552"/>
      </c:scatterChart>
      <c:valAx>
        <c:axId val="376814560"/>
        <c:scaling>
          <c:orientation val="minMax"/>
          <c:min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5552"/>
        <c:crosses val="autoZero"/>
        <c:crossBetween val="midCat"/>
      </c:valAx>
      <c:valAx>
        <c:axId val="9766555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1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147095</xdr:colOff>
      <xdr:row>0</xdr:row>
      <xdr:rowOff>0</xdr:rowOff>
    </xdr:from>
    <xdr:to>
      <xdr:col>9</xdr:col>
      <xdr:colOff>27399</xdr:colOff>
      <xdr:row>12</xdr:row>
      <xdr:rowOff>180975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60BDBB1-FD84-4010-9903-6F858E91DC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659" t="26697"/>
        <a:stretch/>
      </xdr:blipFill>
      <xdr:spPr>
        <a:xfrm>
          <a:off x="3766595" y="0"/>
          <a:ext cx="2928304" cy="266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505558</xdr:colOff>
      <xdr:row>6</xdr:row>
      <xdr:rowOff>183172</xdr:rowOff>
    </xdr:from>
    <xdr:to>
      <xdr:col>8</xdr:col>
      <xdr:colOff>567613</xdr:colOff>
      <xdr:row>20</xdr:row>
      <xdr:rowOff>119405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C2E0FE-5221-4931-9D0F-DF09ED14F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4346" y="1523999"/>
          <a:ext cx="3197979" cy="26032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21981</xdr:colOff>
      <xdr:row>1</xdr:row>
      <xdr:rowOff>117231</xdr:rowOff>
    </xdr:from>
    <xdr:to>
      <xdr:col>8</xdr:col>
      <xdr:colOff>417635</xdr:colOff>
      <xdr:row>12</xdr:row>
      <xdr:rowOff>126122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B90FCC-A45C-440C-8611-907435AC0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4154" y="307731"/>
          <a:ext cx="2828193" cy="23022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152399</xdr:colOff>
      <xdr:row>0</xdr:row>
      <xdr:rowOff>0</xdr:rowOff>
    </xdr:from>
    <xdr:to>
      <xdr:col>20</xdr:col>
      <xdr:colOff>180060</xdr:colOff>
      <xdr:row>24</xdr:row>
      <xdr:rowOff>140880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299" y="0"/>
          <a:ext cx="4904461" cy="4712880"/>
        </a:xfrm>
        <a:prstGeom prst="rect">
          <a:avLst/>
        </a:prstGeom>
      </xdr:spPr>
    </xdr:pic>
    <xdr:clientData/>
  </xdr:twoCellAnchor>
  <xdr:twoCellAnchor editAs="oneCell">
    <xdr:from>
      <xdr:col>13</xdr:col>
      <xdr:colOff>323850</xdr:colOff>
      <xdr:row>0</xdr:row>
      <xdr:rowOff>0</xdr:rowOff>
    </xdr:from>
    <xdr:to>
      <xdr:col>20</xdr:col>
      <xdr:colOff>256260</xdr:colOff>
      <xdr:row>21</xdr:row>
      <xdr:rowOff>35062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6350" y="0"/>
          <a:ext cx="4199610" cy="40355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3</xdr:row>
      <xdr:rowOff>161925</xdr:rowOff>
    </xdr:from>
    <xdr:to>
      <xdr:col>22</xdr:col>
      <xdr:colOff>495300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54D48-1390-4EB6-A277-5F4567A8E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zoomScale="130" zoomScaleNormal="130" workbookViewId="0">
      <selection activeCell="J18" sqref="J18"/>
    </sheetView>
  </sheetViews>
  <sheetFormatPr defaultColWidth="9.140625" defaultRowHeight="15" x14ac:dyDescent="0.25"/>
  <cols>
    <col min="1" max="1" width="22.5703125" customWidth="1"/>
    <col min="2" max="4" width="10.5703125" customWidth="1"/>
    <col min="10" max="10" width="22.85546875" customWidth="1"/>
    <col min="11" max="11" width="17" customWidth="1"/>
  </cols>
  <sheetData>
    <row r="1" spans="1:15" x14ac:dyDescent="0.25">
      <c r="A1" s="20" t="s">
        <v>26</v>
      </c>
      <c r="B1" s="20"/>
      <c r="C1" s="20"/>
      <c r="D1" s="20"/>
      <c r="E1" s="5"/>
    </row>
    <row r="2" spans="1:15" x14ac:dyDescent="0.25">
      <c r="A2" t="s">
        <v>34</v>
      </c>
      <c r="B2" t="s">
        <v>36</v>
      </c>
      <c r="J2" t="s">
        <v>33</v>
      </c>
      <c r="K2" t="s">
        <v>35</v>
      </c>
    </row>
    <row r="3" spans="1:15" ht="30.75" customHeight="1" x14ac:dyDescent="0.25">
      <c r="A3" s="19" t="s">
        <v>27</v>
      </c>
      <c r="B3" s="19"/>
      <c r="J3" s="19" t="s">
        <v>27</v>
      </c>
      <c r="K3" s="19"/>
    </row>
    <row r="4" spans="1:15" x14ac:dyDescent="0.25">
      <c r="A4" s="6" t="s">
        <v>31</v>
      </c>
      <c r="B4" s="7">
        <v>15</v>
      </c>
      <c r="J4" s="6" t="s">
        <v>31</v>
      </c>
      <c r="K4" s="7">
        <v>560</v>
      </c>
      <c r="M4" t="s">
        <v>37</v>
      </c>
      <c r="N4">
        <v>20</v>
      </c>
      <c r="O4" t="s">
        <v>38</v>
      </c>
    </row>
    <row r="5" spans="1:15" x14ac:dyDescent="0.25">
      <c r="A5" s="6" t="s">
        <v>30</v>
      </c>
      <c r="B5" s="7">
        <v>1</v>
      </c>
      <c r="J5" s="6" t="s">
        <v>30</v>
      </c>
      <c r="K5" s="7">
        <v>0.67800000000000005</v>
      </c>
      <c r="N5">
        <f>N4/1000</f>
        <v>0.02</v>
      </c>
      <c r="O5" t="s">
        <v>39</v>
      </c>
    </row>
    <row r="8" spans="1:15" x14ac:dyDescent="0.25">
      <c r="B8" s="6" t="s">
        <v>20</v>
      </c>
      <c r="C8" s="6" t="s">
        <v>21</v>
      </c>
      <c r="D8" s="6" t="s">
        <v>22</v>
      </c>
      <c r="K8" s="6" t="s">
        <v>20</v>
      </c>
      <c r="L8" s="6" t="s">
        <v>21</v>
      </c>
      <c r="M8" s="6" t="s">
        <v>22</v>
      </c>
    </row>
    <row r="9" spans="1:15" x14ac:dyDescent="0.25">
      <c r="A9" s="6" t="s">
        <v>23</v>
      </c>
      <c r="B9" s="8">
        <f>Ku/2</f>
        <v>7.5</v>
      </c>
      <c r="C9" s="8"/>
      <c r="D9" s="8"/>
      <c r="J9" s="6" t="s">
        <v>23</v>
      </c>
      <c r="K9" s="8">
        <f>ku_2/2</f>
        <v>280</v>
      </c>
      <c r="L9" s="8"/>
      <c r="M9" s="8"/>
    </row>
    <row r="10" spans="1:15" x14ac:dyDescent="0.25">
      <c r="A10" s="6" t="s">
        <v>24</v>
      </c>
      <c r="B10" s="8">
        <f>Ku/2.2</f>
        <v>6.8181818181818175</v>
      </c>
      <c r="C10" s="8">
        <f>B10/TU/1.2</f>
        <v>5.6818181818181817</v>
      </c>
      <c r="D10" s="8"/>
      <c r="J10" s="6" t="s">
        <v>24</v>
      </c>
      <c r="K10" s="8">
        <f>ku_2/2.2</f>
        <v>254.54545454545453</v>
      </c>
      <c r="L10" s="8">
        <f>K10/TU_2/1.2</f>
        <v>312.86314472155181</v>
      </c>
      <c r="M10" s="8"/>
    </row>
    <row r="11" spans="1:15" x14ac:dyDescent="0.25">
      <c r="A11" s="6" t="s">
        <v>25</v>
      </c>
      <c r="B11" s="8">
        <f>0.6*Ku</f>
        <v>9</v>
      </c>
      <c r="C11" s="8">
        <f>2*B11/TU</f>
        <v>18</v>
      </c>
      <c r="D11" s="8">
        <f>B11*TU/8</f>
        <v>1.125</v>
      </c>
      <c r="J11" s="6" t="s">
        <v>25</v>
      </c>
      <c r="K11" s="8">
        <f>0.6*ku_2</f>
        <v>336</v>
      </c>
      <c r="L11" s="8">
        <f>2*K11/TU_2</f>
        <v>991.15044247787603</v>
      </c>
      <c r="M11" s="8">
        <f>K11*TU_2/8</f>
        <v>28.476000000000003</v>
      </c>
    </row>
    <row r="12" spans="1:15" x14ac:dyDescent="0.25">
      <c r="A12" s="6" t="s">
        <v>28</v>
      </c>
      <c r="B12" s="8">
        <f>0.33*Ku</f>
        <v>4.95</v>
      </c>
      <c r="C12" s="8">
        <f>B12*2/TU</f>
        <v>9.9</v>
      </c>
      <c r="D12" s="8">
        <f>B12*TU/3</f>
        <v>1.6500000000000001</v>
      </c>
      <c r="J12" s="6" t="s">
        <v>28</v>
      </c>
      <c r="K12" s="8">
        <f>0.33*ku_2</f>
        <v>184.8</v>
      </c>
      <c r="L12" s="8">
        <f>K12*2/TU_2</f>
        <v>545.13274336283189</v>
      </c>
      <c r="M12" s="8">
        <f>K12*TU_2/3</f>
        <v>41.764800000000001</v>
      </c>
    </row>
    <row r="13" spans="1:15" x14ac:dyDescent="0.25">
      <c r="A13" s="9" t="s">
        <v>29</v>
      </c>
      <c r="B13" s="10">
        <f>0.2*Ku</f>
        <v>3</v>
      </c>
      <c r="C13" s="10">
        <f>B13*2/TU</f>
        <v>6</v>
      </c>
      <c r="D13" s="10">
        <f>B13*TU/3</f>
        <v>1</v>
      </c>
      <c r="J13" s="9" t="s">
        <v>29</v>
      </c>
      <c r="K13" s="10">
        <f>0.2*ku_2</f>
        <v>112</v>
      </c>
      <c r="L13" s="10">
        <f>K13*2/TU_2</f>
        <v>330.38348082595866</v>
      </c>
      <c r="M13" s="10">
        <f>K13*TU_2/3</f>
        <v>25.312000000000001</v>
      </c>
    </row>
    <row r="14" spans="1:15" x14ac:dyDescent="0.25">
      <c r="A14" s="11" t="s">
        <v>29</v>
      </c>
      <c r="B14" s="12">
        <f>B13</f>
        <v>3</v>
      </c>
      <c r="C14" s="12">
        <f>C13*$N$5</f>
        <v>0.12</v>
      </c>
      <c r="D14" s="12">
        <f>D13/$N$5</f>
        <v>50</v>
      </c>
      <c r="J14" s="11" t="s">
        <v>29</v>
      </c>
      <c r="K14" s="12">
        <f>K13</f>
        <v>112</v>
      </c>
      <c r="L14" s="12">
        <f>L13*$N$5</f>
        <v>6.6076696165191731</v>
      </c>
      <c r="M14" s="12">
        <f>M13/$N$5</f>
        <v>1265.6000000000001</v>
      </c>
    </row>
    <row r="15" spans="1:15" x14ac:dyDescent="0.25">
      <c r="A15" s="11" t="s">
        <v>28</v>
      </c>
      <c r="B15" s="12">
        <f>B12</f>
        <v>4.95</v>
      </c>
      <c r="C15" s="12">
        <f>C12*$N$5</f>
        <v>0.19800000000000001</v>
      </c>
      <c r="D15" s="12">
        <f>D12/$N$5</f>
        <v>82.5</v>
      </c>
      <c r="J15" s="11" t="s">
        <v>28</v>
      </c>
      <c r="K15" s="12">
        <f>K12</f>
        <v>184.8</v>
      </c>
      <c r="L15" s="12">
        <f>L12*$N$5</f>
        <v>10.902654867256638</v>
      </c>
      <c r="M15" s="12">
        <f>M12/$N$5</f>
        <v>2088.2399999999998</v>
      </c>
    </row>
    <row r="16" spans="1:15" x14ac:dyDescent="0.25">
      <c r="A16" s="11" t="s">
        <v>25</v>
      </c>
      <c r="B16" s="12">
        <f>B11</f>
        <v>9</v>
      </c>
      <c r="C16" s="12">
        <f>C11*$N$5</f>
        <v>0.36</v>
      </c>
      <c r="D16" s="12">
        <f>D11/$N$5</f>
        <v>56.25</v>
      </c>
      <c r="J16" s="11" t="s">
        <v>25</v>
      </c>
      <c r="K16" s="12">
        <f>K11</f>
        <v>336</v>
      </c>
      <c r="L16" s="12">
        <f>L11*$N$5</f>
        <v>19.823008849557521</v>
      </c>
      <c r="M16" s="12">
        <f>M11/$N$5</f>
        <v>1423.8000000000002</v>
      </c>
    </row>
    <row r="18" spans="1:8" x14ac:dyDescent="0.25">
      <c r="A18" t="s">
        <v>9</v>
      </c>
      <c r="B18">
        <v>300</v>
      </c>
      <c r="C18">
        <v>3</v>
      </c>
      <c r="D18">
        <v>1</v>
      </c>
    </row>
    <row r="19" spans="1:8" x14ac:dyDescent="0.25">
      <c r="A19" t="s">
        <v>32</v>
      </c>
      <c r="B19">
        <v>10</v>
      </c>
      <c r="C19">
        <f>B19*C18/B18</f>
        <v>0.1</v>
      </c>
      <c r="D19">
        <f>B19*D18/B18</f>
        <v>3.3333333333333333E-2</v>
      </c>
    </row>
    <row r="20" spans="1:8" x14ac:dyDescent="0.25">
      <c r="B20">
        <v>60</v>
      </c>
      <c r="C20">
        <f>B20*C18/B18</f>
        <v>0.6</v>
      </c>
      <c r="D20">
        <f>B20*D18/B18</f>
        <v>0.2</v>
      </c>
      <c r="H20" t="s">
        <v>49</v>
      </c>
    </row>
  </sheetData>
  <mergeCells count="3">
    <mergeCell ref="A3:B3"/>
    <mergeCell ref="A1:D1"/>
    <mergeCell ref="J3:K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topLeftCell="A7" zoomScale="130" zoomScaleNormal="130" workbookViewId="0">
      <selection activeCell="O25" sqref="O25"/>
    </sheetView>
  </sheetViews>
  <sheetFormatPr defaultColWidth="9.140625" defaultRowHeight="15" x14ac:dyDescent="0.25"/>
  <cols>
    <col min="1" max="1" width="22.5703125" customWidth="1"/>
    <col min="2" max="4" width="10.5703125" customWidth="1"/>
    <col min="10" max="10" width="22.85546875" customWidth="1"/>
    <col min="11" max="11" width="17" customWidth="1"/>
    <col min="15" max="15" width="11.28515625" customWidth="1"/>
  </cols>
  <sheetData>
    <row r="1" spans="1:15" x14ac:dyDescent="0.25">
      <c r="A1" s="20" t="s">
        <v>26</v>
      </c>
      <c r="B1" s="20"/>
      <c r="C1" s="20"/>
      <c r="D1" s="20"/>
      <c r="E1" s="5"/>
    </row>
    <row r="2" spans="1:15" x14ac:dyDescent="0.25">
      <c r="A2" t="s">
        <v>34</v>
      </c>
      <c r="B2" t="s">
        <v>36</v>
      </c>
      <c r="J2" t="s">
        <v>33</v>
      </c>
      <c r="K2" t="s">
        <v>35</v>
      </c>
    </row>
    <row r="3" spans="1:15" ht="30.75" customHeight="1" x14ac:dyDescent="0.25">
      <c r="A3" s="19" t="s">
        <v>27</v>
      </c>
      <c r="B3" s="19"/>
      <c r="J3" s="19" t="s">
        <v>27</v>
      </c>
      <c r="K3" s="19"/>
    </row>
    <row r="4" spans="1:15" x14ac:dyDescent="0.25">
      <c r="A4" s="6" t="s">
        <v>31</v>
      </c>
      <c r="B4" s="7">
        <v>15</v>
      </c>
      <c r="J4" s="6" t="s">
        <v>31</v>
      </c>
      <c r="K4" s="7">
        <v>560</v>
      </c>
      <c r="M4" t="s">
        <v>37</v>
      </c>
      <c r="N4">
        <v>20</v>
      </c>
      <c r="O4" t="s">
        <v>38</v>
      </c>
    </row>
    <row r="5" spans="1:15" x14ac:dyDescent="0.25">
      <c r="A5" s="6" t="s">
        <v>30</v>
      </c>
      <c r="B5" s="7">
        <v>1</v>
      </c>
      <c r="J5" s="6" t="s">
        <v>30</v>
      </c>
      <c r="K5" s="7">
        <v>0.67800000000000005</v>
      </c>
      <c r="M5" t="s">
        <v>56</v>
      </c>
      <c r="N5">
        <f>N4/1000</f>
        <v>0.02</v>
      </c>
      <c r="O5" t="s">
        <v>39</v>
      </c>
    </row>
    <row r="8" spans="1:15" x14ac:dyDescent="0.25">
      <c r="B8" s="6" t="s">
        <v>20</v>
      </c>
      <c r="C8" s="6" t="s">
        <v>21</v>
      </c>
      <c r="D8" s="6" t="s">
        <v>22</v>
      </c>
      <c r="K8" s="6" t="s">
        <v>20</v>
      </c>
      <c r="L8" s="6" t="s">
        <v>54</v>
      </c>
      <c r="M8" s="6" t="s">
        <v>55</v>
      </c>
      <c r="N8" s="14" t="s">
        <v>21</v>
      </c>
      <c r="O8" s="14" t="s">
        <v>22</v>
      </c>
    </row>
    <row r="9" spans="1:15" x14ac:dyDescent="0.25">
      <c r="A9" s="6" t="s">
        <v>23</v>
      </c>
      <c r="B9" s="8">
        <f>Ku/2</f>
        <v>7.5</v>
      </c>
      <c r="C9" s="8"/>
      <c r="D9" s="8"/>
      <c r="J9" s="6" t="s">
        <v>23</v>
      </c>
      <c r="K9" s="8">
        <f>ku_2*0.5</f>
        <v>280</v>
      </c>
      <c r="L9" s="8"/>
      <c r="M9" s="8"/>
      <c r="N9" s="8"/>
      <c r="O9" s="8"/>
    </row>
    <row r="10" spans="1:15" x14ac:dyDescent="0.25">
      <c r="A10" s="6" t="s">
        <v>24</v>
      </c>
      <c r="B10" s="8">
        <f>Ku/2.2</f>
        <v>6.8181818181818175</v>
      </c>
      <c r="C10" s="8">
        <f>B10/TU/1.2</f>
        <v>5.6818181818181817</v>
      </c>
      <c r="D10" s="8"/>
      <c r="J10" s="6" t="s">
        <v>24</v>
      </c>
      <c r="K10" s="8">
        <f>ku_2*0.45</f>
        <v>252</v>
      </c>
      <c r="L10" s="8">
        <f>TU_2/1.2</f>
        <v>0.56500000000000006</v>
      </c>
      <c r="M10" s="8"/>
      <c r="N10" s="8">
        <f>K10*DT/L10</f>
        <v>8.9203539823008846</v>
      </c>
      <c r="O10" s="8"/>
    </row>
    <row r="11" spans="1:15" x14ac:dyDescent="0.25">
      <c r="A11" s="6" t="s">
        <v>25</v>
      </c>
      <c r="B11" s="8">
        <f>0.6*Ku</f>
        <v>9</v>
      </c>
      <c r="C11" s="8">
        <f>2*B11/TU</f>
        <v>18</v>
      </c>
      <c r="D11" s="8">
        <f>B11*TU/8</f>
        <v>1.125</v>
      </c>
      <c r="J11" s="6" t="s">
        <v>57</v>
      </c>
      <c r="K11" s="8">
        <f>ku_2*0.8</f>
        <v>448</v>
      </c>
      <c r="L11" s="8"/>
      <c r="M11" s="8">
        <f>TU_2/1.2</f>
        <v>0.56500000000000006</v>
      </c>
      <c r="N11" s="8"/>
      <c r="O11" s="17">
        <f>K11*M11/DT</f>
        <v>12656.000000000002</v>
      </c>
    </row>
    <row r="12" spans="1:15" x14ac:dyDescent="0.25">
      <c r="A12" s="6" t="s">
        <v>28</v>
      </c>
      <c r="B12" s="8">
        <f>0.33*Ku</f>
        <v>4.95</v>
      </c>
      <c r="C12" s="8">
        <f>B12*2/TU</f>
        <v>9.9</v>
      </c>
      <c r="D12" s="8">
        <f>B12*TU/3</f>
        <v>1.6500000000000001</v>
      </c>
      <c r="J12" s="16" t="s">
        <v>25</v>
      </c>
      <c r="K12" s="17">
        <f>0.6*ku_2</f>
        <v>336</v>
      </c>
      <c r="L12" s="8">
        <f>TU_2/2</f>
        <v>0.33900000000000002</v>
      </c>
      <c r="M12" s="8">
        <f>TU_2/8</f>
        <v>8.4750000000000006E-2</v>
      </c>
      <c r="N12" s="17">
        <f>K12*DT/L12</f>
        <v>19.823008849557521</v>
      </c>
      <c r="O12" s="17">
        <f>K12*M12/DT</f>
        <v>1423.8000000000002</v>
      </c>
    </row>
    <row r="13" spans="1:15" x14ac:dyDescent="0.25">
      <c r="A13" s="9" t="s">
        <v>29</v>
      </c>
      <c r="B13" s="10">
        <f>0.2*Ku</f>
        <v>3</v>
      </c>
      <c r="C13" s="10">
        <f>B13*2/TU</f>
        <v>6</v>
      </c>
      <c r="D13" s="10">
        <f>B13*TU/3</f>
        <v>1</v>
      </c>
      <c r="J13" s="6" t="s">
        <v>28</v>
      </c>
      <c r="K13" s="8">
        <f>0.33*ku_2</f>
        <v>184.8</v>
      </c>
      <c r="L13" s="8">
        <f>TU_2/2</f>
        <v>0.33900000000000002</v>
      </c>
      <c r="M13" s="8">
        <f>TU_2/3</f>
        <v>0.22600000000000001</v>
      </c>
      <c r="N13" s="8">
        <f>K13*DT/L13</f>
        <v>10.902654867256636</v>
      </c>
      <c r="O13" s="8">
        <f>K13*M13/DT</f>
        <v>2088.2399999999998</v>
      </c>
    </row>
    <row r="14" spans="1:15" x14ac:dyDescent="0.25">
      <c r="A14" s="11" t="s">
        <v>29</v>
      </c>
      <c r="B14" s="12">
        <f>B13</f>
        <v>3</v>
      </c>
      <c r="C14" s="12">
        <f>C13*$N$5</f>
        <v>0.12</v>
      </c>
      <c r="D14" s="12">
        <f>D13/$N$5</f>
        <v>50</v>
      </c>
      <c r="J14" s="9" t="s">
        <v>29</v>
      </c>
      <c r="K14" s="10">
        <f>0.2*ku_2</f>
        <v>112</v>
      </c>
      <c r="L14" s="15">
        <f>TU_2/2</f>
        <v>0.33900000000000002</v>
      </c>
      <c r="M14" s="15">
        <f>TU_2/3</f>
        <v>0.22600000000000001</v>
      </c>
      <c r="N14" s="10">
        <f>K14*DT/L14</f>
        <v>6.6076696165191739</v>
      </c>
      <c r="O14" s="10">
        <f>K14*M14/DT</f>
        <v>1265.6000000000001</v>
      </c>
    </row>
    <row r="15" spans="1:15" x14ac:dyDescent="0.25">
      <c r="A15" s="11" t="s">
        <v>28</v>
      </c>
      <c r="B15" s="12">
        <f>B12</f>
        <v>4.95</v>
      </c>
      <c r="C15" s="12">
        <f>C12*$N$5</f>
        <v>0.19800000000000001</v>
      </c>
      <c r="D15" s="12">
        <f>D12/$N$5</f>
        <v>82.5</v>
      </c>
      <c r="J15" s="11"/>
      <c r="K15" s="12">
        <f>K14/2</f>
        <v>56</v>
      </c>
      <c r="L15" s="12">
        <f t="shared" ref="L15:O15" si="0">L14/2</f>
        <v>0.16950000000000001</v>
      </c>
      <c r="M15" s="12">
        <f t="shared" si="0"/>
        <v>0.113</v>
      </c>
      <c r="N15" s="12">
        <f t="shared" si="0"/>
        <v>3.303834808259587</v>
      </c>
      <c r="O15" s="12">
        <f t="shared" si="0"/>
        <v>632.80000000000007</v>
      </c>
    </row>
    <row r="16" spans="1:15" x14ac:dyDescent="0.25">
      <c r="A16" s="11" t="s">
        <v>25</v>
      </c>
      <c r="B16" s="12">
        <f>B11</f>
        <v>9</v>
      </c>
      <c r="C16" s="12">
        <f>C11*$N$5</f>
        <v>0.36</v>
      </c>
      <c r="D16" s="12">
        <f>D11/$N$5</f>
        <v>56.25</v>
      </c>
      <c r="J16" s="11"/>
      <c r="K16" s="12">
        <f>K12/2</f>
        <v>168</v>
      </c>
      <c r="L16" s="12">
        <f t="shared" ref="L16:O16" si="1">L12/2</f>
        <v>0.16950000000000001</v>
      </c>
      <c r="M16" s="12">
        <f t="shared" si="1"/>
        <v>4.2375000000000003E-2</v>
      </c>
      <c r="N16" s="12">
        <f t="shared" si="1"/>
        <v>9.9115044247787605</v>
      </c>
      <c r="O16" s="12">
        <f t="shared" si="1"/>
        <v>711.90000000000009</v>
      </c>
    </row>
    <row r="17" spans="1:16" x14ac:dyDescent="0.25">
      <c r="J17" s="11"/>
      <c r="K17" s="12"/>
      <c r="L17" s="12"/>
      <c r="M17" s="12"/>
      <c r="N17" s="1"/>
      <c r="O17" s="1"/>
    </row>
    <row r="18" spans="1:16" x14ac:dyDescent="0.25">
      <c r="A18" t="s">
        <v>9</v>
      </c>
      <c r="B18">
        <v>300</v>
      </c>
      <c r="C18">
        <v>3</v>
      </c>
      <c r="D18">
        <v>1</v>
      </c>
    </row>
    <row r="19" spans="1:16" x14ac:dyDescent="0.25">
      <c r="A19" t="s">
        <v>32</v>
      </c>
      <c r="B19">
        <v>10</v>
      </c>
      <c r="C19">
        <f>B19*C18/B18</f>
        <v>0.1</v>
      </c>
      <c r="D19">
        <f>B19*D18/B18</f>
        <v>3.3333333333333333E-2</v>
      </c>
      <c r="L19" s="18">
        <v>336</v>
      </c>
      <c r="M19" t="s">
        <v>58</v>
      </c>
    </row>
    <row r="20" spans="1:16" x14ac:dyDescent="0.25">
      <c r="B20">
        <v>60</v>
      </c>
      <c r="C20">
        <f>B20*C18/B18</f>
        <v>0.6</v>
      </c>
      <c r="D20">
        <f>B20*D18/B18</f>
        <v>0.2</v>
      </c>
      <c r="H20" t="s">
        <v>49</v>
      </c>
      <c r="L20" s="18">
        <v>35</v>
      </c>
    </row>
    <row r="21" spans="1:16" x14ac:dyDescent="0.25">
      <c r="L21" s="18">
        <v>200</v>
      </c>
    </row>
    <row r="22" spans="1:16" x14ac:dyDescent="0.25">
      <c r="J22" t="s">
        <v>59</v>
      </c>
    </row>
    <row r="23" spans="1:16" x14ac:dyDescent="0.25">
      <c r="J23" t="s">
        <v>60</v>
      </c>
      <c r="K23">
        <f>ku_2*0.7</f>
        <v>392</v>
      </c>
    </row>
    <row r="24" spans="1:16" x14ac:dyDescent="0.25">
      <c r="J24" t="s">
        <v>61</v>
      </c>
    </row>
    <row r="25" spans="1:16" x14ac:dyDescent="0.25">
      <c r="K25" t="s">
        <v>62</v>
      </c>
    </row>
    <row r="26" spans="1:16" x14ac:dyDescent="0.25">
      <c r="J26" t="s">
        <v>65</v>
      </c>
      <c r="K26" t="s">
        <v>63</v>
      </c>
    </row>
    <row r="27" spans="1:16" x14ac:dyDescent="0.25">
      <c r="K27" t="s">
        <v>64</v>
      </c>
      <c r="P27" t="s">
        <v>67</v>
      </c>
    </row>
    <row r="29" spans="1:16" x14ac:dyDescent="0.25">
      <c r="J29" t="s">
        <v>66</v>
      </c>
      <c r="K29" t="s">
        <v>68</v>
      </c>
    </row>
    <row r="30" spans="1:16" x14ac:dyDescent="0.25">
      <c r="K30" t="s">
        <v>69</v>
      </c>
    </row>
    <row r="32" spans="1:16" x14ac:dyDescent="0.25">
      <c r="J32" t="s">
        <v>70</v>
      </c>
      <c r="K32" t="s">
        <v>71</v>
      </c>
    </row>
    <row r="33" spans="11:11" x14ac:dyDescent="0.25">
      <c r="K33" t="s">
        <v>72</v>
      </c>
    </row>
  </sheetData>
  <mergeCells count="3">
    <mergeCell ref="A1:D1"/>
    <mergeCell ref="A3:B3"/>
    <mergeCell ref="J3:K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workbookViewId="0">
      <selection activeCell="G20" sqref="G20"/>
    </sheetView>
  </sheetViews>
  <sheetFormatPr defaultColWidth="9.140625" defaultRowHeight="15" x14ac:dyDescent="0.25"/>
  <cols>
    <col min="3" max="3" width="9.42578125" bestFit="1" customWidth="1"/>
    <col min="7" max="7" width="9.42578125" bestFit="1" customWidth="1"/>
  </cols>
  <sheetData>
    <row r="1" spans="1:12" x14ac:dyDescent="0.25">
      <c r="A1" t="s">
        <v>4</v>
      </c>
    </row>
    <row r="2" spans="1:12" x14ac:dyDescent="0.25">
      <c r="A2" t="s">
        <v>11</v>
      </c>
    </row>
    <row r="3" spans="1:12" x14ac:dyDescent="0.25">
      <c r="A3" s="1"/>
      <c r="B3" s="20" t="s">
        <v>5</v>
      </c>
      <c r="C3" s="20"/>
      <c r="D3" s="20"/>
      <c r="E3" s="20"/>
      <c r="F3" s="20" t="s">
        <v>6</v>
      </c>
      <c r="G3" s="20"/>
      <c r="H3" s="20"/>
      <c r="I3" s="20"/>
    </row>
    <row r="4" spans="1:12" x14ac:dyDescent="0.25">
      <c r="A4" s="3" t="s">
        <v>2</v>
      </c>
      <c r="B4" s="3" t="s">
        <v>0</v>
      </c>
      <c r="C4" s="3" t="s">
        <v>1</v>
      </c>
      <c r="D4" s="3" t="s">
        <v>3</v>
      </c>
      <c r="E4" s="3"/>
      <c r="F4" s="3" t="s">
        <v>0</v>
      </c>
      <c r="G4" s="3" t="s">
        <v>1</v>
      </c>
      <c r="H4" s="3" t="s">
        <v>3</v>
      </c>
      <c r="I4" s="3"/>
    </row>
    <row r="5" spans="1:12" x14ac:dyDescent="0.25">
      <c r="A5" s="1">
        <v>1</v>
      </c>
      <c r="B5" s="1">
        <v>1245</v>
      </c>
      <c r="C5" s="2">
        <v>1000</v>
      </c>
      <c r="D5" s="1">
        <f>C5/B5</f>
        <v>0.80321285140562249</v>
      </c>
      <c r="E5" s="1"/>
      <c r="F5" s="1">
        <v>1245</v>
      </c>
      <c r="G5" s="2">
        <v>1000</v>
      </c>
      <c r="H5" s="1">
        <f>G5/F5</f>
        <v>0.80321285140562249</v>
      </c>
      <c r="I5" s="1"/>
    </row>
    <row r="6" spans="1:12" x14ac:dyDescent="0.25">
      <c r="A6" s="1">
        <v>2</v>
      </c>
      <c r="B6" s="1">
        <v>5275</v>
      </c>
      <c r="C6" s="2">
        <v>2000</v>
      </c>
      <c r="D6" s="1">
        <f>C6/B6</f>
        <v>0.37914691943127959</v>
      </c>
      <c r="E6" s="1"/>
      <c r="F6" s="1">
        <v>5301</v>
      </c>
      <c r="G6" s="2">
        <v>2000</v>
      </c>
      <c r="H6" s="1">
        <f>G6/F6</f>
        <v>0.37728730428221091</v>
      </c>
      <c r="I6" s="1"/>
    </row>
    <row r="7" spans="1:12" x14ac:dyDescent="0.25">
      <c r="A7" s="1">
        <v>3</v>
      </c>
      <c r="B7" s="1">
        <v>7122</v>
      </c>
      <c r="C7" s="2">
        <v>2415</v>
      </c>
      <c r="D7" s="1">
        <f>C7/B7</f>
        <v>0.33909014321819714</v>
      </c>
      <c r="E7" s="1"/>
      <c r="F7" s="1">
        <v>7101</v>
      </c>
      <c r="G7" s="2">
        <v>2415</v>
      </c>
      <c r="H7" s="1">
        <f>G7/F7</f>
        <v>0.34009294465568229</v>
      </c>
      <c r="I7" s="1"/>
    </row>
    <row r="8" spans="1:12" x14ac:dyDescent="0.25">
      <c r="A8" s="1">
        <v>4</v>
      </c>
      <c r="B8" s="1">
        <v>7111</v>
      </c>
      <c r="C8" s="2">
        <v>2415</v>
      </c>
      <c r="D8" s="1">
        <f>C8/B8</f>
        <v>0.33961468147939811</v>
      </c>
      <c r="E8" s="1"/>
      <c r="F8" s="1">
        <v>7102</v>
      </c>
      <c r="G8" s="2">
        <v>2415</v>
      </c>
      <c r="H8" s="1">
        <f>G8/F8</f>
        <v>0.34004505773021682</v>
      </c>
      <c r="I8" s="1"/>
    </row>
    <row r="10" spans="1:12" x14ac:dyDescent="0.25">
      <c r="A10" t="s">
        <v>12</v>
      </c>
      <c r="K10" t="s">
        <v>15</v>
      </c>
    </row>
    <row r="11" spans="1:12" x14ac:dyDescent="0.25">
      <c r="A11" s="1"/>
      <c r="B11" s="20" t="s">
        <v>13</v>
      </c>
      <c r="C11" s="20"/>
      <c r="D11" s="20"/>
      <c r="E11" s="20"/>
      <c r="F11" s="20" t="s">
        <v>14</v>
      </c>
      <c r="G11" s="20"/>
      <c r="H11" s="20"/>
      <c r="I11" s="20"/>
      <c r="K11" s="4" t="s">
        <v>7</v>
      </c>
      <c r="L11">
        <f>375</f>
        <v>375</v>
      </c>
    </row>
    <row r="12" spans="1:12" x14ac:dyDescent="0.25">
      <c r="A12" s="3" t="s">
        <v>2</v>
      </c>
      <c r="B12" s="3" t="s">
        <v>8</v>
      </c>
      <c r="C12" s="3" t="s">
        <v>9</v>
      </c>
      <c r="D12" s="3" t="s">
        <v>10</v>
      </c>
      <c r="E12" s="3"/>
      <c r="F12" s="3" t="s">
        <v>8</v>
      </c>
      <c r="G12" s="3" t="s">
        <v>9</v>
      </c>
      <c r="H12" s="3" t="s">
        <v>10</v>
      </c>
      <c r="I12" s="3"/>
    </row>
    <row r="13" spans="1:12" x14ac:dyDescent="0.25">
      <c r="A13" s="1">
        <v>1</v>
      </c>
      <c r="B13" s="1">
        <v>3</v>
      </c>
      <c r="C13" s="2">
        <v>1000</v>
      </c>
      <c r="D13" s="1">
        <f>C13/B13</f>
        <v>333.33333333333331</v>
      </c>
      <c r="E13" s="1"/>
      <c r="F13" s="1">
        <v>3</v>
      </c>
      <c r="G13" s="2">
        <v>1000</v>
      </c>
      <c r="H13" s="1">
        <f>G13/F13</f>
        <v>333.33333333333331</v>
      </c>
      <c r="I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</row>
    <row r="18" spans="1:4" x14ac:dyDescent="0.25">
      <c r="A18" t="s">
        <v>16</v>
      </c>
      <c r="B18" t="s">
        <v>17</v>
      </c>
      <c r="C18" t="s">
        <v>18</v>
      </c>
      <c r="D18" t="s">
        <v>19</v>
      </c>
    </row>
    <row r="19" spans="1:4" x14ac:dyDescent="0.25">
      <c r="A19">
        <v>5.5375219999999996E-3</v>
      </c>
      <c r="B19">
        <v>158.15</v>
      </c>
      <c r="C19">
        <v>360</v>
      </c>
      <c r="D19">
        <f>A19*C19/B19</f>
        <v>1.260517179892507E-2</v>
      </c>
    </row>
    <row r="20" spans="1:4" x14ac:dyDescent="0.25">
      <c r="A20">
        <f>D19</f>
        <v>1.260517179892507E-2</v>
      </c>
      <c r="B20">
        <f>360*2+11.13</f>
        <v>731.13</v>
      </c>
      <c r="C20">
        <f>360*2</f>
        <v>720</v>
      </c>
      <c r="D20">
        <f>A20*C20/B20</f>
        <v>1.2413283130532259E-2</v>
      </c>
    </row>
    <row r="22" spans="1:4" x14ac:dyDescent="0.25">
      <c r="A22">
        <v>4.9870000000000001E-3</v>
      </c>
    </row>
  </sheetData>
  <mergeCells count="4">
    <mergeCell ref="B3:E3"/>
    <mergeCell ref="F3:I3"/>
    <mergeCell ref="B11:E11"/>
    <mergeCell ref="F11:I1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0"/>
  <sheetViews>
    <sheetView topLeftCell="A6" zoomScale="115" zoomScaleNormal="115" workbookViewId="0">
      <selection activeCell="O23" sqref="O23"/>
    </sheetView>
  </sheetViews>
  <sheetFormatPr defaultColWidth="9.140625" defaultRowHeight="15" x14ac:dyDescent="0.25"/>
  <cols>
    <col min="1" max="1" width="3.7109375" bestFit="1" customWidth="1"/>
    <col min="2" max="2" width="3.140625" bestFit="1" customWidth="1"/>
    <col min="3" max="3" width="4.28515625" bestFit="1" customWidth="1"/>
    <col min="4" max="4" width="2.7109375" bestFit="1" customWidth="1"/>
    <col min="5" max="5" width="6.28515625" bestFit="1" customWidth="1"/>
    <col min="6" max="6" width="1.5703125" bestFit="1" customWidth="1"/>
    <col min="7" max="7" width="6.7109375" bestFit="1" customWidth="1"/>
    <col min="8" max="8" width="4.28515625" bestFit="1" customWidth="1"/>
    <col min="9" max="9" width="6.7109375" bestFit="1" customWidth="1"/>
    <col min="10" max="10" width="1.5703125" bestFit="1" customWidth="1"/>
    <col min="11" max="11" width="2" bestFit="1" customWidth="1"/>
    <col min="12" max="12" width="4.42578125" bestFit="1" customWidth="1"/>
    <col min="13" max="13" width="2.28515625" bestFit="1" customWidth="1"/>
    <col min="14" max="14" width="12" customWidth="1"/>
  </cols>
  <sheetData>
    <row r="1" spans="1:14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>
        <v>18.53</v>
      </c>
      <c r="H1" t="s">
        <v>50</v>
      </c>
      <c r="I1" t="s">
        <v>46</v>
      </c>
      <c r="J1" t="s">
        <v>45</v>
      </c>
      <c r="K1">
        <v>0</v>
      </c>
      <c r="L1" t="s">
        <v>47</v>
      </c>
      <c r="M1" t="s">
        <v>48</v>
      </c>
      <c r="N1">
        <v>59555</v>
      </c>
    </row>
    <row r="2" spans="1:14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>
        <v>27.23</v>
      </c>
      <c r="H2" t="s">
        <v>50</v>
      </c>
      <c r="I2" t="s">
        <v>46</v>
      </c>
      <c r="J2" t="s">
        <v>45</v>
      </c>
      <c r="K2">
        <v>0</v>
      </c>
      <c r="L2" t="s">
        <v>47</v>
      </c>
      <c r="M2" t="s">
        <v>48</v>
      </c>
      <c r="N2">
        <v>59620</v>
      </c>
    </row>
    <row r="3" spans="1:14" x14ac:dyDescent="0.25">
      <c r="A3" t="s">
        <v>40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  <c r="G3">
        <v>29.64</v>
      </c>
      <c r="H3" t="s">
        <v>50</v>
      </c>
      <c r="I3" t="s">
        <v>46</v>
      </c>
      <c r="J3" t="s">
        <v>45</v>
      </c>
      <c r="K3">
        <v>0</v>
      </c>
      <c r="L3" t="s">
        <v>47</v>
      </c>
      <c r="M3" t="s">
        <v>48</v>
      </c>
      <c r="N3">
        <v>59684</v>
      </c>
    </row>
    <row r="4" spans="1:14" x14ac:dyDescent="0.25">
      <c r="A4" t="s">
        <v>40</v>
      </c>
      <c r="B4" t="s">
        <v>41</v>
      </c>
      <c r="C4" t="s">
        <v>42</v>
      </c>
      <c r="D4" t="s">
        <v>43</v>
      </c>
      <c r="E4" t="s">
        <v>44</v>
      </c>
      <c r="F4" t="s">
        <v>45</v>
      </c>
      <c r="G4">
        <v>24.56</v>
      </c>
      <c r="H4" t="s">
        <v>50</v>
      </c>
      <c r="I4" t="s">
        <v>46</v>
      </c>
      <c r="J4" t="s">
        <v>45</v>
      </c>
      <c r="K4">
        <v>0</v>
      </c>
      <c r="L4" t="s">
        <v>47</v>
      </c>
      <c r="M4" t="s">
        <v>48</v>
      </c>
      <c r="N4">
        <v>59749</v>
      </c>
    </row>
    <row r="5" spans="1:14" x14ac:dyDescent="0.25">
      <c r="A5" t="s">
        <v>40</v>
      </c>
      <c r="B5" t="s">
        <v>41</v>
      </c>
      <c r="C5" t="s">
        <v>42</v>
      </c>
      <c r="D5" t="s">
        <v>43</v>
      </c>
      <c r="E5" t="s">
        <v>44</v>
      </c>
      <c r="F5" t="s">
        <v>45</v>
      </c>
      <c r="G5">
        <v>15.38</v>
      </c>
      <c r="H5" t="s">
        <v>50</v>
      </c>
      <c r="I5" t="s">
        <v>46</v>
      </c>
      <c r="J5" t="s">
        <v>45</v>
      </c>
      <c r="K5">
        <v>0</v>
      </c>
      <c r="L5" t="s">
        <v>47</v>
      </c>
      <c r="M5" t="s">
        <v>48</v>
      </c>
      <c r="N5">
        <v>59813</v>
      </c>
    </row>
    <row r="6" spans="1:14" x14ac:dyDescent="0.25">
      <c r="A6" t="s">
        <v>40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>
        <v>5.23</v>
      </c>
      <c r="H6" t="s">
        <v>50</v>
      </c>
      <c r="I6" t="s">
        <v>46</v>
      </c>
      <c r="J6" t="s">
        <v>45</v>
      </c>
      <c r="K6">
        <v>0</v>
      </c>
      <c r="L6" t="s">
        <v>47</v>
      </c>
      <c r="M6" t="s">
        <v>48</v>
      </c>
      <c r="N6">
        <v>59877</v>
      </c>
    </row>
    <row r="7" spans="1:14" x14ac:dyDescent="0.25">
      <c r="A7" t="s">
        <v>40</v>
      </c>
      <c r="B7" t="s">
        <v>41</v>
      </c>
      <c r="C7" t="s">
        <v>42</v>
      </c>
      <c r="D7" t="s">
        <v>43</v>
      </c>
      <c r="E7" t="s">
        <v>44</v>
      </c>
      <c r="F7" t="s">
        <v>45</v>
      </c>
      <c r="G7">
        <v>-4.4400000000000004</v>
      </c>
      <c r="H7" t="s">
        <v>50</v>
      </c>
      <c r="I7" t="s">
        <v>46</v>
      </c>
      <c r="J7" t="s">
        <v>45</v>
      </c>
      <c r="K7">
        <v>0</v>
      </c>
      <c r="L7" t="s">
        <v>47</v>
      </c>
      <c r="M7" t="s">
        <v>48</v>
      </c>
      <c r="N7">
        <v>59941</v>
      </c>
    </row>
    <row r="8" spans="1:14" x14ac:dyDescent="0.25">
      <c r="A8" t="s">
        <v>40</v>
      </c>
      <c r="B8" t="s">
        <v>41</v>
      </c>
      <c r="C8" t="s">
        <v>42</v>
      </c>
      <c r="D8" t="s">
        <v>43</v>
      </c>
      <c r="E8" t="s">
        <v>44</v>
      </c>
      <c r="F8" t="s">
        <v>45</v>
      </c>
      <c r="G8">
        <v>-13.87</v>
      </c>
      <c r="H8" t="s">
        <v>50</v>
      </c>
      <c r="I8" t="s">
        <v>46</v>
      </c>
      <c r="J8" t="s">
        <v>45</v>
      </c>
      <c r="K8">
        <v>0</v>
      </c>
      <c r="L8" t="s">
        <v>47</v>
      </c>
      <c r="M8" t="s">
        <v>48</v>
      </c>
      <c r="N8">
        <v>60007</v>
      </c>
    </row>
    <row r="9" spans="1:14" x14ac:dyDescent="0.25">
      <c r="A9" t="s">
        <v>40</v>
      </c>
      <c r="B9" t="s">
        <v>41</v>
      </c>
      <c r="C9" t="s">
        <v>42</v>
      </c>
      <c r="D9" t="s">
        <v>43</v>
      </c>
      <c r="E9" t="s">
        <v>44</v>
      </c>
      <c r="F9" t="s">
        <v>45</v>
      </c>
      <c r="G9">
        <v>-18.940000000000001</v>
      </c>
      <c r="H9" t="s">
        <v>50</v>
      </c>
      <c r="I9" t="s">
        <v>46</v>
      </c>
      <c r="J9" t="s">
        <v>45</v>
      </c>
      <c r="K9">
        <v>0</v>
      </c>
      <c r="L9" t="s">
        <v>47</v>
      </c>
      <c r="M9" t="s">
        <v>48</v>
      </c>
      <c r="N9">
        <v>60072</v>
      </c>
    </row>
    <row r="10" spans="1:14" x14ac:dyDescent="0.25">
      <c r="A10" t="s">
        <v>40</v>
      </c>
      <c r="B10" t="s">
        <v>41</v>
      </c>
      <c r="C10" t="s">
        <v>42</v>
      </c>
      <c r="D10" t="s">
        <v>43</v>
      </c>
      <c r="E10" t="s">
        <v>44</v>
      </c>
      <c r="F10" t="s">
        <v>45</v>
      </c>
      <c r="G10">
        <v>-15.56</v>
      </c>
      <c r="H10" t="s">
        <v>50</v>
      </c>
      <c r="I10" t="s">
        <v>46</v>
      </c>
      <c r="J10" t="s">
        <v>45</v>
      </c>
      <c r="K10">
        <v>0</v>
      </c>
      <c r="L10" t="s">
        <v>47</v>
      </c>
      <c r="M10" t="s">
        <v>48</v>
      </c>
      <c r="N10">
        <v>60138</v>
      </c>
    </row>
    <row r="11" spans="1:14" x14ac:dyDescent="0.25">
      <c r="A11" t="s">
        <v>40</v>
      </c>
      <c r="B11" t="s">
        <v>41</v>
      </c>
      <c r="C11" t="s">
        <v>42</v>
      </c>
      <c r="D11" t="s">
        <v>43</v>
      </c>
      <c r="E11" t="s">
        <v>44</v>
      </c>
      <c r="F11" t="s">
        <v>45</v>
      </c>
      <c r="G11">
        <v>-7.1</v>
      </c>
      <c r="H11" t="s">
        <v>50</v>
      </c>
      <c r="I11" t="s">
        <v>46</v>
      </c>
      <c r="J11" t="s">
        <v>45</v>
      </c>
      <c r="K11">
        <v>0</v>
      </c>
      <c r="L11" t="s">
        <v>47</v>
      </c>
      <c r="M11" t="s">
        <v>48</v>
      </c>
      <c r="N11">
        <v>60201</v>
      </c>
    </row>
    <row r="12" spans="1:14" x14ac:dyDescent="0.25">
      <c r="A12" t="s">
        <v>40</v>
      </c>
      <c r="B12" t="s">
        <v>41</v>
      </c>
      <c r="C12" t="s">
        <v>42</v>
      </c>
      <c r="D12" t="s">
        <v>43</v>
      </c>
      <c r="E12" t="s">
        <v>44</v>
      </c>
      <c r="F12" t="s">
        <v>45</v>
      </c>
      <c r="G12">
        <v>2.08</v>
      </c>
      <c r="H12" t="s">
        <v>50</v>
      </c>
      <c r="I12" t="s">
        <v>46</v>
      </c>
      <c r="J12" t="s">
        <v>45</v>
      </c>
      <c r="K12">
        <v>0</v>
      </c>
      <c r="L12" t="s">
        <v>47</v>
      </c>
      <c r="M12" t="s">
        <v>48</v>
      </c>
      <c r="N12">
        <v>60265</v>
      </c>
    </row>
    <row r="13" spans="1:14" x14ac:dyDescent="0.25">
      <c r="A13" t="s">
        <v>40</v>
      </c>
      <c r="B13" t="s">
        <v>41</v>
      </c>
      <c r="C13" t="s">
        <v>42</v>
      </c>
      <c r="D13" t="s">
        <v>43</v>
      </c>
      <c r="E13" t="s">
        <v>44</v>
      </c>
      <c r="F13" t="s">
        <v>45</v>
      </c>
      <c r="G13">
        <v>11.51</v>
      </c>
      <c r="H13" t="s">
        <v>50</v>
      </c>
      <c r="I13" t="s">
        <v>46</v>
      </c>
      <c r="J13" t="s">
        <v>45</v>
      </c>
      <c r="K13">
        <v>0</v>
      </c>
      <c r="L13" t="s">
        <v>47</v>
      </c>
      <c r="M13" t="s">
        <v>48</v>
      </c>
      <c r="N13">
        <v>60329</v>
      </c>
    </row>
    <row r="14" spans="1:14" x14ac:dyDescent="0.25">
      <c r="A14" t="s">
        <v>40</v>
      </c>
      <c r="B14" t="s">
        <v>41</v>
      </c>
      <c r="C14" t="s">
        <v>42</v>
      </c>
      <c r="D14" t="s">
        <v>43</v>
      </c>
      <c r="E14" t="s">
        <v>44</v>
      </c>
      <c r="F14" t="s">
        <v>45</v>
      </c>
      <c r="G14">
        <v>18.760000000000002</v>
      </c>
      <c r="H14" t="s">
        <v>50</v>
      </c>
      <c r="I14" t="s">
        <v>46</v>
      </c>
      <c r="J14" t="s">
        <v>45</v>
      </c>
      <c r="K14">
        <v>0</v>
      </c>
      <c r="L14" t="s">
        <v>47</v>
      </c>
      <c r="M14" t="s">
        <v>48</v>
      </c>
      <c r="N14">
        <v>60394</v>
      </c>
    </row>
    <row r="15" spans="1:14" x14ac:dyDescent="0.25">
      <c r="A15" t="s">
        <v>40</v>
      </c>
      <c r="B15" t="s">
        <v>41</v>
      </c>
      <c r="C15" t="s">
        <v>42</v>
      </c>
      <c r="D15" t="s">
        <v>43</v>
      </c>
      <c r="E15" t="s">
        <v>44</v>
      </c>
      <c r="F15" t="s">
        <v>45</v>
      </c>
      <c r="G15">
        <v>19.48</v>
      </c>
      <c r="H15" t="s">
        <v>50</v>
      </c>
      <c r="I15" t="s">
        <v>46</v>
      </c>
      <c r="J15" t="s">
        <v>45</v>
      </c>
      <c r="K15">
        <v>0</v>
      </c>
      <c r="L15" t="s">
        <v>47</v>
      </c>
      <c r="M15" t="s">
        <v>48</v>
      </c>
      <c r="N15">
        <v>60459</v>
      </c>
    </row>
    <row r="16" spans="1:14" x14ac:dyDescent="0.25">
      <c r="A16" t="s">
        <v>40</v>
      </c>
      <c r="B16" t="s">
        <v>41</v>
      </c>
      <c r="C16" t="s">
        <v>42</v>
      </c>
      <c r="D16" t="s">
        <v>43</v>
      </c>
      <c r="E16" t="s">
        <v>44</v>
      </c>
      <c r="F16" t="s">
        <v>45</v>
      </c>
      <c r="G16">
        <v>13.44</v>
      </c>
      <c r="H16" t="s">
        <v>50</v>
      </c>
      <c r="I16" t="s">
        <v>46</v>
      </c>
      <c r="J16" t="s">
        <v>45</v>
      </c>
      <c r="K16">
        <v>0</v>
      </c>
      <c r="L16" t="s">
        <v>47</v>
      </c>
      <c r="M16" t="s">
        <v>48</v>
      </c>
      <c r="N16">
        <v>60523</v>
      </c>
    </row>
    <row r="17" spans="1:19" x14ac:dyDescent="0.25">
      <c r="A17" t="s">
        <v>40</v>
      </c>
      <c r="B17" t="s">
        <v>41</v>
      </c>
      <c r="C17" t="s">
        <v>42</v>
      </c>
      <c r="D17" t="s">
        <v>43</v>
      </c>
      <c r="E17" t="s">
        <v>44</v>
      </c>
      <c r="F17" t="s">
        <v>45</v>
      </c>
      <c r="G17">
        <v>3.77</v>
      </c>
      <c r="H17" t="s">
        <v>50</v>
      </c>
      <c r="I17" t="s">
        <v>46</v>
      </c>
      <c r="J17" t="s">
        <v>45</v>
      </c>
      <c r="K17">
        <v>0</v>
      </c>
      <c r="L17" t="s">
        <v>47</v>
      </c>
      <c r="M17" t="s">
        <v>48</v>
      </c>
      <c r="N17">
        <v>60587</v>
      </c>
    </row>
    <row r="18" spans="1:19" x14ac:dyDescent="0.25">
      <c r="A18" t="s">
        <v>40</v>
      </c>
      <c r="B18" t="s">
        <v>41</v>
      </c>
      <c r="C18" t="s">
        <v>42</v>
      </c>
      <c r="D18" t="s">
        <v>43</v>
      </c>
      <c r="E18" t="s">
        <v>44</v>
      </c>
      <c r="F18" t="s">
        <v>45</v>
      </c>
      <c r="G18">
        <v>-5.9</v>
      </c>
      <c r="H18" t="s">
        <v>50</v>
      </c>
      <c r="I18" t="s">
        <v>46</v>
      </c>
      <c r="J18" t="s">
        <v>45</v>
      </c>
      <c r="K18">
        <v>0</v>
      </c>
      <c r="L18" t="s">
        <v>47</v>
      </c>
      <c r="M18" t="s">
        <v>48</v>
      </c>
      <c r="N18">
        <v>60651</v>
      </c>
    </row>
    <row r="19" spans="1:19" x14ac:dyDescent="0.25">
      <c r="A19" t="s">
        <v>40</v>
      </c>
      <c r="B19" t="s">
        <v>41</v>
      </c>
      <c r="C19" t="s">
        <v>42</v>
      </c>
      <c r="D19" t="s">
        <v>43</v>
      </c>
      <c r="E19" t="s">
        <v>44</v>
      </c>
      <c r="F19" t="s">
        <v>45</v>
      </c>
      <c r="G19">
        <v>-14.36</v>
      </c>
      <c r="H19" t="s">
        <v>50</v>
      </c>
      <c r="I19" t="s">
        <v>46</v>
      </c>
      <c r="J19" t="s">
        <v>45</v>
      </c>
      <c r="K19">
        <v>0</v>
      </c>
      <c r="L19" t="s">
        <v>47</v>
      </c>
      <c r="M19" t="s">
        <v>48</v>
      </c>
      <c r="N19">
        <v>60717</v>
      </c>
    </row>
    <row r="20" spans="1:19" x14ac:dyDescent="0.25">
      <c r="A20" t="s">
        <v>40</v>
      </c>
      <c r="B20" t="s">
        <v>41</v>
      </c>
      <c r="C20" t="s">
        <v>42</v>
      </c>
      <c r="D20" t="s">
        <v>43</v>
      </c>
      <c r="E20" t="s">
        <v>44</v>
      </c>
      <c r="F20" t="s">
        <v>45</v>
      </c>
      <c r="G20" s="13">
        <v>-18.23</v>
      </c>
      <c r="H20" s="13" t="s">
        <v>50</v>
      </c>
      <c r="I20" s="13" t="s">
        <v>46</v>
      </c>
      <c r="J20" s="13" t="s">
        <v>45</v>
      </c>
      <c r="K20" s="13">
        <v>0</v>
      </c>
      <c r="L20" s="13" t="s">
        <v>47</v>
      </c>
      <c r="M20" s="13" t="s">
        <v>48</v>
      </c>
      <c r="N20" s="13">
        <v>60782</v>
      </c>
      <c r="P20">
        <f>N20</f>
        <v>60782</v>
      </c>
    </row>
    <row r="21" spans="1:19" x14ac:dyDescent="0.25">
      <c r="A21" t="s">
        <v>40</v>
      </c>
      <c r="B21" t="s">
        <v>41</v>
      </c>
      <c r="C21" t="s">
        <v>42</v>
      </c>
      <c r="D21" t="s">
        <v>43</v>
      </c>
      <c r="E21" t="s">
        <v>44</v>
      </c>
      <c r="F21" t="s">
        <v>45</v>
      </c>
      <c r="G21">
        <v>-14.84</v>
      </c>
      <c r="H21" t="s">
        <v>50</v>
      </c>
      <c r="I21" t="s">
        <v>46</v>
      </c>
      <c r="J21" t="s">
        <v>45</v>
      </c>
      <c r="K21">
        <v>0</v>
      </c>
      <c r="L21" t="s">
        <v>47</v>
      </c>
      <c r="M21" t="s">
        <v>48</v>
      </c>
      <c r="N21">
        <v>60848</v>
      </c>
    </row>
    <row r="22" spans="1:19" x14ac:dyDescent="0.25">
      <c r="A22" t="s">
        <v>40</v>
      </c>
      <c r="B22" t="s">
        <v>41</v>
      </c>
      <c r="C22" t="s">
        <v>42</v>
      </c>
      <c r="D22" t="s">
        <v>43</v>
      </c>
      <c r="E22" t="s">
        <v>44</v>
      </c>
      <c r="F22" t="s">
        <v>45</v>
      </c>
      <c r="G22">
        <v>-6.39</v>
      </c>
      <c r="H22" t="s">
        <v>50</v>
      </c>
      <c r="I22" t="s">
        <v>46</v>
      </c>
      <c r="J22" t="s">
        <v>45</v>
      </c>
      <c r="K22">
        <v>0</v>
      </c>
      <c r="L22" t="s">
        <v>47</v>
      </c>
      <c r="M22" t="s">
        <v>48</v>
      </c>
      <c r="N22">
        <v>60912</v>
      </c>
    </row>
    <row r="23" spans="1:19" x14ac:dyDescent="0.25">
      <c r="A23" t="s">
        <v>40</v>
      </c>
      <c r="B23" t="s">
        <v>41</v>
      </c>
      <c r="C23" t="s">
        <v>42</v>
      </c>
      <c r="D23" t="s">
        <v>43</v>
      </c>
      <c r="E23" t="s">
        <v>44</v>
      </c>
      <c r="F23" t="s">
        <v>45</v>
      </c>
      <c r="G23">
        <v>3.28</v>
      </c>
      <c r="H23" t="s">
        <v>50</v>
      </c>
      <c r="I23" t="s">
        <v>46</v>
      </c>
      <c r="J23" t="s">
        <v>45</v>
      </c>
      <c r="K23">
        <v>0</v>
      </c>
      <c r="L23" t="s">
        <v>47</v>
      </c>
      <c r="M23" t="s">
        <v>48</v>
      </c>
      <c r="N23">
        <v>60976</v>
      </c>
    </row>
    <row r="24" spans="1:19" x14ac:dyDescent="0.25">
      <c r="A24" t="s">
        <v>40</v>
      </c>
      <c r="B24" t="s">
        <v>41</v>
      </c>
      <c r="C24" t="s">
        <v>42</v>
      </c>
      <c r="D24" t="s">
        <v>43</v>
      </c>
      <c r="E24" t="s">
        <v>44</v>
      </c>
      <c r="F24" t="s">
        <v>45</v>
      </c>
      <c r="G24">
        <v>11.98</v>
      </c>
      <c r="H24" t="s">
        <v>50</v>
      </c>
      <c r="I24" t="s">
        <v>46</v>
      </c>
      <c r="J24" t="s">
        <v>45</v>
      </c>
      <c r="K24">
        <v>0</v>
      </c>
      <c r="L24" t="s">
        <v>47</v>
      </c>
      <c r="M24" t="s">
        <v>48</v>
      </c>
      <c r="N24">
        <v>61040</v>
      </c>
    </row>
    <row r="25" spans="1:19" x14ac:dyDescent="0.25">
      <c r="A25" t="s">
        <v>40</v>
      </c>
      <c r="B25" t="s">
        <v>41</v>
      </c>
      <c r="C25" t="s">
        <v>42</v>
      </c>
      <c r="D25" t="s">
        <v>43</v>
      </c>
      <c r="E25" t="s">
        <v>44</v>
      </c>
      <c r="F25" t="s">
        <v>45</v>
      </c>
      <c r="G25">
        <v>18.510000000000002</v>
      </c>
      <c r="H25" t="s">
        <v>50</v>
      </c>
      <c r="I25" t="s">
        <v>46</v>
      </c>
      <c r="J25" t="s">
        <v>45</v>
      </c>
      <c r="K25">
        <v>0</v>
      </c>
      <c r="L25" t="s">
        <v>47</v>
      </c>
      <c r="M25" t="s">
        <v>48</v>
      </c>
      <c r="N25">
        <v>61105</v>
      </c>
      <c r="Q25" t="s">
        <v>51</v>
      </c>
      <c r="R25">
        <f>P30-P20</f>
        <v>678</v>
      </c>
      <c r="S25" t="s">
        <v>38</v>
      </c>
    </row>
    <row r="26" spans="1:19" x14ac:dyDescent="0.25">
      <c r="A26" t="s">
        <v>40</v>
      </c>
      <c r="B26" t="s">
        <v>41</v>
      </c>
      <c r="C26" t="s">
        <v>42</v>
      </c>
      <c r="D26" t="s">
        <v>43</v>
      </c>
      <c r="E26" t="s">
        <v>44</v>
      </c>
      <c r="F26" t="s">
        <v>45</v>
      </c>
      <c r="G26">
        <v>17.78</v>
      </c>
      <c r="H26" t="s">
        <v>50</v>
      </c>
      <c r="I26" t="s">
        <v>46</v>
      </c>
      <c r="J26" t="s">
        <v>45</v>
      </c>
      <c r="K26">
        <v>0</v>
      </c>
      <c r="L26" t="s">
        <v>47</v>
      </c>
      <c r="M26" t="s">
        <v>48</v>
      </c>
      <c r="N26">
        <v>61169</v>
      </c>
      <c r="Q26" s="13" t="s">
        <v>52</v>
      </c>
      <c r="R26" s="13">
        <f>R25/1000</f>
        <v>0.67800000000000005</v>
      </c>
      <c r="S26" t="s">
        <v>39</v>
      </c>
    </row>
    <row r="27" spans="1:19" x14ac:dyDescent="0.25">
      <c r="A27" t="s">
        <v>40</v>
      </c>
      <c r="B27" t="s">
        <v>41</v>
      </c>
      <c r="C27" t="s">
        <v>42</v>
      </c>
      <c r="D27" t="s">
        <v>43</v>
      </c>
      <c r="E27" t="s">
        <v>44</v>
      </c>
      <c r="F27" t="s">
        <v>45</v>
      </c>
      <c r="G27">
        <v>10.53</v>
      </c>
      <c r="H27" t="s">
        <v>50</v>
      </c>
      <c r="I27" t="s">
        <v>46</v>
      </c>
      <c r="J27" t="s">
        <v>45</v>
      </c>
      <c r="K27">
        <v>0</v>
      </c>
      <c r="L27" t="s">
        <v>47</v>
      </c>
      <c r="M27" t="s">
        <v>48</v>
      </c>
      <c r="N27">
        <v>61234</v>
      </c>
      <c r="Q27" s="13" t="s">
        <v>53</v>
      </c>
      <c r="R27" s="13">
        <v>560</v>
      </c>
    </row>
    <row r="28" spans="1:19" x14ac:dyDescent="0.25">
      <c r="A28" t="s">
        <v>40</v>
      </c>
      <c r="B28" t="s">
        <v>41</v>
      </c>
      <c r="C28" t="s">
        <v>42</v>
      </c>
      <c r="D28" t="s">
        <v>43</v>
      </c>
      <c r="E28" t="s">
        <v>44</v>
      </c>
      <c r="F28" t="s">
        <v>45</v>
      </c>
      <c r="G28">
        <v>1.35</v>
      </c>
      <c r="H28" t="s">
        <v>50</v>
      </c>
      <c r="I28" t="s">
        <v>46</v>
      </c>
      <c r="J28" t="s">
        <v>45</v>
      </c>
      <c r="K28">
        <v>0</v>
      </c>
      <c r="L28" t="s">
        <v>47</v>
      </c>
      <c r="M28" t="s">
        <v>48</v>
      </c>
      <c r="N28">
        <v>61297</v>
      </c>
    </row>
    <row r="29" spans="1:19" x14ac:dyDescent="0.25">
      <c r="A29" t="s">
        <v>40</v>
      </c>
      <c r="B29" t="s">
        <v>41</v>
      </c>
      <c r="C29" t="s">
        <v>42</v>
      </c>
      <c r="D29" t="s">
        <v>43</v>
      </c>
      <c r="E29" t="s">
        <v>44</v>
      </c>
      <c r="F29" t="s">
        <v>45</v>
      </c>
      <c r="G29">
        <v>-7.6</v>
      </c>
      <c r="H29" t="s">
        <v>50</v>
      </c>
      <c r="I29" t="s">
        <v>46</v>
      </c>
      <c r="J29" t="s">
        <v>45</v>
      </c>
      <c r="K29">
        <v>0</v>
      </c>
      <c r="L29" t="s">
        <v>47</v>
      </c>
      <c r="M29" t="s">
        <v>48</v>
      </c>
      <c r="N29">
        <v>61362</v>
      </c>
    </row>
    <row r="30" spans="1:19" x14ac:dyDescent="0.25">
      <c r="A30" t="s">
        <v>40</v>
      </c>
      <c r="B30" t="s">
        <v>41</v>
      </c>
      <c r="C30" t="s">
        <v>42</v>
      </c>
      <c r="D30" t="s">
        <v>43</v>
      </c>
      <c r="E30" t="s">
        <v>44</v>
      </c>
      <c r="F30" t="s">
        <v>45</v>
      </c>
      <c r="G30" s="13">
        <v>-14.61</v>
      </c>
      <c r="H30" s="13" t="s">
        <v>50</v>
      </c>
      <c r="I30" s="13" t="s">
        <v>46</v>
      </c>
      <c r="J30" s="13" t="s">
        <v>45</v>
      </c>
      <c r="K30" s="13">
        <v>0</v>
      </c>
      <c r="L30" s="13" t="s">
        <v>47</v>
      </c>
      <c r="M30" s="13" t="s">
        <v>48</v>
      </c>
      <c r="N30" s="13">
        <v>61427</v>
      </c>
      <c r="P30">
        <f>AVERAGE(N30:N31)</f>
        <v>61460</v>
      </c>
    </row>
    <row r="31" spans="1:19" x14ac:dyDescent="0.25">
      <c r="A31" t="s">
        <v>40</v>
      </c>
      <c r="B31" t="s">
        <v>41</v>
      </c>
      <c r="C31" t="s">
        <v>42</v>
      </c>
      <c r="D31" t="s">
        <v>43</v>
      </c>
      <c r="E31" t="s">
        <v>44</v>
      </c>
      <c r="F31" t="s">
        <v>45</v>
      </c>
      <c r="G31" s="13">
        <v>-14.85</v>
      </c>
      <c r="H31" s="13" t="s">
        <v>50</v>
      </c>
      <c r="I31" s="13" t="s">
        <v>46</v>
      </c>
      <c r="J31" s="13" t="s">
        <v>45</v>
      </c>
      <c r="K31" s="13">
        <v>0</v>
      </c>
      <c r="L31" s="13" t="s">
        <v>47</v>
      </c>
      <c r="M31" s="13" t="s">
        <v>48</v>
      </c>
      <c r="N31" s="13">
        <v>61493</v>
      </c>
    </row>
    <row r="32" spans="1:19" x14ac:dyDescent="0.25">
      <c r="A32" t="s">
        <v>40</v>
      </c>
      <c r="B32" t="s">
        <v>41</v>
      </c>
      <c r="C32" t="s">
        <v>42</v>
      </c>
      <c r="D32" t="s">
        <v>43</v>
      </c>
      <c r="E32" t="s">
        <v>44</v>
      </c>
      <c r="F32" t="s">
        <v>45</v>
      </c>
      <c r="G32">
        <v>-9.2899999999999991</v>
      </c>
      <c r="H32" t="s">
        <v>50</v>
      </c>
      <c r="I32" t="s">
        <v>46</v>
      </c>
      <c r="J32" t="s">
        <v>45</v>
      </c>
      <c r="K32">
        <v>0</v>
      </c>
      <c r="L32" t="s">
        <v>47</v>
      </c>
      <c r="M32" t="s">
        <v>48</v>
      </c>
      <c r="N32">
        <v>61557</v>
      </c>
    </row>
    <row r="33" spans="1:14" x14ac:dyDescent="0.25">
      <c r="A33" t="s">
        <v>40</v>
      </c>
      <c r="B33" t="s">
        <v>41</v>
      </c>
      <c r="C33" t="s">
        <v>42</v>
      </c>
      <c r="D33" t="s">
        <v>43</v>
      </c>
      <c r="E33" t="s">
        <v>44</v>
      </c>
      <c r="F33" t="s">
        <v>45</v>
      </c>
      <c r="G33">
        <v>-0.59</v>
      </c>
      <c r="H33" t="s">
        <v>50</v>
      </c>
      <c r="I33" t="s">
        <v>46</v>
      </c>
      <c r="J33" t="s">
        <v>45</v>
      </c>
      <c r="K33">
        <v>0</v>
      </c>
      <c r="L33" t="s">
        <v>47</v>
      </c>
      <c r="M33" t="s">
        <v>48</v>
      </c>
      <c r="N33">
        <v>61622</v>
      </c>
    </row>
    <row r="34" spans="1:14" x14ac:dyDescent="0.25">
      <c r="A34" t="s">
        <v>40</v>
      </c>
      <c r="B34" t="s">
        <v>41</v>
      </c>
      <c r="C34" t="s">
        <v>42</v>
      </c>
      <c r="D34" t="s">
        <v>43</v>
      </c>
      <c r="E34" t="s">
        <v>44</v>
      </c>
      <c r="F34" t="s">
        <v>45</v>
      </c>
      <c r="G34">
        <v>8.11</v>
      </c>
      <c r="H34" t="s">
        <v>50</v>
      </c>
      <c r="I34" t="s">
        <v>46</v>
      </c>
      <c r="J34" t="s">
        <v>45</v>
      </c>
      <c r="K34">
        <v>0</v>
      </c>
      <c r="L34" t="s">
        <v>47</v>
      </c>
      <c r="M34" t="s">
        <v>48</v>
      </c>
      <c r="N34">
        <v>61685</v>
      </c>
    </row>
    <row r="35" spans="1:14" x14ac:dyDescent="0.25">
      <c r="A35" t="s">
        <v>40</v>
      </c>
      <c r="B35" t="s">
        <v>41</v>
      </c>
      <c r="C35" t="s">
        <v>42</v>
      </c>
      <c r="D35" t="s">
        <v>43</v>
      </c>
      <c r="E35" t="s">
        <v>44</v>
      </c>
      <c r="F35" t="s">
        <v>45</v>
      </c>
      <c r="G35">
        <v>15.12</v>
      </c>
      <c r="H35" t="s">
        <v>50</v>
      </c>
      <c r="I35" t="s">
        <v>46</v>
      </c>
      <c r="J35" t="s">
        <v>45</v>
      </c>
      <c r="K35">
        <v>0</v>
      </c>
      <c r="L35" t="s">
        <v>47</v>
      </c>
      <c r="M35" t="s">
        <v>48</v>
      </c>
      <c r="N35">
        <v>61750</v>
      </c>
    </row>
    <row r="36" spans="1:14" x14ac:dyDescent="0.25">
      <c r="A36" t="s">
        <v>40</v>
      </c>
      <c r="B36" t="s">
        <v>41</v>
      </c>
      <c r="C36" t="s">
        <v>42</v>
      </c>
      <c r="D36" t="s">
        <v>43</v>
      </c>
      <c r="E36" t="s">
        <v>44</v>
      </c>
      <c r="F36" t="s">
        <v>45</v>
      </c>
      <c r="G36">
        <v>17.29</v>
      </c>
      <c r="H36" t="s">
        <v>50</v>
      </c>
      <c r="I36" t="s">
        <v>46</v>
      </c>
      <c r="J36" t="s">
        <v>45</v>
      </c>
      <c r="K36">
        <v>0</v>
      </c>
      <c r="L36" t="s">
        <v>47</v>
      </c>
      <c r="M36" t="s">
        <v>48</v>
      </c>
      <c r="N36">
        <v>61814</v>
      </c>
    </row>
    <row r="37" spans="1:14" x14ac:dyDescent="0.25">
      <c r="A37" t="s">
        <v>40</v>
      </c>
      <c r="B37" t="s">
        <v>41</v>
      </c>
      <c r="C37" t="s">
        <v>42</v>
      </c>
      <c r="D37" t="s">
        <v>43</v>
      </c>
      <c r="E37" t="s">
        <v>44</v>
      </c>
      <c r="F37" t="s">
        <v>45</v>
      </c>
      <c r="G37">
        <v>12.46</v>
      </c>
      <c r="H37" t="s">
        <v>50</v>
      </c>
      <c r="I37" t="s">
        <v>46</v>
      </c>
      <c r="J37" t="s">
        <v>45</v>
      </c>
      <c r="K37">
        <v>0</v>
      </c>
      <c r="L37" t="s">
        <v>47</v>
      </c>
      <c r="M37" t="s">
        <v>48</v>
      </c>
      <c r="N37">
        <v>61879</v>
      </c>
    </row>
    <row r="38" spans="1:14" x14ac:dyDescent="0.25">
      <c r="A38" t="s">
        <v>40</v>
      </c>
      <c r="B38" t="s">
        <v>41</v>
      </c>
      <c r="C38" t="s">
        <v>42</v>
      </c>
      <c r="D38" t="s">
        <v>43</v>
      </c>
      <c r="E38" t="s">
        <v>44</v>
      </c>
      <c r="F38" t="s">
        <v>45</v>
      </c>
      <c r="G38">
        <v>3.52</v>
      </c>
      <c r="H38" t="s">
        <v>50</v>
      </c>
      <c r="I38" t="s">
        <v>46</v>
      </c>
      <c r="J38" t="s">
        <v>45</v>
      </c>
      <c r="K38">
        <v>0</v>
      </c>
      <c r="L38" t="s">
        <v>47</v>
      </c>
      <c r="M38" t="s">
        <v>48</v>
      </c>
      <c r="N38">
        <v>61942</v>
      </c>
    </row>
    <row r="39" spans="1:14" x14ac:dyDescent="0.25">
      <c r="A39" t="s">
        <v>40</v>
      </c>
      <c r="B39" t="s">
        <v>41</v>
      </c>
      <c r="C39" t="s">
        <v>42</v>
      </c>
      <c r="D39" t="s">
        <v>43</v>
      </c>
      <c r="E39" t="s">
        <v>44</v>
      </c>
      <c r="F39" t="s">
        <v>45</v>
      </c>
      <c r="G39">
        <v>-5.67</v>
      </c>
      <c r="H39" t="s">
        <v>50</v>
      </c>
      <c r="I39" t="s">
        <v>46</v>
      </c>
      <c r="J39" t="s">
        <v>45</v>
      </c>
      <c r="K39">
        <v>0</v>
      </c>
      <c r="L39" t="s">
        <v>47</v>
      </c>
      <c r="M39" t="s">
        <v>48</v>
      </c>
      <c r="N39">
        <v>62007</v>
      </c>
    </row>
    <row r="40" spans="1:14" x14ac:dyDescent="0.25">
      <c r="A40" t="s">
        <v>40</v>
      </c>
      <c r="B40" t="s">
        <v>41</v>
      </c>
      <c r="C40" t="s">
        <v>42</v>
      </c>
      <c r="D40" t="s">
        <v>43</v>
      </c>
      <c r="E40" t="s">
        <v>44</v>
      </c>
      <c r="F40" t="s">
        <v>45</v>
      </c>
      <c r="G40">
        <v>-13.16</v>
      </c>
      <c r="H40" t="s">
        <v>50</v>
      </c>
      <c r="I40" t="s">
        <v>46</v>
      </c>
      <c r="J40" t="s">
        <v>45</v>
      </c>
      <c r="K40">
        <v>0</v>
      </c>
      <c r="L40" t="s">
        <v>47</v>
      </c>
      <c r="M40" t="s">
        <v>48</v>
      </c>
      <c r="N40">
        <v>62072</v>
      </c>
    </row>
    <row r="41" spans="1:14" x14ac:dyDescent="0.25">
      <c r="A41" t="s">
        <v>40</v>
      </c>
      <c r="B41" t="s">
        <v>41</v>
      </c>
      <c r="C41" t="s">
        <v>42</v>
      </c>
      <c r="D41" t="s">
        <v>43</v>
      </c>
      <c r="E41" t="s">
        <v>44</v>
      </c>
      <c r="F41" t="s">
        <v>45</v>
      </c>
      <c r="G41">
        <v>-16.3</v>
      </c>
      <c r="H41" t="s">
        <v>50</v>
      </c>
      <c r="I41" t="s">
        <v>46</v>
      </c>
      <c r="J41" t="s">
        <v>45</v>
      </c>
      <c r="K41">
        <v>0</v>
      </c>
      <c r="L41" t="s">
        <v>47</v>
      </c>
      <c r="M41" t="s">
        <v>48</v>
      </c>
      <c r="N41">
        <v>62138</v>
      </c>
    </row>
    <row r="42" spans="1:14" x14ac:dyDescent="0.25">
      <c r="A42" t="s">
        <v>40</v>
      </c>
      <c r="B42" t="s">
        <v>41</v>
      </c>
      <c r="C42" t="s">
        <v>42</v>
      </c>
      <c r="D42" t="s">
        <v>43</v>
      </c>
      <c r="E42" t="s">
        <v>44</v>
      </c>
      <c r="F42" t="s">
        <v>45</v>
      </c>
      <c r="G42">
        <v>-12.19</v>
      </c>
      <c r="H42" t="s">
        <v>50</v>
      </c>
      <c r="I42" t="s">
        <v>46</v>
      </c>
      <c r="J42" t="s">
        <v>45</v>
      </c>
      <c r="K42">
        <v>0</v>
      </c>
      <c r="L42" t="s">
        <v>47</v>
      </c>
      <c r="M42" t="s">
        <v>48</v>
      </c>
      <c r="N42">
        <v>62203</v>
      </c>
    </row>
    <row r="43" spans="1:14" x14ac:dyDescent="0.25">
      <c r="A43" t="s">
        <v>40</v>
      </c>
      <c r="B43" t="s">
        <v>41</v>
      </c>
      <c r="C43" t="s">
        <v>42</v>
      </c>
      <c r="D43" t="s">
        <v>43</v>
      </c>
      <c r="E43" t="s">
        <v>44</v>
      </c>
      <c r="F43" t="s">
        <v>45</v>
      </c>
      <c r="G43">
        <v>-4.22</v>
      </c>
      <c r="H43" t="s">
        <v>50</v>
      </c>
      <c r="I43" t="s">
        <v>46</v>
      </c>
      <c r="J43" t="s">
        <v>45</v>
      </c>
      <c r="K43">
        <v>0</v>
      </c>
      <c r="L43" t="s">
        <v>47</v>
      </c>
      <c r="M43" t="s">
        <v>48</v>
      </c>
      <c r="N43">
        <v>62268</v>
      </c>
    </row>
    <row r="44" spans="1:14" x14ac:dyDescent="0.25">
      <c r="A44" t="s">
        <v>40</v>
      </c>
      <c r="B44" t="s">
        <v>41</v>
      </c>
      <c r="C44" t="s">
        <v>42</v>
      </c>
      <c r="D44" t="s">
        <v>43</v>
      </c>
      <c r="E44" t="s">
        <v>44</v>
      </c>
      <c r="F44" t="s">
        <v>45</v>
      </c>
      <c r="G44">
        <v>4.72</v>
      </c>
      <c r="H44" t="s">
        <v>50</v>
      </c>
      <c r="I44" t="s">
        <v>46</v>
      </c>
      <c r="J44" t="s">
        <v>45</v>
      </c>
      <c r="K44">
        <v>0</v>
      </c>
      <c r="L44" t="s">
        <v>47</v>
      </c>
      <c r="M44" t="s">
        <v>48</v>
      </c>
      <c r="N44">
        <v>62330</v>
      </c>
    </row>
    <row r="45" spans="1:14" x14ac:dyDescent="0.25">
      <c r="A45" t="s">
        <v>40</v>
      </c>
      <c r="B45" t="s">
        <v>41</v>
      </c>
      <c r="C45" t="s">
        <v>42</v>
      </c>
      <c r="D45" t="s">
        <v>43</v>
      </c>
      <c r="E45" t="s">
        <v>44</v>
      </c>
      <c r="F45" t="s">
        <v>45</v>
      </c>
      <c r="G45">
        <v>12.46</v>
      </c>
      <c r="H45" t="s">
        <v>50</v>
      </c>
      <c r="I45" t="s">
        <v>46</v>
      </c>
      <c r="J45" t="s">
        <v>45</v>
      </c>
      <c r="K45">
        <v>0</v>
      </c>
      <c r="L45" t="s">
        <v>47</v>
      </c>
      <c r="M45" t="s">
        <v>48</v>
      </c>
      <c r="N45">
        <v>62395</v>
      </c>
    </row>
    <row r="46" spans="1:14" x14ac:dyDescent="0.25">
      <c r="A46" t="s">
        <v>40</v>
      </c>
      <c r="B46" t="s">
        <v>41</v>
      </c>
      <c r="C46" t="s">
        <v>42</v>
      </c>
      <c r="D46" t="s">
        <v>43</v>
      </c>
      <c r="E46" t="s">
        <v>44</v>
      </c>
      <c r="F46" t="s">
        <v>45</v>
      </c>
      <c r="G46">
        <v>17.05</v>
      </c>
      <c r="H46" t="s">
        <v>50</v>
      </c>
      <c r="I46" t="s">
        <v>46</v>
      </c>
      <c r="J46" t="s">
        <v>45</v>
      </c>
      <c r="K46">
        <v>0</v>
      </c>
      <c r="L46" t="s">
        <v>47</v>
      </c>
      <c r="M46" t="s">
        <v>48</v>
      </c>
      <c r="N46">
        <v>62459</v>
      </c>
    </row>
    <row r="47" spans="1:14" x14ac:dyDescent="0.25">
      <c r="A47" t="s">
        <v>40</v>
      </c>
      <c r="B47" t="s">
        <v>41</v>
      </c>
      <c r="C47" t="s">
        <v>42</v>
      </c>
      <c r="D47" t="s">
        <v>43</v>
      </c>
      <c r="E47" t="s">
        <v>44</v>
      </c>
      <c r="F47" t="s">
        <v>45</v>
      </c>
      <c r="G47">
        <v>14.15</v>
      </c>
      <c r="H47" t="s">
        <v>50</v>
      </c>
      <c r="I47" t="s">
        <v>46</v>
      </c>
      <c r="J47" t="s">
        <v>45</v>
      </c>
      <c r="K47">
        <v>0</v>
      </c>
      <c r="L47" t="s">
        <v>47</v>
      </c>
      <c r="M47" t="s">
        <v>48</v>
      </c>
      <c r="N47">
        <v>62524</v>
      </c>
    </row>
    <row r="48" spans="1:14" x14ac:dyDescent="0.25">
      <c r="A48" t="s">
        <v>40</v>
      </c>
      <c r="B48" t="s">
        <v>41</v>
      </c>
      <c r="C48" t="s">
        <v>42</v>
      </c>
      <c r="D48" t="s">
        <v>43</v>
      </c>
      <c r="E48" t="s">
        <v>44</v>
      </c>
      <c r="F48" t="s">
        <v>45</v>
      </c>
      <c r="G48" s="13">
        <v>6.41</v>
      </c>
      <c r="H48" s="13" t="s">
        <v>50</v>
      </c>
      <c r="I48" s="13" t="s">
        <v>46</v>
      </c>
      <c r="J48" s="13" t="s">
        <v>45</v>
      </c>
      <c r="K48" s="13">
        <v>0</v>
      </c>
      <c r="L48" s="13" t="s">
        <v>47</v>
      </c>
      <c r="M48" s="13" t="s">
        <v>48</v>
      </c>
      <c r="N48" s="13">
        <v>62587</v>
      </c>
    </row>
    <row r="49" spans="1:14" x14ac:dyDescent="0.25">
      <c r="A49" t="s">
        <v>40</v>
      </c>
      <c r="B49" t="s">
        <v>41</v>
      </c>
      <c r="C49" t="s">
        <v>42</v>
      </c>
      <c r="D49" t="s">
        <v>43</v>
      </c>
      <c r="E49" t="s">
        <v>44</v>
      </c>
      <c r="F49" t="s">
        <v>45</v>
      </c>
      <c r="G49">
        <v>-2.77</v>
      </c>
      <c r="H49" t="s">
        <v>50</v>
      </c>
      <c r="I49" t="s">
        <v>46</v>
      </c>
      <c r="J49" t="s">
        <v>45</v>
      </c>
      <c r="K49">
        <v>0</v>
      </c>
      <c r="L49" t="s">
        <v>47</v>
      </c>
      <c r="M49" t="s">
        <v>48</v>
      </c>
      <c r="N49">
        <v>62652</v>
      </c>
    </row>
    <row r="50" spans="1:14" x14ac:dyDescent="0.25">
      <c r="A50" t="s">
        <v>40</v>
      </c>
      <c r="B50" t="s">
        <v>41</v>
      </c>
      <c r="C50" t="s">
        <v>42</v>
      </c>
      <c r="D50" t="s">
        <v>43</v>
      </c>
      <c r="E50" t="s">
        <v>44</v>
      </c>
      <c r="F50" t="s">
        <v>45</v>
      </c>
      <c r="G50">
        <v>-11.23</v>
      </c>
      <c r="H50" t="s">
        <v>50</v>
      </c>
      <c r="I50" t="s">
        <v>46</v>
      </c>
      <c r="J50" t="s">
        <v>45</v>
      </c>
      <c r="K50">
        <v>0</v>
      </c>
      <c r="L50" t="s">
        <v>47</v>
      </c>
      <c r="M50" t="s">
        <v>48</v>
      </c>
      <c r="N50">
        <v>62717</v>
      </c>
    </row>
    <row r="51" spans="1:14" x14ac:dyDescent="0.25">
      <c r="A51" t="s">
        <v>40</v>
      </c>
      <c r="B51" t="s">
        <v>41</v>
      </c>
      <c r="C51" t="s">
        <v>42</v>
      </c>
      <c r="D51" t="s">
        <v>43</v>
      </c>
      <c r="E51" t="s">
        <v>44</v>
      </c>
      <c r="F51" t="s">
        <v>45</v>
      </c>
      <c r="G51">
        <v>-16.07</v>
      </c>
      <c r="H51" t="s">
        <v>50</v>
      </c>
      <c r="I51" t="s">
        <v>46</v>
      </c>
      <c r="J51" t="s">
        <v>45</v>
      </c>
      <c r="K51">
        <v>0</v>
      </c>
      <c r="L51" t="s">
        <v>47</v>
      </c>
      <c r="M51" t="s">
        <v>48</v>
      </c>
      <c r="N51">
        <v>62783</v>
      </c>
    </row>
    <row r="52" spans="1:14" x14ac:dyDescent="0.25">
      <c r="A52" t="s">
        <v>40</v>
      </c>
      <c r="B52" t="s">
        <v>41</v>
      </c>
      <c r="C52" t="s">
        <v>42</v>
      </c>
      <c r="D52" t="s">
        <v>43</v>
      </c>
      <c r="E52" t="s">
        <v>44</v>
      </c>
      <c r="F52" t="s">
        <v>45</v>
      </c>
      <c r="G52">
        <v>-13.41</v>
      </c>
      <c r="H52" t="s">
        <v>50</v>
      </c>
      <c r="I52" t="s">
        <v>46</v>
      </c>
      <c r="J52" t="s">
        <v>45</v>
      </c>
      <c r="K52">
        <v>0</v>
      </c>
      <c r="L52" t="s">
        <v>47</v>
      </c>
      <c r="M52" t="s">
        <v>48</v>
      </c>
      <c r="N52">
        <v>62849</v>
      </c>
    </row>
    <row r="53" spans="1:14" x14ac:dyDescent="0.25">
      <c r="A53" t="s">
        <v>40</v>
      </c>
      <c r="B53" t="s">
        <v>41</v>
      </c>
      <c r="C53" t="s">
        <v>42</v>
      </c>
      <c r="D53" t="s">
        <v>43</v>
      </c>
      <c r="E53" t="s">
        <v>44</v>
      </c>
      <c r="F53" t="s">
        <v>45</v>
      </c>
      <c r="G53">
        <v>-6.4</v>
      </c>
      <c r="H53" t="s">
        <v>50</v>
      </c>
      <c r="I53" t="s">
        <v>46</v>
      </c>
      <c r="J53" t="s">
        <v>45</v>
      </c>
      <c r="K53">
        <v>0</v>
      </c>
      <c r="L53" t="s">
        <v>47</v>
      </c>
      <c r="M53" t="s">
        <v>48</v>
      </c>
      <c r="N53">
        <v>62913</v>
      </c>
    </row>
    <row r="54" spans="1:14" x14ac:dyDescent="0.25">
      <c r="A54" t="s">
        <v>40</v>
      </c>
      <c r="B54" t="s">
        <v>41</v>
      </c>
      <c r="C54" t="s">
        <v>42</v>
      </c>
      <c r="D54" t="s">
        <v>43</v>
      </c>
      <c r="E54" t="s">
        <v>44</v>
      </c>
      <c r="F54" t="s">
        <v>45</v>
      </c>
      <c r="G54">
        <v>2.54</v>
      </c>
      <c r="H54" t="s">
        <v>50</v>
      </c>
      <c r="I54" t="s">
        <v>46</v>
      </c>
      <c r="J54" t="s">
        <v>45</v>
      </c>
      <c r="K54">
        <v>0</v>
      </c>
      <c r="L54" t="s">
        <v>47</v>
      </c>
      <c r="M54" t="s">
        <v>48</v>
      </c>
      <c r="N54">
        <v>62977</v>
      </c>
    </row>
    <row r="55" spans="1:14" x14ac:dyDescent="0.25">
      <c r="A55" t="s">
        <v>40</v>
      </c>
      <c r="B55" t="s">
        <v>41</v>
      </c>
      <c r="C55" t="s">
        <v>42</v>
      </c>
      <c r="D55" t="s">
        <v>43</v>
      </c>
      <c r="E55" t="s">
        <v>44</v>
      </c>
      <c r="F55" t="s">
        <v>45</v>
      </c>
      <c r="G55">
        <v>10.52</v>
      </c>
      <c r="H55" t="s">
        <v>50</v>
      </c>
      <c r="I55" t="s">
        <v>46</v>
      </c>
      <c r="J55" t="s">
        <v>45</v>
      </c>
      <c r="K55">
        <v>0</v>
      </c>
      <c r="L55" t="s">
        <v>47</v>
      </c>
      <c r="M55" t="s">
        <v>48</v>
      </c>
      <c r="N55">
        <v>63041</v>
      </c>
    </row>
    <row r="56" spans="1:14" x14ac:dyDescent="0.25">
      <c r="A56" t="s">
        <v>40</v>
      </c>
      <c r="B56" t="s">
        <v>41</v>
      </c>
      <c r="C56" t="s">
        <v>42</v>
      </c>
      <c r="D56" t="s">
        <v>43</v>
      </c>
      <c r="E56" t="s">
        <v>44</v>
      </c>
      <c r="F56" t="s">
        <v>45</v>
      </c>
      <c r="G56">
        <v>16.32</v>
      </c>
      <c r="H56" t="s">
        <v>50</v>
      </c>
      <c r="I56" t="s">
        <v>46</v>
      </c>
      <c r="J56" t="s">
        <v>45</v>
      </c>
      <c r="K56">
        <v>0</v>
      </c>
      <c r="L56" t="s">
        <v>47</v>
      </c>
      <c r="M56" t="s">
        <v>48</v>
      </c>
      <c r="N56">
        <v>63106</v>
      </c>
    </row>
    <row r="57" spans="1:14" x14ac:dyDescent="0.25">
      <c r="A57" t="s">
        <v>40</v>
      </c>
      <c r="B57" t="s">
        <v>41</v>
      </c>
      <c r="C57" t="s">
        <v>42</v>
      </c>
      <c r="D57" t="s">
        <v>43</v>
      </c>
      <c r="E57" t="s">
        <v>44</v>
      </c>
      <c r="F57" t="s">
        <v>45</v>
      </c>
      <c r="G57">
        <v>15.59</v>
      </c>
      <c r="H57" t="s">
        <v>50</v>
      </c>
      <c r="I57" t="s">
        <v>46</v>
      </c>
      <c r="J57" t="s">
        <v>45</v>
      </c>
      <c r="K57">
        <v>0</v>
      </c>
      <c r="L57" t="s">
        <v>47</v>
      </c>
      <c r="M57" t="s">
        <v>48</v>
      </c>
      <c r="N57">
        <v>63170</v>
      </c>
    </row>
    <row r="58" spans="1:14" x14ac:dyDescent="0.25">
      <c r="A58" t="s">
        <v>40</v>
      </c>
      <c r="B58" t="s">
        <v>41</v>
      </c>
      <c r="C58" t="s">
        <v>42</v>
      </c>
      <c r="D58" t="s">
        <v>43</v>
      </c>
      <c r="E58" t="s">
        <v>44</v>
      </c>
      <c r="F58" t="s">
        <v>45</v>
      </c>
      <c r="G58">
        <v>8.82</v>
      </c>
      <c r="H58" t="s">
        <v>50</v>
      </c>
      <c r="I58" t="s">
        <v>46</v>
      </c>
      <c r="J58" t="s">
        <v>45</v>
      </c>
      <c r="K58">
        <v>0</v>
      </c>
      <c r="L58" t="s">
        <v>47</v>
      </c>
      <c r="M58" t="s">
        <v>48</v>
      </c>
      <c r="N58">
        <v>63234</v>
      </c>
    </row>
    <row r="59" spans="1:14" x14ac:dyDescent="0.25">
      <c r="A59" t="s">
        <v>40</v>
      </c>
      <c r="B59" t="s">
        <v>41</v>
      </c>
      <c r="C59" t="s">
        <v>42</v>
      </c>
      <c r="D59" t="s">
        <v>43</v>
      </c>
      <c r="E59" t="s">
        <v>44</v>
      </c>
      <c r="F59" t="s">
        <v>45</v>
      </c>
      <c r="G59">
        <v>-0.6</v>
      </c>
      <c r="H59" t="s">
        <v>50</v>
      </c>
      <c r="I59" t="s">
        <v>46</v>
      </c>
      <c r="J59" t="s">
        <v>45</v>
      </c>
      <c r="K59">
        <v>0</v>
      </c>
      <c r="L59" t="s">
        <v>47</v>
      </c>
      <c r="M59" t="s">
        <v>48</v>
      </c>
      <c r="N59">
        <v>63298</v>
      </c>
    </row>
    <row r="60" spans="1:14" x14ac:dyDescent="0.25">
      <c r="A60" t="s">
        <v>40</v>
      </c>
      <c r="B60" t="s">
        <v>41</v>
      </c>
      <c r="C60" t="s">
        <v>42</v>
      </c>
      <c r="D60" t="s">
        <v>43</v>
      </c>
      <c r="E60" t="s">
        <v>44</v>
      </c>
      <c r="F60" t="s">
        <v>45</v>
      </c>
      <c r="G60">
        <v>-9.7799999999999994</v>
      </c>
      <c r="H60" t="s">
        <v>50</v>
      </c>
      <c r="I60" t="s">
        <v>46</v>
      </c>
      <c r="J60" t="s">
        <v>45</v>
      </c>
      <c r="K60">
        <v>0</v>
      </c>
      <c r="L60" t="s">
        <v>47</v>
      </c>
      <c r="M60" t="s">
        <v>48</v>
      </c>
      <c r="N60">
        <v>63363</v>
      </c>
    </row>
    <row r="61" spans="1:14" x14ac:dyDescent="0.25">
      <c r="A61" t="s">
        <v>40</v>
      </c>
      <c r="B61" t="s">
        <v>41</v>
      </c>
      <c r="C61" t="s">
        <v>42</v>
      </c>
      <c r="D61" t="s">
        <v>43</v>
      </c>
      <c r="E61" t="s">
        <v>44</v>
      </c>
      <c r="F61" t="s">
        <v>45</v>
      </c>
      <c r="G61">
        <v>-16.309999999999999</v>
      </c>
      <c r="H61" t="s">
        <v>50</v>
      </c>
      <c r="I61" t="s">
        <v>46</v>
      </c>
      <c r="J61" t="s">
        <v>45</v>
      </c>
      <c r="K61">
        <v>0</v>
      </c>
      <c r="L61" t="s">
        <v>47</v>
      </c>
      <c r="M61" t="s">
        <v>48</v>
      </c>
      <c r="N61">
        <v>63428</v>
      </c>
    </row>
    <row r="62" spans="1:14" x14ac:dyDescent="0.25">
      <c r="A62" t="s">
        <v>40</v>
      </c>
      <c r="B62" t="s">
        <v>41</v>
      </c>
      <c r="C62" t="s">
        <v>42</v>
      </c>
      <c r="D62" t="s">
        <v>43</v>
      </c>
      <c r="E62" t="s">
        <v>44</v>
      </c>
      <c r="F62" t="s">
        <v>45</v>
      </c>
      <c r="G62">
        <v>-15.83</v>
      </c>
      <c r="H62" t="s">
        <v>50</v>
      </c>
      <c r="I62" t="s">
        <v>46</v>
      </c>
      <c r="J62" t="s">
        <v>45</v>
      </c>
      <c r="K62">
        <v>0</v>
      </c>
      <c r="L62" t="s">
        <v>47</v>
      </c>
      <c r="M62" t="s">
        <v>48</v>
      </c>
      <c r="N62">
        <v>63494</v>
      </c>
    </row>
    <row r="63" spans="1:14" x14ac:dyDescent="0.25">
      <c r="A63" t="s">
        <v>40</v>
      </c>
      <c r="B63" t="s">
        <v>41</v>
      </c>
      <c r="C63" t="s">
        <v>42</v>
      </c>
      <c r="D63" t="s">
        <v>43</v>
      </c>
      <c r="E63" t="s">
        <v>44</v>
      </c>
      <c r="F63" t="s">
        <v>45</v>
      </c>
      <c r="G63">
        <v>-9.3000000000000007</v>
      </c>
      <c r="H63" t="s">
        <v>50</v>
      </c>
      <c r="I63" t="s">
        <v>46</v>
      </c>
      <c r="J63" t="s">
        <v>45</v>
      </c>
      <c r="K63">
        <v>0</v>
      </c>
      <c r="L63" t="s">
        <v>47</v>
      </c>
      <c r="M63" t="s">
        <v>48</v>
      </c>
      <c r="N63">
        <v>63558</v>
      </c>
    </row>
    <row r="64" spans="1:14" x14ac:dyDescent="0.25">
      <c r="A64" t="s">
        <v>40</v>
      </c>
      <c r="B64" t="s">
        <v>41</v>
      </c>
      <c r="C64" t="s">
        <v>42</v>
      </c>
      <c r="D64" t="s">
        <v>43</v>
      </c>
      <c r="E64" t="s">
        <v>44</v>
      </c>
      <c r="F64" t="s">
        <v>45</v>
      </c>
      <c r="G64">
        <v>-0.36</v>
      </c>
      <c r="H64" t="s">
        <v>50</v>
      </c>
      <c r="I64" t="s">
        <v>46</v>
      </c>
      <c r="J64" t="s">
        <v>45</v>
      </c>
      <c r="K64">
        <v>0</v>
      </c>
      <c r="L64" t="s">
        <v>47</v>
      </c>
      <c r="M64" t="s">
        <v>48</v>
      </c>
      <c r="N64">
        <v>63623</v>
      </c>
    </row>
    <row r="65" spans="1:14" x14ac:dyDescent="0.25">
      <c r="A65" t="s">
        <v>40</v>
      </c>
      <c r="B65" t="s">
        <v>41</v>
      </c>
      <c r="C65" t="s">
        <v>42</v>
      </c>
      <c r="D65" t="s">
        <v>43</v>
      </c>
      <c r="E65" t="s">
        <v>44</v>
      </c>
      <c r="F65" t="s">
        <v>45</v>
      </c>
      <c r="G65">
        <v>8.82</v>
      </c>
      <c r="H65" t="s">
        <v>50</v>
      </c>
      <c r="I65" t="s">
        <v>46</v>
      </c>
      <c r="J65" t="s">
        <v>45</v>
      </c>
      <c r="K65">
        <v>0</v>
      </c>
      <c r="L65" t="s">
        <v>47</v>
      </c>
      <c r="M65" t="s">
        <v>48</v>
      </c>
      <c r="N65">
        <v>63686</v>
      </c>
    </row>
    <row r="66" spans="1:14" x14ac:dyDescent="0.25">
      <c r="A66" t="s">
        <v>40</v>
      </c>
      <c r="B66" t="s">
        <v>41</v>
      </c>
      <c r="C66" t="s">
        <v>42</v>
      </c>
      <c r="D66" t="s">
        <v>43</v>
      </c>
      <c r="E66" t="s">
        <v>44</v>
      </c>
      <c r="F66" t="s">
        <v>45</v>
      </c>
      <c r="G66">
        <v>15.83</v>
      </c>
      <c r="H66" t="s">
        <v>50</v>
      </c>
      <c r="I66" t="s">
        <v>46</v>
      </c>
      <c r="J66" t="s">
        <v>45</v>
      </c>
      <c r="K66">
        <v>0</v>
      </c>
      <c r="L66" t="s">
        <v>47</v>
      </c>
      <c r="M66" t="s">
        <v>48</v>
      </c>
      <c r="N66">
        <v>63751</v>
      </c>
    </row>
    <row r="67" spans="1:14" x14ac:dyDescent="0.25">
      <c r="A67" t="s">
        <v>40</v>
      </c>
      <c r="B67" t="s">
        <v>41</v>
      </c>
      <c r="C67" t="s">
        <v>42</v>
      </c>
      <c r="D67" t="s">
        <v>43</v>
      </c>
      <c r="E67" t="s">
        <v>44</v>
      </c>
      <c r="F67" t="s">
        <v>45</v>
      </c>
      <c r="G67">
        <v>18</v>
      </c>
      <c r="H67" t="s">
        <v>50</v>
      </c>
      <c r="I67" t="s">
        <v>46</v>
      </c>
      <c r="J67" t="s">
        <v>45</v>
      </c>
      <c r="K67">
        <v>0</v>
      </c>
      <c r="L67" t="s">
        <v>47</v>
      </c>
      <c r="M67" t="s">
        <v>48</v>
      </c>
      <c r="N67">
        <v>63815</v>
      </c>
    </row>
    <row r="68" spans="1:14" x14ac:dyDescent="0.25">
      <c r="A68" t="s">
        <v>40</v>
      </c>
      <c r="B68" t="s">
        <v>41</v>
      </c>
      <c r="C68" t="s">
        <v>42</v>
      </c>
      <c r="D68" t="s">
        <v>43</v>
      </c>
      <c r="E68" t="s">
        <v>44</v>
      </c>
      <c r="F68" t="s">
        <v>45</v>
      </c>
      <c r="G68">
        <v>13.41</v>
      </c>
      <c r="H68" t="s">
        <v>50</v>
      </c>
      <c r="I68" t="s">
        <v>46</v>
      </c>
      <c r="J68" t="s">
        <v>45</v>
      </c>
      <c r="K68">
        <v>0</v>
      </c>
      <c r="L68" t="s">
        <v>47</v>
      </c>
      <c r="M68" t="s">
        <v>48</v>
      </c>
      <c r="N68">
        <v>63880</v>
      </c>
    </row>
    <row r="69" spans="1:14" x14ac:dyDescent="0.25">
      <c r="A69" t="s">
        <v>40</v>
      </c>
      <c r="B69" t="s">
        <v>41</v>
      </c>
      <c r="C69" t="s">
        <v>42</v>
      </c>
      <c r="D69" t="s">
        <v>43</v>
      </c>
      <c r="E69" t="s">
        <v>44</v>
      </c>
      <c r="F69" t="s">
        <v>45</v>
      </c>
      <c r="G69">
        <v>4.47</v>
      </c>
      <c r="H69" t="s">
        <v>50</v>
      </c>
      <c r="I69" t="s">
        <v>46</v>
      </c>
      <c r="J69" t="s">
        <v>45</v>
      </c>
      <c r="K69">
        <v>0</v>
      </c>
      <c r="L69" t="s">
        <v>47</v>
      </c>
      <c r="M69" t="s">
        <v>48</v>
      </c>
      <c r="N69">
        <v>63943</v>
      </c>
    </row>
    <row r="70" spans="1:14" x14ac:dyDescent="0.25">
      <c r="A70" t="s">
        <v>40</v>
      </c>
      <c r="B70" t="s">
        <v>41</v>
      </c>
      <c r="C70" t="s">
        <v>42</v>
      </c>
      <c r="D70" t="s">
        <v>43</v>
      </c>
      <c r="E70" t="s">
        <v>44</v>
      </c>
      <c r="F70" t="s">
        <v>45</v>
      </c>
      <c r="G70">
        <v>-5.2</v>
      </c>
      <c r="H70" t="s">
        <v>50</v>
      </c>
      <c r="I70" t="s">
        <v>46</v>
      </c>
      <c r="J70" t="s">
        <v>45</v>
      </c>
      <c r="K70">
        <v>0</v>
      </c>
      <c r="L70" t="s">
        <v>47</v>
      </c>
      <c r="M70" t="s">
        <v>48</v>
      </c>
      <c r="N70">
        <v>64008</v>
      </c>
    </row>
    <row r="71" spans="1:14" x14ac:dyDescent="0.25">
      <c r="A71" t="s">
        <v>40</v>
      </c>
      <c r="B71" t="s">
        <v>41</v>
      </c>
      <c r="C71" t="s">
        <v>42</v>
      </c>
      <c r="D71" t="s">
        <v>43</v>
      </c>
      <c r="E71" t="s">
        <v>44</v>
      </c>
      <c r="F71" t="s">
        <v>45</v>
      </c>
      <c r="G71">
        <v>-13.66</v>
      </c>
      <c r="H71" t="s">
        <v>50</v>
      </c>
      <c r="I71" t="s">
        <v>46</v>
      </c>
      <c r="J71" t="s">
        <v>45</v>
      </c>
      <c r="K71">
        <v>0</v>
      </c>
      <c r="L71" t="s">
        <v>47</v>
      </c>
      <c r="M71" t="s">
        <v>48</v>
      </c>
      <c r="N71">
        <v>64073</v>
      </c>
    </row>
    <row r="72" spans="1:14" x14ac:dyDescent="0.25">
      <c r="A72" t="s">
        <v>40</v>
      </c>
      <c r="B72" t="s">
        <v>41</v>
      </c>
      <c r="C72" t="s">
        <v>42</v>
      </c>
      <c r="D72" t="s">
        <v>43</v>
      </c>
      <c r="E72" t="s">
        <v>44</v>
      </c>
      <c r="F72" t="s">
        <v>45</v>
      </c>
      <c r="G72">
        <v>-17.760000000000002</v>
      </c>
      <c r="H72" t="s">
        <v>50</v>
      </c>
      <c r="I72" t="s">
        <v>46</v>
      </c>
      <c r="J72" t="s">
        <v>45</v>
      </c>
      <c r="K72">
        <v>0</v>
      </c>
      <c r="L72" t="s">
        <v>47</v>
      </c>
      <c r="M72" t="s">
        <v>48</v>
      </c>
      <c r="N72">
        <v>64139</v>
      </c>
    </row>
    <row r="73" spans="1:14" x14ac:dyDescent="0.25">
      <c r="A73" t="s">
        <v>40</v>
      </c>
      <c r="B73" t="s">
        <v>41</v>
      </c>
      <c r="C73" t="s">
        <v>42</v>
      </c>
      <c r="D73" t="s">
        <v>43</v>
      </c>
      <c r="E73" t="s">
        <v>44</v>
      </c>
      <c r="F73" t="s">
        <v>45</v>
      </c>
      <c r="G73">
        <v>-14.14</v>
      </c>
      <c r="H73" t="s">
        <v>50</v>
      </c>
      <c r="I73" t="s">
        <v>46</v>
      </c>
      <c r="J73" t="s">
        <v>45</v>
      </c>
      <c r="K73">
        <v>0</v>
      </c>
      <c r="L73" t="s">
        <v>47</v>
      </c>
      <c r="M73" t="s">
        <v>48</v>
      </c>
      <c r="N73">
        <v>64204</v>
      </c>
    </row>
    <row r="74" spans="1:14" x14ac:dyDescent="0.25">
      <c r="A74" t="s">
        <v>40</v>
      </c>
      <c r="B74" t="s">
        <v>41</v>
      </c>
      <c r="C74" t="s">
        <v>42</v>
      </c>
      <c r="D74" t="s">
        <v>43</v>
      </c>
      <c r="E74" t="s">
        <v>44</v>
      </c>
      <c r="F74" t="s">
        <v>45</v>
      </c>
      <c r="G74">
        <v>-5.68</v>
      </c>
      <c r="H74" t="s">
        <v>50</v>
      </c>
      <c r="I74" t="s">
        <v>46</v>
      </c>
      <c r="J74" t="s">
        <v>45</v>
      </c>
      <c r="K74">
        <v>0</v>
      </c>
      <c r="L74" t="s">
        <v>47</v>
      </c>
      <c r="M74" t="s">
        <v>48</v>
      </c>
      <c r="N74">
        <v>64269</v>
      </c>
    </row>
    <row r="75" spans="1:14" x14ac:dyDescent="0.25">
      <c r="A75" t="s">
        <v>40</v>
      </c>
      <c r="B75" t="s">
        <v>41</v>
      </c>
      <c r="C75" t="s">
        <v>42</v>
      </c>
      <c r="D75" t="s">
        <v>43</v>
      </c>
      <c r="E75" t="s">
        <v>44</v>
      </c>
      <c r="F75" t="s">
        <v>45</v>
      </c>
      <c r="G75">
        <v>3.75</v>
      </c>
      <c r="H75" t="s">
        <v>50</v>
      </c>
      <c r="I75" t="s">
        <v>46</v>
      </c>
      <c r="J75" t="s">
        <v>45</v>
      </c>
      <c r="K75">
        <v>0</v>
      </c>
      <c r="L75" t="s">
        <v>47</v>
      </c>
      <c r="M75" t="s">
        <v>48</v>
      </c>
      <c r="N75">
        <v>64332</v>
      </c>
    </row>
    <row r="76" spans="1:14" x14ac:dyDescent="0.25">
      <c r="A76" t="s">
        <v>40</v>
      </c>
      <c r="B76" t="s">
        <v>41</v>
      </c>
      <c r="C76" t="s">
        <v>42</v>
      </c>
      <c r="D76" t="s">
        <v>43</v>
      </c>
      <c r="E76" t="s">
        <v>44</v>
      </c>
      <c r="F76" t="s">
        <v>45</v>
      </c>
      <c r="G76">
        <v>12.2</v>
      </c>
      <c r="H76" t="s">
        <v>50</v>
      </c>
      <c r="I76" t="s">
        <v>46</v>
      </c>
      <c r="J76" t="s">
        <v>45</v>
      </c>
      <c r="K76">
        <v>0</v>
      </c>
      <c r="L76" t="s">
        <v>47</v>
      </c>
      <c r="M76" t="s">
        <v>48</v>
      </c>
      <c r="N76">
        <v>64396</v>
      </c>
    </row>
    <row r="77" spans="1:14" x14ac:dyDescent="0.25">
      <c r="A77" t="s">
        <v>40</v>
      </c>
      <c r="B77" t="s">
        <v>41</v>
      </c>
      <c r="C77" t="s">
        <v>42</v>
      </c>
      <c r="D77" t="s">
        <v>43</v>
      </c>
      <c r="E77" t="s">
        <v>44</v>
      </c>
      <c r="F77" t="s">
        <v>45</v>
      </c>
      <c r="G77">
        <v>18</v>
      </c>
      <c r="H77" t="s">
        <v>50</v>
      </c>
      <c r="I77" t="s">
        <v>46</v>
      </c>
      <c r="J77" t="s">
        <v>45</v>
      </c>
      <c r="K77">
        <v>0</v>
      </c>
      <c r="L77" t="s">
        <v>47</v>
      </c>
      <c r="M77" t="s">
        <v>48</v>
      </c>
      <c r="N77">
        <v>64460</v>
      </c>
    </row>
    <row r="78" spans="1:14" x14ac:dyDescent="0.25">
      <c r="A78" t="s">
        <v>40</v>
      </c>
      <c r="B78" t="s">
        <v>41</v>
      </c>
      <c r="C78" t="s">
        <v>42</v>
      </c>
      <c r="D78" t="s">
        <v>43</v>
      </c>
      <c r="E78" t="s">
        <v>44</v>
      </c>
      <c r="F78" t="s">
        <v>45</v>
      </c>
      <c r="G78">
        <v>17.52</v>
      </c>
      <c r="H78" t="s">
        <v>50</v>
      </c>
      <c r="I78" t="s">
        <v>46</v>
      </c>
      <c r="J78" t="s">
        <v>45</v>
      </c>
      <c r="K78">
        <v>0</v>
      </c>
      <c r="L78" t="s">
        <v>47</v>
      </c>
      <c r="M78" t="s">
        <v>48</v>
      </c>
      <c r="N78">
        <v>64525</v>
      </c>
    </row>
    <row r="79" spans="1:14" x14ac:dyDescent="0.25">
      <c r="A79" t="s">
        <v>40</v>
      </c>
      <c r="B79" t="s">
        <v>41</v>
      </c>
      <c r="C79" t="s">
        <v>42</v>
      </c>
      <c r="D79" t="s">
        <v>43</v>
      </c>
      <c r="E79" t="s">
        <v>44</v>
      </c>
      <c r="F79" t="s">
        <v>45</v>
      </c>
      <c r="G79">
        <v>9.7799999999999994</v>
      </c>
      <c r="H79" t="s">
        <v>50</v>
      </c>
      <c r="I79" t="s">
        <v>46</v>
      </c>
      <c r="J79" t="s">
        <v>45</v>
      </c>
      <c r="K79">
        <v>0</v>
      </c>
      <c r="L79" t="s">
        <v>47</v>
      </c>
      <c r="M79" t="s">
        <v>48</v>
      </c>
      <c r="N79">
        <v>64588</v>
      </c>
    </row>
    <row r="80" spans="1:14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>
        <v>0.36</v>
      </c>
      <c r="H80" t="s">
        <v>50</v>
      </c>
      <c r="I80" t="s">
        <v>46</v>
      </c>
      <c r="J80" t="s">
        <v>45</v>
      </c>
      <c r="K80">
        <v>0</v>
      </c>
      <c r="L80" t="s">
        <v>47</v>
      </c>
      <c r="M80" t="s">
        <v>48</v>
      </c>
      <c r="N80">
        <v>64652</v>
      </c>
    </row>
    <row r="81" spans="1:14" x14ac:dyDescent="0.25">
      <c r="A81" t="s">
        <v>40</v>
      </c>
      <c r="B81" t="s">
        <v>41</v>
      </c>
      <c r="C81" t="s">
        <v>42</v>
      </c>
      <c r="D81" t="s">
        <v>43</v>
      </c>
      <c r="E81" t="s">
        <v>44</v>
      </c>
      <c r="F81" t="s">
        <v>45</v>
      </c>
      <c r="G81">
        <v>-9.07</v>
      </c>
      <c r="H81" t="s">
        <v>50</v>
      </c>
      <c r="I81" t="s">
        <v>46</v>
      </c>
      <c r="J81" t="s">
        <v>45</v>
      </c>
      <c r="K81">
        <v>0</v>
      </c>
      <c r="L81" t="s">
        <v>47</v>
      </c>
      <c r="M81" t="s">
        <v>48</v>
      </c>
      <c r="N81">
        <v>64716</v>
      </c>
    </row>
    <row r="82" spans="1:14" x14ac:dyDescent="0.25">
      <c r="A82" t="s">
        <v>40</v>
      </c>
      <c r="B82" t="s">
        <v>41</v>
      </c>
      <c r="C82" t="s">
        <v>42</v>
      </c>
      <c r="D82" t="s">
        <v>43</v>
      </c>
      <c r="E82" t="s">
        <v>44</v>
      </c>
      <c r="F82" t="s">
        <v>45</v>
      </c>
      <c r="G82">
        <v>-16.079999999999998</v>
      </c>
      <c r="H82" t="s">
        <v>50</v>
      </c>
      <c r="I82" t="s">
        <v>46</v>
      </c>
      <c r="J82" t="s">
        <v>45</v>
      </c>
      <c r="K82">
        <v>0</v>
      </c>
      <c r="L82" t="s">
        <v>47</v>
      </c>
      <c r="M82" t="s">
        <v>48</v>
      </c>
      <c r="N82">
        <v>64782</v>
      </c>
    </row>
    <row r="83" spans="1:14" x14ac:dyDescent="0.25">
      <c r="A83" t="s">
        <v>40</v>
      </c>
      <c r="B83" t="s">
        <v>41</v>
      </c>
      <c r="C83" t="s">
        <v>42</v>
      </c>
      <c r="D83" t="s">
        <v>43</v>
      </c>
      <c r="E83" t="s">
        <v>44</v>
      </c>
      <c r="F83" t="s">
        <v>45</v>
      </c>
      <c r="G83">
        <v>-16.32</v>
      </c>
      <c r="H83" t="s">
        <v>50</v>
      </c>
      <c r="I83" t="s">
        <v>46</v>
      </c>
      <c r="J83" t="s">
        <v>45</v>
      </c>
      <c r="K83">
        <v>0</v>
      </c>
      <c r="L83" t="s">
        <v>47</v>
      </c>
      <c r="M83" t="s">
        <v>48</v>
      </c>
      <c r="N83">
        <v>64847</v>
      </c>
    </row>
    <row r="84" spans="1:14" x14ac:dyDescent="0.25">
      <c r="A84" t="s">
        <v>40</v>
      </c>
      <c r="B84" t="s">
        <v>41</v>
      </c>
      <c r="C84" t="s">
        <v>42</v>
      </c>
      <c r="D84" t="s">
        <v>43</v>
      </c>
      <c r="E84" t="s">
        <v>44</v>
      </c>
      <c r="F84" t="s">
        <v>45</v>
      </c>
      <c r="G84">
        <v>-10.28</v>
      </c>
      <c r="H84" t="s">
        <v>50</v>
      </c>
      <c r="I84" t="s">
        <v>46</v>
      </c>
      <c r="J84" t="s">
        <v>45</v>
      </c>
      <c r="K84">
        <v>0</v>
      </c>
      <c r="L84" t="s">
        <v>47</v>
      </c>
      <c r="M84" t="s">
        <v>48</v>
      </c>
      <c r="N84">
        <v>64913</v>
      </c>
    </row>
    <row r="85" spans="1:14" x14ac:dyDescent="0.25">
      <c r="A85" t="s">
        <v>40</v>
      </c>
      <c r="B85" t="s">
        <v>41</v>
      </c>
      <c r="C85" t="s">
        <v>42</v>
      </c>
      <c r="D85" t="s">
        <v>43</v>
      </c>
      <c r="E85" t="s">
        <v>44</v>
      </c>
      <c r="F85" t="s">
        <v>45</v>
      </c>
      <c r="G85">
        <v>-0.61</v>
      </c>
      <c r="H85" t="s">
        <v>50</v>
      </c>
      <c r="I85" t="s">
        <v>46</v>
      </c>
      <c r="J85" t="s">
        <v>45</v>
      </c>
      <c r="K85">
        <v>0</v>
      </c>
      <c r="L85" t="s">
        <v>47</v>
      </c>
      <c r="M85" t="s">
        <v>48</v>
      </c>
      <c r="N85">
        <v>64977</v>
      </c>
    </row>
    <row r="86" spans="1:14" x14ac:dyDescent="0.25">
      <c r="A86" t="s">
        <v>40</v>
      </c>
      <c r="B86" t="s">
        <v>41</v>
      </c>
      <c r="C86" t="s">
        <v>42</v>
      </c>
      <c r="D86" t="s">
        <v>43</v>
      </c>
      <c r="E86" t="s">
        <v>44</v>
      </c>
      <c r="F86" t="s">
        <v>45</v>
      </c>
      <c r="G86">
        <v>8.82</v>
      </c>
      <c r="H86" t="s">
        <v>50</v>
      </c>
      <c r="I86" t="s">
        <v>46</v>
      </c>
      <c r="J86" t="s">
        <v>45</v>
      </c>
      <c r="K86">
        <v>0</v>
      </c>
      <c r="L86" t="s">
        <v>47</v>
      </c>
      <c r="M86" t="s">
        <v>48</v>
      </c>
      <c r="N86">
        <v>65041</v>
      </c>
    </row>
    <row r="87" spans="1:14" x14ac:dyDescent="0.25">
      <c r="A87" t="s">
        <v>40</v>
      </c>
      <c r="B87" t="s">
        <v>41</v>
      </c>
      <c r="C87" t="s">
        <v>42</v>
      </c>
      <c r="D87" t="s">
        <v>43</v>
      </c>
      <c r="E87" t="s">
        <v>44</v>
      </c>
      <c r="F87" t="s">
        <v>45</v>
      </c>
      <c r="G87">
        <v>16.55</v>
      </c>
      <c r="H87" t="s">
        <v>50</v>
      </c>
      <c r="I87" t="s">
        <v>46</v>
      </c>
      <c r="J87" t="s">
        <v>45</v>
      </c>
      <c r="K87">
        <v>0</v>
      </c>
      <c r="L87" t="s">
        <v>47</v>
      </c>
      <c r="M87" t="s">
        <v>48</v>
      </c>
      <c r="N87">
        <v>65105</v>
      </c>
    </row>
    <row r="88" spans="1:14" x14ac:dyDescent="0.25">
      <c r="A88" t="s">
        <v>40</v>
      </c>
      <c r="B88" t="s">
        <v>41</v>
      </c>
      <c r="C88" t="s">
        <v>42</v>
      </c>
      <c r="D88" t="s">
        <v>43</v>
      </c>
      <c r="E88" t="s">
        <v>44</v>
      </c>
      <c r="F88" t="s">
        <v>45</v>
      </c>
      <c r="G88">
        <v>19.21</v>
      </c>
      <c r="H88" t="s">
        <v>50</v>
      </c>
      <c r="I88" t="s">
        <v>46</v>
      </c>
      <c r="J88" t="s">
        <v>45</v>
      </c>
      <c r="K88">
        <v>0</v>
      </c>
      <c r="L88" t="s">
        <v>47</v>
      </c>
      <c r="M88" t="s">
        <v>48</v>
      </c>
      <c r="N88">
        <v>65170</v>
      </c>
    </row>
    <row r="89" spans="1:14" x14ac:dyDescent="0.25">
      <c r="A89" t="s">
        <v>40</v>
      </c>
      <c r="B89" t="s">
        <v>41</v>
      </c>
      <c r="C89" t="s">
        <v>42</v>
      </c>
      <c r="D89" t="s">
        <v>43</v>
      </c>
      <c r="E89" t="s">
        <v>44</v>
      </c>
      <c r="F89" t="s">
        <v>45</v>
      </c>
      <c r="G89">
        <v>14.13</v>
      </c>
      <c r="H89" t="s">
        <v>50</v>
      </c>
      <c r="I89" t="s">
        <v>46</v>
      </c>
      <c r="J89" t="s">
        <v>45</v>
      </c>
      <c r="K89">
        <v>0</v>
      </c>
      <c r="L89" t="s">
        <v>47</v>
      </c>
      <c r="M89" t="s">
        <v>48</v>
      </c>
      <c r="N89">
        <v>65234</v>
      </c>
    </row>
    <row r="90" spans="1:14" x14ac:dyDescent="0.25">
      <c r="A90" t="s">
        <v>40</v>
      </c>
      <c r="B90" t="s">
        <v>41</v>
      </c>
      <c r="C90" t="s">
        <v>42</v>
      </c>
      <c r="D90" t="s">
        <v>43</v>
      </c>
      <c r="E90" t="s">
        <v>44</v>
      </c>
      <c r="F90" t="s">
        <v>45</v>
      </c>
      <c r="G90">
        <v>4.95</v>
      </c>
      <c r="H90" t="s">
        <v>50</v>
      </c>
      <c r="I90" t="s">
        <v>46</v>
      </c>
      <c r="J90" t="s">
        <v>45</v>
      </c>
      <c r="K90">
        <v>0</v>
      </c>
      <c r="L90" t="s">
        <v>47</v>
      </c>
      <c r="M90" t="s">
        <v>48</v>
      </c>
      <c r="N90">
        <v>65298</v>
      </c>
    </row>
    <row r="91" spans="1:14" x14ac:dyDescent="0.25">
      <c r="A91" t="s">
        <v>40</v>
      </c>
      <c r="B91" t="s">
        <v>41</v>
      </c>
      <c r="C91" t="s">
        <v>42</v>
      </c>
      <c r="D91" t="s">
        <v>43</v>
      </c>
      <c r="E91" t="s">
        <v>44</v>
      </c>
      <c r="F91" t="s">
        <v>45</v>
      </c>
      <c r="G91">
        <v>-4.96</v>
      </c>
      <c r="H91" t="s">
        <v>50</v>
      </c>
      <c r="I91" t="s">
        <v>46</v>
      </c>
      <c r="J91" t="s">
        <v>45</v>
      </c>
      <c r="K91">
        <v>0</v>
      </c>
      <c r="L91" t="s">
        <v>47</v>
      </c>
      <c r="M91" t="s">
        <v>48</v>
      </c>
      <c r="N91">
        <v>65362</v>
      </c>
    </row>
    <row r="92" spans="1:14" x14ac:dyDescent="0.25">
      <c r="A92" t="s">
        <v>40</v>
      </c>
      <c r="B92" t="s">
        <v>41</v>
      </c>
      <c r="C92" t="s">
        <v>42</v>
      </c>
      <c r="D92" t="s">
        <v>43</v>
      </c>
      <c r="E92" t="s">
        <v>44</v>
      </c>
      <c r="F92" t="s">
        <v>45</v>
      </c>
      <c r="G92">
        <v>-13.66</v>
      </c>
      <c r="H92" t="s">
        <v>50</v>
      </c>
      <c r="I92" t="s">
        <v>46</v>
      </c>
      <c r="J92" t="s">
        <v>45</v>
      </c>
      <c r="K92">
        <v>0</v>
      </c>
      <c r="L92" t="s">
        <v>47</v>
      </c>
      <c r="M92" t="s">
        <v>48</v>
      </c>
      <c r="N92">
        <v>65428</v>
      </c>
    </row>
    <row r="93" spans="1:14" x14ac:dyDescent="0.25">
      <c r="A93" t="s">
        <v>40</v>
      </c>
      <c r="B93" t="s">
        <v>41</v>
      </c>
      <c r="C93" t="s">
        <v>42</v>
      </c>
      <c r="D93" t="s">
        <v>43</v>
      </c>
      <c r="E93" t="s">
        <v>44</v>
      </c>
      <c r="F93" t="s">
        <v>45</v>
      </c>
      <c r="G93">
        <v>-18.010000000000002</v>
      </c>
      <c r="H93" t="s">
        <v>50</v>
      </c>
      <c r="I93" t="s">
        <v>46</v>
      </c>
      <c r="J93" t="s">
        <v>45</v>
      </c>
      <c r="K93">
        <v>0</v>
      </c>
      <c r="L93" t="s">
        <v>47</v>
      </c>
      <c r="M93" t="s">
        <v>48</v>
      </c>
      <c r="N93">
        <v>65494</v>
      </c>
    </row>
    <row r="94" spans="1:14" x14ac:dyDescent="0.25">
      <c r="A94" t="s">
        <v>40</v>
      </c>
      <c r="B94" t="s">
        <v>41</v>
      </c>
      <c r="C94" t="s">
        <v>42</v>
      </c>
      <c r="D94" t="s">
        <v>43</v>
      </c>
      <c r="E94" t="s">
        <v>44</v>
      </c>
      <c r="F94" t="s">
        <v>45</v>
      </c>
      <c r="G94">
        <v>-14.63</v>
      </c>
      <c r="H94" t="s">
        <v>50</v>
      </c>
      <c r="I94" t="s">
        <v>46</v>
      </c>
      <c r="J94" t="s">
        <v>45</v>
      </c>
      <c r="K94">
        <v>0</v>
      </c>
      <c r="L94" t="s">
        <v>47</v>
      </c>
      <c r="M94" t="s">
        <v>48</v>
      </c>
      <c r="N94">
        <v>65559</v>
      </c>
    </row>
    <row r="95" spans="1:14" x14ac:dyDescent="0.25">
      <c r="A95" t="s">
        <v>40</v>
      </c>
      <c r="B95" t="s">
        <v>41</v>
      </c>
      <c r="C95" t="s">
        <v>42</v>
      </c>
      <c r="D95" t="s">
        <v>43</v>
      </c>
      <c r="E95" t="s">
        <v>44</v>
      </c>
      <c r="F95" t="s">
        <v>45</v>
      </c>
      <c r="G95">
        <v>-6.17</v>
      </c>
      <c r="H95" t="s">
        <v>50</v>
      </c>
      <c r="I95" t="s">
        <v>46</v>
      </c>
      <c r="J95" t="s">
        <v>45</v>
      </c>
      <c r="K95">
        <v>0</v>
      </c>
      <c r="L95" t="s">
        <v>47</v>
      </c>
      <c r="M95" t="s">
        <v>48</v>
      </c>
      <c r="N95">
        <v>65624</v>
      </c>
    </row>
    <row r="96" spans="1:14" x14ac:dyDescent="0.25">
      <c r="A96" t="s">
        <v>40</v>
      </c>
      <c r="B96" t="s">
        <v>41</v>
      </c>
      <c r="C96" t="s">
        <v>42</v>
      </c>
      <c r="D96" t="s">
        <v>43</v>
      </c>
      <c r="E96" t="s">
        <v>44</v>
      </c>
      <c r="F96" t="s">
        <v>45</v>
      </c>
      <c r="G96">
        <v>3.26</v>
      </c>
      <c r="H96" t="s">
        <v>50</v>
      </c>
      <c r="I96" t="s">
        <v>46</v>
      </c>
      <c r="J96" t="s">
        <v>45</v>
      </c>
      <c r="K96">
        <v>0</v>
      </c>
      <c r="L96" t="s">
        <v>47</v>
      </c>
      <c r="M96" t="s">
        <v>48</v>
      </c>
      <c r="N96">
        <v>65687</v>
      </c>
    </row>
    <row r="97" spans="1:14" x14ac:dyDescent="0.25">
      <c r="A97" t="s">
        <v>40</v>
      </c>
      <c r="B97" t="s">
        <v>41</v>
      </c>
      <c r="C97" t="s">
        <v>42</v>
      </c>
      <c r="D97" t="s">
        <v>43</v>
      </c>
      <c r="E97" t="s">
        <v>44</v>
      </c>
      <c r="F97" t="s">
        <v>45</v>
      </c>
      <c r="G97">
        <v>12.2</v>
      </c>
      <c r="H97" t="s">
        <v>50</v>
      </c>
      <c r="I97" t="s">
        <v>46</v>
      </c>
      <c r="J97" t="s">
        <v>45</v>
      </c>
      <c r="K97">
        <v>0</v>
      </c>
      <c r="L97" t="s">
        <v>47</v>
      </c>
      <c r="M97" t="s">
        <v>48</v>
      </c>
      <c r="N97">
        <v>65752</v>
      </c>
    </row>
    <row r="98" spans="1:14" x14ac:dyDescent="0.25">
      <c r="A98" t="s">
        <v>40</v>
      </c>
      <c r="B98" t="s">
        <v>41</v>
      </c>
      <c r="C98" t="s">
        <v>42</v>
      </c>
      <c r="D98" t="s">
        <v>43</v>
      </c>
      <c r="E98" t="s">
        <v>44</v>
      </c>
      <c r="F98" t="s">
        <v>45</v>
      </c>
      <c r="G98">
        <v>18.239999999999998</v>
      </c>
      <c r="H98" t="s">
        <v>50</v>
      </c>
      <c r="I98" t="s">
        <v>46</v>
      </c>
      <c r="J98" t="s">
        <v>45</v>
      </c>
      <c r="K98">
        <v>0</v>
      </c>
      <c r="L98" t="s">
        <v>47</v>
      </c>
      <c r="M98" t="s">
        <v>48</v>
      </c>
      <c r="N98">
        <v>65816</v>
      </c>
    </row>
    <row r="99" spans="1:14" x14ac:dyDescent="0.25">
      <c r="A99" t="s">
        <v>40</v>
      </c>
      <c r="B99" t="s">
        <v>41</v>
      </c>
      <c r="C99" t="s">
        <v>42</v>
      </c>
      <c r="D99" t="s">
        <v>43</v>
      </c>
      <c r="E99" t="s">
        <v>44</v>
      </c>
      <c r="F99" t="s">
        <v>45</v>
      </c>
      <c r="G99">
        <v>19.45</v>
      </c>
      <c r="H99" t="s">
        <v>50</v>
      </c>
      <c r="I99" t="s">
        <v>46</v>
      </c>
      <c r="J99" t="s">
        <v>45</v>
      </c>
      <c r="K99">
        <v>0</v>
      </c>
      <c r="L99" t="s">
        <v>47</v>
      </c>
      <c r="M99" t="s">
        <v>48</v>
      </c>
      <c r="N99">
        <v>65881</v>
      </c>
    </row>
    <row r="100" spans="1:14" x14ac:dyDescent="0.25">
      <c r="A100" t="s">
        <v>40</v>
      </c>
      <c r="B100" t="s">
        <v>41</v>
      </c>
      <c r="C100" t="s">
        <v>42</v>
      </c>
      <c r="D100" t="s">
        <v>43</v>
      </c>
      <c r="E100" t="s">
        <v>44</v>
      </c>
      <c r="F100" t="s">
        <v>45</v>
      </c>
      <c r="G100">
        <v>12.92</v>
      </c>
      <c r="H100" t="s">
        <v>50</v>
      </c>
      <c r="I100" t="s">
        <v>46</v>
      </c>
      <c r="J100" t="s">
        <v>45</v>
      </c>
      <c r="K100">
        <v>0</v>
      </c>
      <c r="L100" t="s">
        <v>47</v>
      </c>
      <c r="M100" t="s">
        <v>48</v>
      </c>
      <c r="N100">
        <v>65945</v>
      </c>
    </row>
    <row r="101" spans="1:14" x14ac:dyDescent="0.25">
      <c r="A101" t="s">
        <v>40</v>
      </c>
      <c r="B101" t="s">
        <v>41</v>
      </c>
      <c r="C101" t="s">
        <v>42</v>
      </c>
      <c r="D101" t="s">
        <v>43</v>
      </c>
      <c r="E101" t="s">
        <v>44</v>
      </c>
      <c r="F101" t="s">
        <v>45</v>
      </c>
      <c r="G101">
        <v>3.01</v>
      </c>
      <c r="H101" t="s">
        <v>50</v>
      </c>
      <c r="I101" t="s">
        <v>46</v>
      </c>
      <c r="J101" t="s">
        <v>45</v>
      </c>
      <c r="K101">
        <v>0</v>
      </c>
      <c r="L101" t="s">
        <v>47</v>
      </c>
      <c r="M101" t="s">
        <v>48</v>
      </c>
      <c r="N101">
        <v>66009</v>
      </c>
    </row>
    <row r="102" spans="1:14" x14ac:dyDescent="0.25">
      <c r="A102" t="s">
        <v>40</v>
      </c>
      <c r="B102" t="s">
        <v>41</v>
      </c>
      <c r="C102" t="s">
        <v>42</v>
      </c>
      <c r="D102" t="s">
        <v>43</v>
      </c>
      <c r="E102" t="s">
        <v>44</v>
      </c>
      <c r="F102" t="s">
        <v>45</v>
      </c>
      <c r="G102">
        <v>-6.65</v>
      </c>
      <c r="H102" t="s">
        <v>50</v>
      </c>
      <c r="I102" t="s">
        <v>46</v>
      </c>
      <c r="J102" t="s">
        <v>45</v>
      </c>
      <c r="K102">
        <v>0</v>
      </c>
      <c r="L102" t="s">
        <v>47</v>
      </c>
      <c r="M102" t="s">
        <v>48</v>
      </c>
      <c r="N102">
        <v>66073</v>
      </c>
    </row>
    <row r="103" spans="1:14" x14ac:dyDescent="0.25">
      <c r="A103" t="s">
        <v>40</v>
      </c>
      <c r="B103" t="s">
        <v>41</v>
      </c>
      <c r="C103" t="s">
        <v>42</v>
      </c>
      <c r="D103" t="s">
        <v>43</v>
      </c>
      <c r="E103" t="s">
        <v>44</v>
      </c>
      <c r="F103" t="s">
        <v>45</v>
      </c>
      <c r="G103">
        <v>-14.87</v>
      </c>
      <c r="H103" t="s">
        <v>50</v>
      </c>
      <c r="I103" t="s">
        <v>46</v>
      </c>
      <c r="J103" t="s">
        <v>45</v>
      </c>
      <c r="K103">
        <v>0</v>
      </c>
      <c r="L103" t="s">
        <v>47</v>
      </c>
      <c r="M103" t="s">
        <v>48</v>
      </c>
      <c r="N103">
        <v>66139</v>
      </c>
    </row>
    <row r="104" spans="1:14" x14ac:dyDescent="0.25">
      <c r="A104" t="s">
        <v>40</v>
      </c>
      <c r="B104" t="s">
        <v>41</v>
      </c>
      <c r="C104" t="s">
        <v>42</v>
      </c>
      <c r="D104" t="s">
        <v>43</v>
      </c>
      <c r="E104" t="s">
        <v>44</v>
      </c>
      <c r="F104" t="s">
        <v>45</v>
      </c>
      <c r="G104" s="13">
        <v>-18.010000000000002</v>
      </c>
      <c r="H104" s="13" t="s">
        <v>50</v>
      </c>
      <c r="I104" s="13" t="s">
        <v>46</v>
      </c>
      <c r="J104" s="13" t="s">
        <v>45</v>
      </c>
      <c r="K104" s="13">
        <v>0</v>
      </c>
      <c r="L104" s="13" t="s">
        <v>47</v>
      </c>
      <c r="M104" s="13" t="s">
        <v>48</v>
      </c>
      <c r="N104" s="13">
        <v>66204</v>
      </c>
    </row>
    <row r="105" spans="1:14" x14ac:dyDescent="0.25">
      <c r="A105" t="s">
        <v>40</v>
      </c>
      <c r="B105" t="s">
        <v>41</v>
      </c>
      <c r="C105" t="s">
        <v>42</v>
      </c>
      <c r="D105" t="s">
        <v>43</v>
      </c>
      <c r="E105" t="s">
        <v>44</v>
      </c>
      <c r="F105" t="s">
        <v>45</v>
      </c>
      <c r="G105">
        <v>-13.66</v>
      </c>
      <c r="H105" t="s">
        <v>50</v>
      </c>
      <c r="I105" t="s">
        <v>46</v>
      </c>
      <c r="J105" t="s">
        <v>45</v>
      </c>
      <c r="K105">
        <v>0</v>
      </c>
      <c r="L105" t="s">
        <v>47</v>
      </c>
      <c r="M105" t="s">
        <v>48</v>
      </c>
      <c r="N105">
        <v>66270</v>
      </c>
    </row>
    <row r="106" spans="1:14" x14ac:dyDescent="0.25">
      <c r="A106" t="s">
        <v>40</v>
      </c>
      <c r="B106" t="s">
        <v>41</v>
      </c>
      <c r="C106" t="s">
        <v>42</v>
      </c>
      <c r="D106" t="s">
        <v>43</v>
      </c>
      <c r="E106" t="s">
        <v>44</v>
      </c>
      <c r="F106" t="s">
        <v>45</v>
      </c>
      <c r="G106">
        <v>-4.72</v>
      </c>
      <c r="H106" t="s">
        <v>50</v>
      </c>
      <c r="I106" t="s">
        <v>46</v>
      </c>
      <c r="J106" t="s">
        <v>45</v>
      </c>
      <c r="K106">
        <v>0</v>
      </c>
      <c r="L106" t="s">
        <v>47</v>
      </c>
      <c r="M106" t="s">
        <v>48</v>
      </c>
      <c r="N106">
        <v>66334</v>
      </c>
    </row>
    <row r="107" spans="1:14" x14ac:dyDescent="0.25">
      <c r="A107" t="s">
        <v>40</v>
      </c>
      <c r="B107" t="s">
        <v>41</v>
      </c>
      <c r="C107" t="s">
        <v>42</v>
      </c>
      <c r="D107" t="s">
        <v>43</v>
      </c>
      <c r="E107" t="s">
        <v>44</v>
      </c>
      <c r="F107" t="s">
        <v>45</v>
      </c>
      <c r="G107">
        <v>4.7</v>
      </c>
      <c r="H107" t="s">
        <v>50</v>
      </c>
      <c r="I107" t="s">
        <v>46</v>
      </c>
      <c r="J107" t="s">
        <v>45</v>
      </c>
      <c r="K107">
        <v>0</v>
      </c>
      <c r="L107" t="s">
        <v>47</v>
      </c>
      <c r="M107" t="s">
        <v>48</v>
      </c>
      <c r="N107">
        <v>66398</v>
      </c>
    </row>
    <row r="108" spans="1:14" x14ac:dyDescent="0.25">
      <c r="A108" t="s">
        <v>40</v>
      </c>
      <c r="B108" t="s">
        <v>41</v>
      </c>
      <c r="C108" t="s">
        <v>42</v>
      </c>
      <c r="D108" t="s">
        <v>43</v>
      </c>
      <c r="E108" t="s">
        <v>44</v>
      </c>
      <c r="F108" t="s">
        <v>45</v>
      </c>
      <c r="G108">
        <v>13.16</v>
      </c>
      <c r="H108" t="s">
        <v>50</v>
      </c>
      <c r="I108" t="s">
        <v>46</v>
      </c>
      <c r="J108" t="s">
        <v>45</v>
      </c>
      <c r="K108">
        <v>0</v>
      </c>
      <c r="L108" t="s">
        <v>47</v>
      </c>
      <c r="M108" t="s">
        <v>48</v>
      </c>
      <c r="N108">
        <v>66462</v>
      </c>
    </row>
    <row r="109" spans="1:14" x14ac:dyDescent="0.25">
      <c r="A109" t="s">
        <v>40</v>
      </c>
      <c r="B109" t="s">
        <v>41</v>
      </c>
      <c r="C109" t="s">
        <v>42</v>
      </c>
      <c r="D109" t="s">
        <v>43</v>
      </c>
      <c r="E109" t="s">
        <v>44</v>
      </c>
      <c r="F109" t="s">
        <v>45</v>
      </c>
      <c r="G109">
        <v>18.72</v>
      </c>
      <c r="H109" t="s">
        <v>50</v>
      </c>
      <c r="I109" t="s">
        <v>46</v>
      </c>
      <c r="J109" t="s">
        <v>45</v>
      </c>
      <c r="K109">
        <v>0</v>
      </c>
      <c r="L109" t="s">
        <v>47</v>
      </c>
      <c r="M109" t="s">
        <v>48</v>
      </c>
      <c r="N109">
        <v>66526</v>
      </c>
    </row>
    <row r="110" spans="1:14" x14ac:dyDescent="0.25">
      <c r="A110" t="s">
        <v>40</v>
      </c>
      <c r="B110" t="s">
        <v>41</v>
      </c>
      <c r="C110" t="s">
        <v>42</v>
      </c>
      <c r="D110" t="s">
        <v>43</v>
      </c>
      <c r="E110" t="s">
        <v>44</v>
      </c>
      <c r="F110" t="s">
        <v>45</v>
      </c>
      <c r="G110">
        <v>18.239999999999998</v>
      </c>
      <c r="H110" t="s">
        <v>50</v>
      </c>
      <c r="I110" t="s">
        <v>46</v>
      </c>
      <c r="J110" t="s">
        <v>45</v>
      </c>
      <c r="K110">
        <v>0</v>
      </c>
      <c r="L110" t="s">
        <v>47</v>
      </c>
      <c r="M110" t="s">
        <v>48</v>
      </c>
      <c r="N110">
        <v>66590</v>
      </c>
    </row>
    <row r="111" spans="1:14" x14ac:dyDescent="0.25">
      <c r="A111" t="s">
        <v>40</v>
      </c>
      <c r="B111" t="s">
        <v>41</v>
      </c>
      <c r="C111" t="s">
        <v>42</v>
      </c>
      <c r="D111" t="s">
        <v>43</v>
      </c>
      <c r="E111" t="s">
        <v>44</v>
      </c>
      <c r="F111" t="s">
        <v>45</v>
      </c>
      <c r="G111">
        <v>10.5</v>
      </c>
      <c r="H111" t="s">
        <v>50</v>
      </c>
      <c r="I111" t="s">
        <v>46</v>
      </c>
      <c r="J111" t="s">
        <v>45</v>
      </c>
      <c r="K111">
        <v>0</v>
      </c>
      <c r="L111" t="s">
        <v>47</v>
      </c>
      <c r="M111" t="s">
        <v>48</v>
      </c>
      <c r="N111">
        <v>66655</v>
      </c>
    </row>
    <row r="112" spans="1:14" x14ac:dyDescent="0.25">
      <c r="A112" t="s">
        <v>40</v>
      </c>
      <c r="B112" t="s">
        <v>41</v>
      </c>
      <c r="C112" t="s">
        <v>42</v>
      </c>
      <c r="D112" t="s">
        <v>43</v>
      </c>
      <c r="E112" t="s">
        <v>44</v>
      </c>
      <c r="F112" t="s">
        <v>45</v>
      </c>
      <c r="G112">
        <v>0.35</v>
      </c>
      <c r="H112" t="s">
        <v>50</v>
      </c>
      <c r="I112" t="s">
        <v>46</v>
      </c>
      <c r="J112" t="s">
        <v>45</v>
      </c>
      <c r="K112">
        <v>0</v>
      </c>
      <c r="L112" t="s">
        <v>47</v>
      </c>
      <c r="M112" t="s">
        <v>48</v>
      </c>
      <c r="N112">
        <v>66718</v>
      </c>
    </row>
    <row r="113" spans="1:14" x14ac:dyDescent="0.25">
      <c r="A113" t="s">
        <v>40</v>
      </c>
      <c r="B113" t="s">
        <v>41</v>
      </c>
      <c r="C113" t="s">
        <v>42</v>
      </c>
      <c r="D113" t="s">
        <v>43</v>
      </c>
      <c r="E113" t="s">
        <v>44</v>
      </c>
      <c r="F113" t="s">
        <v>45</v>
      </c>
      <c r="G113">
        <v>-9.07</v>
      </c>
      <c r="H113" t="s">
        <v>50</v>
      </c>
      <c r="I113" t="s">
        <v>46</v>
      </c>
      <c r="J113" t="s">
        <v>45</v>
      </c>
      <c r="K113">
        <v>0</v>
      </c>
      <c r="L113" t="s">
        <v>47</v>
      </c>
      <c r="M113" t="s">
        <v>48</v>
      </c>
      <c r="N113">
        <v>66783</v>
      </c>
    </row>
    <row r="114" spans="1:14" x14ac:dyDescent="0.25">
      <c r="A114" t="s">
        <v>40</v>
      </c>
      <c r="B114" t="s">
        <v>41</v>
      </c>
      <c r="C114" t="s">
        <v>42</v>
      </c>
      <c r="D114" t="s">
        <v>43</v>
      </c>
      <c r="E114" t="s">
        <v>44</v>
      </c>
      <c r="F114" t="s">
        <v>45</v>
      </c>
      <c r="G114">
        <v>-16.32</v>
      </c>
      <c r="H114" t="s">
        <v>50</v>
      </c>
      <c r="I114" t="s">
        <v>46</v>
      </c>
      <c r="J114" t="s">
        <v>45</v>
      </c>
      <c r="K114">
        <v>0</v>
      </c>
      <c r="L114" t="s">
        <v>47</v>
      </c>
      <c r="M114" t="s">
        <v>48</v>
      </c>
      <c r="N114">
        <v>66848</v>
      </c>
    </row>
    <row r="115" spans="1:14" x14ac:dyDescent="0.25">
      <c r="A115" t="s">
        <v>40</v>
      </c>
      <c r="B115" t="s">
        <v>41</v>
      </c>
      <c r="C115" t="s">
        <v>42</v>
      </c>
      <c r="D115" t="s">
        <v>43</v>
      </c>
      <c r="E115" t="s">
        <v>44</v>
      </c>
      <c r="F115" t="s">
        <v>45</v>
      </c>
      <c r="G115">
        <v>-16.079999999999998</v>
      </c>
      <c r="H115" t="s">
        <v>50</v>
      </c>
      <c r="I115" t="s">
        <v>46</v>
      </c>
      <c r="J115" t="s">
        <v>45</v>
      </c>
      <c r="K115">
        <v>0</v>
      </c>
      <c r="L115" t="s">
        <v>47</v>
      </c>
      <c r="M115" t="s">
        <v>48</v>
      </c>
      <c r="N115">
        <v>66914</v>
      </c>
    </row>
    <row r="116" spans="1:14" x14ac:dyDescent="0.25">
      <c r="A116" t="s">
        <v>40</v>
      </c>
      <c r="B116" t="s">
        <v>41</v>
      </c>
      <c r="C116" t="s">
        <v>42</v>
      </c>
      <c r="D116" t="s">
        <v>43</v>
      </c>
      <c r="E116" t="s">
        <v>44</v>
      </c>
      <c r="F116" t="s">
        <v>45</v>
      </c>
      <c r="G116">
        <v>-10.039999999999999</v>
      </c>
      <c r="H116" t="s">
        <v>50</v>
      </c>
      <c r="I116" t="s">
        <v>46</v>
      </c>
      <c r="J116" t="s">
        <v>45</v>
      </c>
      <c r="K116">
        <v>0</v>
      </c>
      <c r="L116" t="s">
        <v>47</v>
      </c>
      <c r="M116" t="s">
        <v>48</v>
      </c>
      <c r="N116">
        <v>66979</v>
      </c>
    </row>
    <row r="117" spans="1:14" x14ac:dyDescent="0.25">
      <c r="A117" t="s">
        <v>40</v>
      </c>
      <c r="B117" t="s">
        <v>41</v>
      </c>
      <c r="C117" t="s">
        <v>42</v>
      </c>
      <c r="D117" t="s">
        <v>43</v>
      </c>
      <c r="E117" t="s">
        <v>44</v>
      </c>
      <c r="F117" t="s">
        <v>45</v>
      </c>
      <c r="G117">
        <v>-0.62</v>
      </c>
      <c r="H117" t="s">
        <v>50</v>
      </c>
      <c r="I117" t="s">
        <v>46</v>
      </c>
      <c r="J117" t="s">
        <v>45</v>
      </c>
      <c r="K117">
        <v>0</v>
      </c>
      <c r="L117" t="s">
        <v>47</v>
      </c>
      <c r="M117" t="s">
        <v>48</v>
      </c>
      <c r="N117">
        <v>67044</v>
      </c>
    </row>
    <row r="118" spans="1:14" x14ac:dyDescent="0.25">
      <c r="A118" t="s">
        <v>40</v>
      </c>
      <c r="B118" t="s">
        <v>41</v>
      </c>
      <c r="C118" t="s">
        <v>42</v>
      </c>
      <c r="D118" t="s">
        <v>43</v>
      </c>
      <c r="E118" t="s">
        <v>44</v>
      </c>
      <c r="F118" t="s">
        <v>45</v>
      </c>
      <c r="G118">
        <v>8.57</v>
      </c>
      <c r="H118" t="s">
        <v>50</v>
      </c>
      <c r="I118" t="s">
        <v>46</v>
      </c>
      <c r="J118" t="s">
        <v>45</v>
      </c>
      <c r="K118">
        <v>0</v>
      </c>
      <c r="L118" t="s">
        <v>47</v>
      </c>
      <c r="M118" t="s">
        <v>48</v>
      </c>
      <c r="N118">
        <v>67107</v>
      </c>
    </row>
    <row r="119" spans="1:14" x14ac:dyDescent="0.25">
      <c r="A119" t="s">
        <v>40</v>
      </c>
      <c r="B119" t="s">
        <v>41</v>
      </c>
      <c r="C119" t="s">
        <v>42</v>
      </c>
      <c r="D119" t="s">
        <v>43</v>
      </c>
      <c r="E119" t="s">
        <v>44</v>
      </c>
      <c r="F119" t="s">
        <v>45</v>
      </c>
      <c r="G119">
        <v>15.82</v>
      </c>
      <c r="H119" t="s">
        <v>50</v>
      </c>
      <c r="I119" t="s">
        <v>46</v>
      </c>
      <c r="J119" t="s">
        <v>45</v>
      </c>
      <c r="K119">
        <v>0</v>
      </c>
      <c r="L119" t="s">
        <v>47</v>
      </c>
      <c r="M119" t="s">
        <v>48</v>
      </c>
      <c r="N119">
        <v>67172</v>
      </c>
    </row>
    <row r="120" spans="1:14" x14ac:dyDescent="0.25">
      <c r="A120" t="s">
        <v>40</v>
      </c>
      <c r="B120" t="s">
        <v>41</v>
      </c>
      <c r="C120" t="s">
        <v>42</v>
      </c>
      <c r="D120" t="s">
        <v>43</v>
      </c>
      <c r="E120" t="s">
        <v>44</v>
      </c>
      <c r="F120" t="s">
        <v>45</v>
      </c>
      <c r="G120">
        <v>19.2</v>
      </c>
      <c r="H120" t="s">
        <v>50</v>
      </c>
      <c r="I120" t="s">
        <v>46</v>
      </c>
      <c r="J120" t="s">
        <v>45</v>
      </c>
      <c r="K120">
        <v>0</v>
      </c>
      <c r="L120" t="s">
        <v>47</v>
      </c>
      <c r="M120" t="s">
        <v>48</v>
      </c>
      <c r="N120">
        <v>67236</v>
      </c>
    </row>
    <row r="121" spans="1:14" x14ac:dyDescent="0.25">
      <c r="A121" t="s">
        <v>40</v>
      </c>
      <c r="B121" t="s">
        <v>41</v>
      </c>
      <c r="C121" t="s">
        <v>42</v>
      </c>
      <c r="D121" t="s">
        <v>43</v>
      </c>
      <c r="E121" t="s">
        <v>44</v>
      </c>
      <c r="F121" t="s">
        <v>45</v>
      </c>
      <c r="G121">
        <v>15.09</v>
      </c>
      <c r="H121" t="s">
        <v>50</v>
      </c>
      <c r="I121" t="s">
        <v>46</v>
      </c>
      <c r="J121" t="s">
        <v>45</v>
      </c>
      <c r="K121">
        <v>0</v>
      </c>
      <c r="L121" t="s">
        <v>47</v>
      </c>
      <c r="M121" t="s">
        <v>48</v>
      </c>
      <c r="N121">
        <v>67301</v>
      </c>
    </row>
    <row r="122" spans="1:14" x14ac:dyDescent="0.25">
      <c r="A122" t="s">
        <v>40</v>
      </c>
      <c r="B122" t="s">
        <v>41</v>
      </c>
      <c r="C122" t="s">
        <v>42</v>
      </c>
      <c r="D122" t="s">
        <v>43</v>
      </c>
      <c r="E122" t="s">
        <v>44</v>
      </c>
      <c r="F122" t="s">
        <v>45</v>
      </c>
      <c r="G122">
        <v>5.66</v>
      </c>
      <c r="H122" t="s">
        <v>50</v>
      </c>
      <c r="I122" t="s">
        <v>46</v>
      </c>
      <c r="J122" t="s">
        <v>45</v>
      </c>
      <c r="K122">
        <v>0</v>
      </c>
      <c r="L122" t="s">
        <v>47</v>
      </c>
      <c r="M122" t="s">
        <v>48</v>
      </c>
      <c r="N122">
        <v>67364</v>
      </c>
    </row>
    <row r="123" spans="1:14" x14ac:dyDescent="0.25">
      <c r="A123" t="s">
        <v>40</v>
      </c>
      <c r="B123" t="s">
        <v>41</v>
      </c>
      <c r="C123" t="s">
        <v>42</v>
      </c>
      <c r="D123" t="s">
        <v>43</v>
      </c>
      <c r="E123" t="s">
        <v>44</v>
      </c>
      <c r="F123" t="s">
        <v>45</v>
      </c>
      <c r="G123">
        <v>-4.25</v>
      </c>
      <c r="H123" t="s">
        <v>50</v>
      </c>
      <c r="I123" t="s">
        <v>46</v>
      </c>
      <c r="J123" t="s">
        <v>45</v>
      </c>
      <c r="K123">
        <v>0</v>
      </c>
      <c r="L123" t="s">
        <v>47</v>
      </c>
      <c r="M123" t="s">
        <v>48</v>
      </c>
      <c r="N123">
        <v>67429</v>
      </c>
    </row>
    <row r="124" spans="1:14" x14ac:dyDescent="0.25">
      <c r="A124" t="s">
        <v>40</v>
      </c>
      <c r="B124" t="s">
        <v>41</v>
      </c>
      <c r="C124" t="s">
        <v>42</v>
      </c>
      <c r="D124" t="s">
        <v>43</v>
      </c>
      <c r="E124" t="s">
        <v>44</v>
      </c>
      <c r="F124" t="s">
        <v>45</v>
      </c>
      <c r="G124">
        <v>-13.43</v>
      </c>
      <c r="H124" t="s">
        <v>50</v>
      </c>
      <c r="I124" t="s">
        <v>46</v>
      </c>
      <c r="J124" t="s">
        <v>45</v>
      </c>
      <c r="K124">
        <v>0</v>
      </c>
      <c r="L124" t="s">
        <v>47</v>
      </c>
      <c r="M124" t="s">
        <v>48</v>
      </c>
      <c r="N124">
        <v>67494</v>
      </c>
    </row>
    <row r="125" spans="1:14" x14ac:dyDescent="0.25">
      <c r="A125" t="s">
        <v>40</v>
      </c>
      <c r="B125" t="s">
        <v>41</v>
      </c>
      <c r="C125" t="s">
        <v>42</v>
      </c>
      <c r="D125" t="s">
        <v>43</v>
      </c>
      <c r="E125" t="s">
        <v>44</v>
      </c>
      <c r="F125" t="s">
        <v>45</v>
      </c>
      <c r="G125">
        <v>-18.5</v>
      </c>
      <c r="H125" t="s">
        <v>50</v>
      </c>
      <c r="I125" t="s">
        <v>46</v>
      </c>
      <c r="J125" t="s">
        <v>45</v>
      </c>
      <c r="K125">
        <v>0</v>
      </c>
      <c r="L125" t="s">
        <v>47</v>
      </c>
      <c r="M125" t="s">
        <v>48</v>
      </c>
      <c r="N125">
        <v>67560</v>
      </c>
    </row>
    <row r="126" spans="1:14" x14ac:dyDescent="0.25">
      <c r="A126" t="s">
        <v>40</v>
      </c>
      <c r="B126" t="s">
        <v>41</v>
      </c>
      <c r="C126" t="s">
        <v>42</v>
      </c>
      <c r="D126" t="s">
        <v>43</v>
      </c>
      <c r="E126" t="s">
        <v>44</v>
      </c>
      <c r="F126" t="s">
        <v>45</v>
      </c>
      <c r="G126">
        <v>-15.6</v>
      </c>
      <c r="H126" t="s">
        <v>50</v>
      </c>
      <c r="I126" t="s">
        <v>46</v>
      </c>
      <c r="J126" t="s">
        <v>45</v>
      </c>
      <c r="K126">
        <v>0</v>
      </c>
      <c r="L126" t="s">
        <v>47</v>
      </c>
      <c r="M126" t="s">
        <v>48</v>
      </c>
      <c r="N126">
        <v>67625</v>
      </c>
    </row>
    <row r="127" spans="1:14" x14ac:dyDescent="0.25">
      <c r="A127" t="s">
        <v>40</v>
      </c>
      <c r="B127" t="s">
        <v>41</v>
      </c>
      <c r="C127" t="s">
        <v>42</v>
      </c>
      <c r="D127" t="s">
        <v>43</v>
      </c>
      <c r="E127" t="s">
        <v>44</v>
      </c>
      <c r="F127" t="s">
        <v>45</v>
      </c>
      <c r="G127">
        <v>-7.63</v>
      </c>
      <c r="H127" t="s">
        <v>50</v>
      </c>
      <c r="I127" t="s">
        <v>46</v>
      </c>
      <c r="J127" t="s">
        <v>45</v>
      </c>
      <c r="K127">
        <v>0</v>
      </c>
      <c r="L127" t="s">
        <v>47</v>
      </c>
      <c r="M127" t="s">
        <v>48</v>
      </c>
      <c r="N127">
        <v>67690</v>
      </c>
    </row>
    <row r="128" spans="1:14" x14ac:dyDescent="0.25">
      <c r="A128" t="s">
        <v>40</v>
      </c>
      <c r="B128" t="s">
        <v>41</v>
      </c>
      <c r="C128" t="s">
        <v>42</v>
      </c>
      <c r="D128" t="s">
        <v>43</v>
      </c>
      <c r="E128" t="s">
        <v>44</v>
      </c>
      <c r="F128" t="s">
        <v>45</v>
      </c>
      <c r="G128">
        <v>2.2799999999999998</v>
      </c>
      <c r="H128" t="s">
        <v>50</v>
      </c>
      <c r="I128" t="s">
        <v>46</v>
      </c>
      <c r="J128" t="s">
        <v>45</v>
      </c>
      <c r="K128">
        <v>0</v>
      </c>
      <c r="L128" t="s">
        <v>47</v>
      </c>
      <c r="M128" t="s">
        <v>48</v>
      </c>
      <c r="N128">
        <v>67753</v>
      </c>
    </row>
    <row r="129" spans="1:14" x14ac:dyDescent="0.25">
      <c r="A129" t="s">
        <v>40</v>
      </c>
      <c r="B129" t="s">
        <v>41</v>
      </c>
      <c r="C129" t="s">
        <v>42</v>
      </c>
      <c r="D129" t="s">
        <v>43</v>
      </c>
      <c r="E129" t="s">
        <v>44</v>
      </c>
      <c r="F129" t="s">
        <v>45</v>
      </c>
      <c r="G129">
        <v>11.22</v>
      </c>
      <c r="H129" t="s">
        <v>50</v>
      </c>
      <c r="I129" t="s">
        <v>46</v>
      </c>
      <c r="J129" t="s">
        <v>45</v>
      </c>
      <c r="K129">
        <v>0</v>
      </c>
      <c r="L129" t="s">
        <v>47</v>
      </c>
      <c r="M129" t="s">
        <v>48</v>
      </c>
      <c r="N129">
        <v>67818</v>
      </c>
    </row>
    <row r="130" spans="1:14" x14ac:dyDescent="0.25">
      <c r="A130" t="s">
        <v>40</v>
      </c>
      <c r="B130" t="s">
        <v>41</v>
      </c>
      <c r="C130" t="s">
        <v>42</v>
      </c>
      <c r="D130" t="s">
        <v>43</v>
      </c>
      <c r="E130" t="s">
        <v>44</v>
      </c>
      <c r="F130" t="s">
        <v>45</v>
      </c>
      <c r="G130">
        <v>18.23</v>
      </c>
      <c r="H130" t="s">
        <v>50</v>
      </c>
      <c r="I130" t="s">
        <v>46</v>
      </c>
      <c r="J130" t="s">
        <v>45</v>
      </c>
      <c r="K130">
        <v>0</v>
      </c>
      <c r="L130" t="s">
        <v>47</v>
      </c>
      <c r="M130" t="s">
        <v>48</v>
      </c>
      <c r="N130">
        <v>67883</v>
      </c>
    </row>
    <row r="131" spans="1:14" x14ac:dyDescent="0.25">
      <c r="A131" t="s">
        <v>40</v>
      </c>
      <c r="B131" t="s">
        <v>41</v>
      </c>
      <c r="C131" t="s">
        <v>42</v>
      </c>
      <c r="D131" t="s">
        <v>43</v>
      </c>
      <c r="E131" t="s">
        <v>44</v>
      </c>
      <c r="F131" t="s">
        <v>45</v>
      </c>
      <c r="G131">
        <v>18.71</v>
      </c>
      <c r="H131" t="s">
        <v>50</v>
      </c>
      <c r="I131" t="s">
        <v>46</v>
      </c>
      <c r="J131" t="s">
        <v>45</v>
      </c>
      <c r="K131">
        <v>0</v>
      </c>
      <c r="L131" t="s">
        <v>47</v>
      </c>
      <c r="M131" t="s">
        <v>48</v>
      </c>
      <c r="N131">
        <v>67947</v>
      </c>
    </row>
    <row r="132" spans="1:14" x14ac:dyDescent="0.25">
      <c r="A132" t="s">
        <v>40</v>
      </c>
      <c r="B132" t="s">
        <v>41</v>
      </c>
      <c r="C132" t="s">
        <v>42</v>
      </c>
      <c r="D132" t="s">
        <v>43</v>
      </c>
      <c r="E132" t="s">
        <v>44</v>
      </c>
      <c r="F132" t="s">
        <v>45</v>
      </c>
      <c r="G132">
        <v>11.94</v>
      </c>
      <c r="H132" t="s">
        <v>50</v>
      </c>
      <c r="I132" t="s">
        <v>46</v>
      </c>
      <c r="J132" t="s">
        <v>45</v>
      </c>
      <c r="K132">
        <v>0</v>
      </c>
      <c r="L132" t="s">
        <v>47</v>
      </c>
      <c r="M132" t="s">
        <v>48</v>
      </c>
      <c r="N132">
        <v>68012</v>
      </c>
    </row>
    <row r="133" spans="1:14" x14ac:dyDescent="0.25">
      <c r="A133" t="s">
        <v>40</v>
      </c>
      <c r="B133" t="s">
        <v>41</v>
      </c>
      <c r="C133" t="s">
        <v>42</v>
      </c>
      <c r="D133" t="s">
        <v>43</v>
      </c>
      <c r="E133" t="s">
        <v>44</v>
      </c>
      <c r="F133" t="s">
        <v>45</v>
      </c>
      <c r="G133">
        <v>2.04</v>
      </c>
      <c r="H133" t="s">
        <v>50</v>
      </c>
      <c r="I133" t="s">
        <v>46</v>
      </c>
      <c r="J133" t="s">
        <v>45</v>
      </c>
      <c r="K133">
        <v>0</v>
      </c>
      <c r="L133" t="s">
        <v>47</v>
      </c>
      <c r="M133" t="s">
        <v>48</v>
      </c>
      <c r="N133">
        <v>68075</v>
      </c>
    </row>
    <row r="134" spans="1:14" x14ac:dyDescent="0.25">
      <c r="A134" t="s">
        <v>40</v>
      </c>
      <c r="B134" t="s">
        <v>41</v>
      </c>
      <c r="C134" t="s">
        <v>42</v>
      </c>
      <c r="D134" t="s">
        <v>43</v>
      </c>
      <c r="E134" t="s">
        <v>44</v>
      </c>
      <c r="F134" t="s">
        <v>45</v>
      </c>
      <c r="G134">
        <v>-7.63</v>
      </c>
      <c r="H134" t="s">
        <v>50</v>
      </c>
      <c r="I134" t="s">
        <v>46</v>
      </c>
      <c r="J134" t="s">
        <v>45</v>
      </c>
      <c r="K134">
        <v>0</v>
      </c>
      <c r="L134" t="s">
        <v>47</v>
      </c>
      <c r="M134" t="s">
        <v>48</v>
      </c>
      <c r="N134">
        <v>68140</v>
      </c>
    </row>
    <row r="135" spans="1:14" x14ac:dyDescent="0.25">
      <c r="A135" t="s">
        <v>40</v>
      </c>
      <c r="B135" t="s">
        <v>41</v>
      </c>
      <c r="C135" t="s">
        <v>42</v>
      </c>
      <c r="D135" t="s">
        <v>43</v>
      </c>
      <c r="E135" t="s">
        <v>44</v>
      </c>
      <c r="F135" t="s">
        <v>45</v>
      </c>
      <c r="G135">
        <v>-15.61</v>
      </c>
      <c r="H135" t="s">
        <v>50</v>
      </c>
      <c r="I135" t="s">
        <v>46</v>
      </c>
      <c r="J135" t="s">
        <v>45</v>
      </c>
      <c r="K135">
        <v>0</v>
      </c>
      <c r="L135" t="s">
        <v>47</v>
      </c>
      <c r="M135" t="s">
        <v>48</v>
      </c>
      <c r="N135">
        <v>68205</v>
      </c>
    </row>
    <row r="136" spans="1:14" x14ac:dyDescent="0.25">
      <c r="A136" t="s">
        <v>40</v>
      </c>
      <c r="B136" t="s">
        <v>41</v>
      </c>
      <c r="C136" t="s">
        <v>42</v>
      </c>
      <c r="D136" t="s">
        <v>43</v>
      </c>
      <c r="E136" t="s">
        <v>44</v>
      </c>
      <c r="F136" t="s">
        <v>45</v>
      </c>
      <c r="G136">
        <v>-18.02</v>
      </c>
      <c r="H136" t="s">
        <v>50</v>
      </c>
      <c r="I136" t="s">
        <v>46</v>
      </c>
      <c r="J136" t="s">
        <v>45</v>
      </c>
      <c r="K136">
        <v>0</v>
      </c>
      <c r="L136" t="s">
        <v>47</v>
      </c>
      <c r="M136" t="s">
        <v>48</v>
      </c>
      <c r="N136">
        <v>68271</v>
      </c>
    </row>
    <row r="137" spans="1:14" x14ac:dyDescent="0.25">
      <c r="A137" t="s">
        <v>40</v>
      </c>
      <c r="B137" t="s">
        <v>41</v>
      </c>
      <c r="C137" t="s">
        <v>42</v>
      </c>
      <c r="D137" t="s">
        <v>43</v>
      </c>
      <c r="E137" t="s">
        <v>44</v>
      </c>
      <c r="F137" t="s">
        <v>45</v>
      </c>
      <c r="G137">
        <v>-12.95</v>
      </c>
      <c r="H137" t="s">
        <v>50</v>
      </c>
      <c r="I137" t="s">
        <v>46</v>
      </c>
      <c r="J137" t="s">
        <v>45</v>
      </c>
      <c r="K137">
        <v>0</v>
      </c>
      <c r="L137" t="s">
        <v>47</v>
      </c>
      <c r="M137" t="s">
        <v>48</v>
      </c>
      <c r="N137">
        <v>68336</v>
      </c>
    </row>
    <row r="138" spans="1:14" x14ac:dyDescent="0.25">
      <c r="A138" t="s">
        <v>40</v>
      </c>
      <c r="B138" t="s">
        <v>41</v>
      </c>
      <c r="C138" t="s">
        <v>42</v>
      </c>
      <c r="D138" t="s">
        <v>43</v>
      </c>
      <c r="E138" t="s">
        <v>44</v>
      </c>
      <c r="F138" t="s">
        <v>45</v>
      </c>
      <c r="G138">
        <v>-3.52</v>
      </c>
      <c r="H138" t="s">
        <v>50</v>
      </c>
      <c r="I138" t="s">
        <v>46</v>
      </c>
      <c r="J138" t="s">
        <v>45</v>
      </c>
      <c r="K138">
        <v>0</v>
      </c>
      <c r="L138" t="s">
        <v>47</v>
      </c>
      <c r="M138" t="s">
        <v>48</v>
      </c>
      <c r="N138">
        <v>68401</v>
      </c>
    </row>
    <row r="139" spans="1:14" x14ac:dyDescent="0.25">
      <c r="A139" t="s">
        <v>40</v>
      </c>
      <c r="B139" t="s">
        <v>41</v>
      </c>
      <c r="C139" t="s">
        <v>42</v>
      </c>
      <c r="D139" t="s">
        <v>43</v>
      </c>
      <c r="E139" t="s">
        <v>44</v>
      </c>
      <c r="F139" t="s">
        <v>45</v>
      </c>
      <c r="G139">
        <v>5.9</v>
      </c>
      <c r="H139" t="s">
        <v>50</v>
      </c>
      <c r="I139" t="s">
        <v>46</v>
      </c>
      <c r="J139" t="s">
        <v>45</v>
      </c>
      <c r="K139">
        <v>0</v>
      </c>
      <c r="L139" t="s">
        <v>47</v>
      </c>
      <c r="M139" t="s">
        <v>48</v>
      </c>
      <c r="N139">
        <v>68464</v>
      </c>
    </row>
    <row r="140" spans="1:14" x14ac:dyDescent="0.25">
      <c r="A140" t="s">
        <v>40</v>
      </c>
      <c r="B140" t="s">
        <v>41</v>
      </c>
      <c r="C140" t="s">
        <v>42</v>
      </c>
      <c r="D140" t="s">
        <v>43</v>
      </c>
      <c r="E140" t="s">
        <v>44</v>
      </c>
      <c r="F140" t="s">
        <v>45</v>
      </c>
      <c r="G140">
        <v>14.12</v>
      </c>
      <c r="H140" t="s">
        <v>50</v>
      </c>
      <c r="I140" t="s">
        <v>46</v>
      </c>
      <c r="J140" t="s">
        <v>45</v>
      </c>
      <c r="K140">
        <v>0</v>
      </c>
      <c r="L140" t="s">
        <v>47</v>
      </c>
      <c r="M140" t="s">
        <v>48</v>
      </c>
      <c r="N140">
        <v>68529</v>
      </c>
    </row>
    <row r="141" spans="1:14" x14ac:dyDescent="0.25">
      <c r="A141" t="s">
        <v>40</v>
      </c>
      <c r="B141" t="s">
        <v>41</v>
      </c>
      <c r="C141" t="s">
        <v>42</v>
      </c>
      <c r="D141" t="s">
        <v>43</v>
      </c>
      <c r="E141" t="s">
        <v>44</v>
      </c>
      <c r="F141" t="s">
        <v>45</v>
      </c>
      <c r="G141">
        <v>19.920000000000002</v>
      </c>
      <c r="H141" t="s">
        <v>50</v>
      </c>
      <c r="I141" t="s">
        <v>46</v>
      </c>
      <c r="J141" t="s">
        <v>45</v>
      </c>
      <c r="K141">
        <v>0</v>
      </c>
      <c r="L141" t="s">
        <v>47</v>
      </c>
      <c r="M141" t="s">
        <v>48</v>
      </c>
      <c r="N141">
        <v>68593</v>
      </c>
    </row>
    <row r="142" spans="1:14" x14ac:dyDescent="0.25">
      <c r="A142" t="s">
        <v>40</v>
      </c>
      <c r="B142" t="s">
        <v>41</v>
      </c>
      <c r="C142" t="s">
        <v>42</v>
      </c>
      <c r="D142" t="s">
        <v>43</v>
      </c>
      <c r="E142" t="s">
        <v>44</v>
      </c>
      <c r="F142" t="s">
        <v>45</v>
      </c>
      <c r="G142">
        <v>19.920000000000002</v>
      </c>
      <c r="H142" t="s">
        <v>50</v>
      </c>
      <c r="I142" t="s">
        <v>46</v>
      </c>
      <c r="J142" t="s">
        <v>45</v>
      </c>
      <c r="K142">
        <v>0</v>
      </c>
      <c r="L142" t="s">
        <v>47</v>
      </c>
      <c r="M142" t="s">
        <v>48</v>
      </c>
      <c r="N142">
        <v>68658</v>
      </c>
    </row>
    <row r="143" spans="1:14" x14ac:dyDescent="0.25">
      <c r="A143" t="s">
        <v>40</v>
      </c>
      <c r="B143" t="s">
        <v>41</v>
      </c>
      <c r="C143" t="s">
        <v>42</v>
      </c>
      <c r="D143" t="s">
        <v>43</v>
      </c>
      <c r="E143" t="s">
        <v>44</v>
      </c>
      <c r="F143" t="s">
        <v>45</v>
      </c>
      <c r="G143">
        <v>12.43</v>
      </c>
      <c r="H143" t="s">
        <v>50</v>
      </c>
      <c r="I143" t="s">
        <v>46</v>
      </c>
      <c r="J143" t="s">
        <v>45</v>
      </c>
      <c r="K143">
        <v>0</v>
      </c>
      <c r="L143" t="s">
        <v>47</v>
      </c>
      <c r="M143" t="s">
        <v>48</v>
      </c>
      <c r="N143">
        <v>68721</v>
      </c>
    </row>
    <row r="144" spans="1:14" x14ac:dyDescent="0.25">
      <c r="A144" t="s">
        <v>40</v>
      </c>
      <c r="B144" t="s">
        <v>41</v>
      </c>
      <c r="C144" t="s">
        <v>42</v>
      </c>
      <c r="D144" t="s">
        <v>43</v>
      </c>
      <c r="E144" t="s">
        <v>44</v>
      </c>
      <c r="F144" t="s">
        <v>45</v>
      </c>
      <c r="G144">
        <v>2.52</v>
      </c>
      <c r="H144" t="s">
        <v>50</v>
      </c>
      <c r="I144" t="s">
        <v>46</v>
      </c>
      <c r="J144" t="s">
        <v>45</v>
      </c>
      <c r="K144">
        <v>0</v>
      </c>
      <c r="L144" t="s">
        <v>47</v>
      </c>
      <c r="M144" t="s">
        <v>48</v>
      </c>
      <c r="N144">
        <v>68785</v>
      </c>
    </row>
    <row r="145" spans="1:14" x14ac:dyDescent="0.25">
      <c r="A145" t="s">
        <v>40</v>
      </c>
      <c r="B145" t="s">
        <v>41</v>
      </c>
      <c r="C145" t="s">
        <v>42</v>
      </c>
      <c r="D145" t="s">
        <v>43</v>
      </c>
      <c r="E145" t="s">
        <v>44</v>
      </c>
      <c r="F145" t="s">
        <v>45</v>
      </c>
      <c r="G145">
        <v>-7.39</v>
      </c>
      <c r="H145" t="s">
        <v>50</v>
      </c>
      <c r="I145" t="s">
        <v>46</v>
      </c>
      <c r="J145" t="s">
        <v>45</v>
      </c>
      <c r="K145">
        <v>0</v>
      </c>
      <c r="L145" t="s">
        <v>47</v>
      </c>
      <c r="M145" t="s">
        <v>48</v>
      </c>
      <c r="N145">
        <v>68849</v>
      </c>
    </row>
    <row r="146" spans="1:14" x14ac:dyDescent="0.25">
      <c r="A146" t="s">
        <v>40</v>
      </c>
      <c r="B146" t="s">
        <v>41</v>
      </c>
      <c r="C146" t="s">
        <v>42</v>
      </c>
      <c r="D146" t="s">
        <v>43</v>
      </c>
      <c r="E146" t="s">
        <v>44</v>
      </c>
      <c r="F146" t="s">
        <v>45</v>
      </c>
      <c r="G146">
        <v>-15.61</v>
      </c>
      <c r="H146" t="s">
        <v>50</v>
      </c>
      <c r="I146" t="s">
        <v>46</v>
      </c>
      <c r="J146" t="s">
        <v>45</v>
      </c>
      <c r="K146">
        <v>0</v>
      </c>
      <c r="L146" t="s">
        <v>47</v>
      </c>
      <c r="M146" t="s">
        <v>48</v>
      </c>
      <c r="N146">
        <v>68915</v>
      </c>
    </row>
    <row r="147" spans="1:14" x14ac:dyDescent="0.25">
      <c r="A147" t="s">
        <v>40</v>
      </c>
      <c r="B147" t="s">
        <v>41</v>
      </c>
      <c r="C147" t="s">
        <v>42</v>
      </c>
      <c r="D147" t="s">
        <v>43</v>
      </c>
      <c r="E147" t="s">
        <v>44</v>
      </c>
      <c r="F147" t="s">
        <v>45</v>
      </c>
      <c r="G147" s="13">
        <v>-18.510000000000002</v>
      </c>
      <c r="H147" s="13" t="s">
        <v>50</v>
      </c>
      <c r="I147" s="13" t="s">
        <v>46</v>
      </c>
      <c r="J147" s="13" t="s">
        <v>45</v>
      </c>
      <c r="K147" s="13">
        <v>0</v>
      </c>
      <c r="L147" s="13" t="s">
        <v>47</v>
      </c>
      <c r="M147" s="13" t="s">
        <v>48</v>
      </c>
      <c r="N147" s="13">
        <v>68980</v>
      </c>
    </row>
    <row r="148" spans="1:14" x14ac:dyDescent="0.25">
      <c r="A148" t="s">
        <v>40</v>
      </c>
      <c r="B148" t="s">
        <v>41</v>
      </c>
      <c r="C148" t="s">
        <v>42</v>
      </c>
      <c r="D148" t="s">
        <v>43</v>
      </c>
      <c r="E148" t="s">
        <v>44</v>
      </c>
      <c r="F148" t="s">
        <v>45</v>
      </c>
      <c r="G148">
        <v>-13.67</v>
      </c>
      <c r="H148" t="s">
        <v>50</v>
      </c>
      <c r="I148" t="s">
        <v>46</v>
      </c>
      <c r="J148" t="s">
        <v>45</v>
      </c>
      <c r="K148">
        <v>0</v>
      </c>
      <c r="L148" t="s">
        <v>47</v>
      </c>
      <c r="M148" t="s">
        <v>48</v>
      </c>
      <c r="N148">
        <v>69046</v>
      </c>
    </row>
    <row r="149" spans="1:14" x14ac:dyDescent="0.25">
      <c r="A149" t="s">
        <v>40</v>
      </c>
      <c r="B149" t="s">
        <v>41</v>
      </c>
      <c r="C149" t="s">
        <v>42</v>
      </c>
      <c r="D149" t="s">
        <v>43</v>
      </c>
      <c r="E149" t="s">
        <v>44</v>
      </c>
      <c r="F149" t="s">
        <v>45</v>
      </c>
      <c r="G149">
        <v>-4.25</v>
      </c>
      <c r="H149" t="s">
        <v>50</v>
      </c>
      <c r="I149" t="s">
        <v>46</v>
      </c>
      <c r="J149" t="s">
        <v>45</v>
      </c>
      <c r="K149">
        <v>0</v>
      </c>
      <c r="L149" t="s">
        <v>47</v>
      </c>
      <c r="M149" t="s">
        <v>48</v>
      </c>
      <c r="N149">
        <v>69110</v>
      </c>
    </row>
    <row r="150" spans="1:14" x14ac:dyDescent="0.25">
      <c r="A150" t="s">
        <v>40</v>
      </c>
      <c r="B150" t="s">
        <v>41</v>
      </c>
      <c r="C150" t="s">
        <v>42</v>
      </c>
      <c r="D150" t="s">
        <v>43</v>
      </c>
      <c r="E150" t="s">
        <v>44</v>
      </c>
      <c r="F150" t="s">
        <v>45</v>
      </c>
      <c r="G150">
        <v>5.42</v>
      </c>
      <c r="H150" t="s">
        <v>50</v>
      </c>
      <c r="I150" t="s">
        <v>46</v>
      </c>
      <c r="J150" t="s">
        <v>45</v>
      </c>
      <c r="K150">
        <v>0</v>
      </c>
      <c r="L150" t="s">
        <v>47</v>
      </c>
      <c r="M150" t="s">
        <v>48</v>
      </c>
      <c r="N150">
        <v>69174</v>
      </c>
    </row>
    <row r="151" spans="1:14" x14ac:dyDescent="0.25">
      <c r="A151" t="s">
        <v>40</v>
      </c>
      <c r="B151" t="s">
        <v>41</v>
      </c>
      <c r="C151" t="s">
        <v>42</v>
      </c>
      <c r="D151" t="s">
        <v>43</v>
      </c>
      <c r="E151" t="s">
        <v>44</v>
      </c>
      <c r="F151" t="s">
        <v>45</v>
      </c>
      <c r="G151">
        <v>13.88</v>
      </c>
      <c r="H151" t="s">
        <v>50</v>
      </c>
      <c r="I151" t="s">
        <v>46</v>
      </c>
      <c r="J151" t="s">
        <v>45</v>
      </c>
      <c r="K151">
        <v>0</v>
      </c>
      <c r="L151" t="s">
        <v>47</v>
      </c>
      <c r="M151" t="s">
        <v>48</v>
      </c>
      <c r="N151">
        <v>69238</v>
      </c>
    </row>
    <row r="152" spans="1:14" x14ac:dyDescent="0.25">
      <c r="A152" t="s">
        <v>40</v>
      </c>
      <c r="B152" t="s">
        <v>41</v>
      </c>
      <c r="C152" t="s">
        <v>42</v>
      </c>
      <c r="D152" t="s">
        <v>43</v>
      </c>
      <c r="E152" t="s">
        <v>44</v>
      </c>
      <c r="F152" t="s">
        <v>45</v>
      </c>
      <c r="G152">
        <v>19.43</v>
      </c>
      <c r="H152" t="s">
        <v>50</v>
      </c>
      <c r="I152" t="s">
        <v>46</v>
      </c>
      <c r="J152" t="s">
        <v>45</v>
      </c>
      <c r="K152">
        <v>0</v>
      </c>
      <c r="L152" t="s">
        <v>47</v>
      </c>
      <c r="M152" t="s">
        <v>48</v>
      </c>
      <c r="N152">
        <v>69303</v>
      </c>
    </row>
    <row r="153" spans="1:14" x14ac:dyDescent="0.25">
      <c r="A153" t="s">
        <v>40</v>
      </c>
      <c r="B153" t="s">
        <v>41</v>
      </c>
      <c r="C153" t="s">
        <v>42</v>
      </c>
      <c r="D153" t="s">
        <v>43</v>
      </c>
      <c r="E153" t="s">
        <v>44</v>
      </c>
      <c r="F153" t="s">
        <v>45</v>
      </c>
      <c r="G153">
        <v>18.47</v>
      </c>
      <c r="H153" t="s">
        <v>50</v>
      </c>
      <c r="I153" t="s">
        <v>46</v>
      </c>
      <c r="J153" t="s">
        <v>45</v>
      </c>
      <c r="K153">
        <v>0</v>
      </c>
      <c r="L153" t="s">
        <v>47</v>
      </c>
      <c r="M153" t="s">
        <v>48</v>
      </c>
      <c r="N153">
        <v>69367</v>
      </c>
    </row>
    <row r="154" spans="1:14" x14ac:dyDescent="0.25">
      <c r="A154" t="s">
        <v>40</v>
      </c>
      <c r="B154" t="s">
        <v>41</v>
      </c>
      <c r="C154" t="s">
        <v>42</v>
      </c>
      <c r="D154" t="s">
        <v>43</v>
      </c>
      <c r="E154" t="s">
        <v>44</v>
      </c>
      <c r="F154" t="s">
        <v>45</v>
      </c>
      <c r="G154">
        <v>11.22</v>
      </c>
      <c r="H154" t="s">
        <v>50</v>
      </c>
      <c r="I154" t="s">
        <v>46</v>
      </c>
      <c r="J154" t="s">
        <v>45</v>
      </c>
      <c r="K154">
        <v>0</v>
      </c>
      <c r="L154" t="s">
        <v>47</v>
      </c>
      <c r="M154" t="s">
        <v>48</v>
      </c>
      <c r="N154">
        <v>69432</v>
      </c>
    </row>
    <row r="155" spans="1:14" x14ac:dyDescent="0.25">
      <c r="A155" t="s">
        <v>40</v>
      </c>
      <c r="B155" t="s">
        <v>41</v>
      </c>
      <c r="C155" t="s">
        <v>42</v>
      </c>
      <c r="D155" t="s">
        <v>43</v>
      </c>
      <c r="E155" t="s">
        <v>44</v>
      </c>
      <c r="F155" t="s">
        <v>45</v>
      </c>
      <c r="G155">
        <v>1.31</v>
      </c>
      <c r="H155" t="s">
        <v>50</v>
      </c>
      <c r="I155" t="s">
        <v>46</v>
      </c>
      <c r="J155" t="s">
        <v>45</v>
      </c>
      <c r="K155">
        <v>0</v>
      </c>
      <c r="L155" t="s">
        <v>47</v>
      </c>
      <c r="M155" t="s">
        <v>48</v>
      </c>
      <c r="N155">
        <v>69495</v>
      </c>
    </row>
    <row r="156" spans="1:14" x14ac:dyDescent="0.25">
      <c r="A156" t="s">
        <v>40</v>
      </c>
      <c r="B156" t="s">
        <v>41</v>
      </c>
      <c r="C156" t="s">
        <v>42</v>
      </c>
      <c r="D156" t="s">
        <v>43</v>
      </c>
      <c r="E156" t="s">
        <v>44</v>
      </c>
      <c r="F156" t="s">
        <v>45</v>
      </c>
      <c r="G156">
        <v>-8.36</v>
      </c>
      <c r="H156" t="s">
        <v>50</v>
      </c>
      <c r="I156" t="s">
        <v>46</v>
      </c>
      <c r="J156" t="s">
        <v>45</v>
      </c>
      <c r="K156">
        <v>0</v>
      </c>
      <c r="L156" t="s">
        <v>47</v>
      </c>
      <c r="M156" t="s">
        <v>48</v>
      </c>
      <c r="N156">
        <v>69560</v>
      </c>
    </row>
    <row r="157" spans="1:14" x14ac:dyDescent="0.25">
      <c r="A157" t="s">
        <v>40</v>
      </c>
      <c r="B157" t="s">
        <v>41</v>
      </c>
      <c r="C157" t="s">
        <v>42</v>
      </c>
      <c r="D157" t="s">
        <v>43</v>
      </c>
      <c r="E157" t="s">
        <v>44</v>
      </c>
      <c r="F157" t="s">
        <v>45</v>
      </c>
      <c r="G157">
        <v>-16.09</v>
      </c>
      <c r="H157" t="s">
        <v>50</v>
      </c>
      <c r="I157" t="s">
        <v>46</v>
      </c>
      <c r="J157" t="s">
        <v>45</v>
      </c>
      <c r="K157">
        <v>0</v>
      </c>
      <c r="L157" t="s">
        <v>47</v>
      </c>
      <c r="M157" t="s">
        <v>48</v>
      </c>
      <c r="N157">
        <v>69625</v>
      </c>
    </row>
    <row r="158" spans="1:14" x14ac:dyDescent="0.25">
      <c r="A158" t="s">
        <v>40</v>
      </c>
      <c r="B158" t="s">
        <v>41</v>
      </c>
      <c r="C158" t="s">
        <v>42</v>
      </c>
      <c r="D158" t="s">
        <v>43</v>
      </c>
      <c r="E158" t="s">
        <v>44</v>
      </c>
      <c r="F158" t="s">
        <v>45</v>
      </c>
      <c r="G158">
        <v>-17.78</v>
      </c>
      <c r="H158" t="s">
        <v>50</v>
      </c>
      <c r="I158" t="s">
        <v>46</v>
      </c>
      <c r="J158" t="s">
        <v>45</v>
      </c>
      <c r="K158">
        <v>0</v>
      </c>
      <c r="L158" t="s">
        <v>47</v>
      </c>
      <c r="M158" t="s">
        <v>48</v>
      </c>
      <c r="N158">
        <v>69691</v>
      </c>
    </row>
    <row r="159" spans="1:14" x14ac:dyDescent="0.25">
      <c r="A159" t="s">
        <v>40</v>
      </c>
      <c r="B159" t="s">
        <v>41</v>
      </c>
      <c r="C159" t="s">
        <v>42</v>
      </c>
      <c r="D159" t="s">
        <v>43</v>
      </c>
      <c r="E159" t="s">
        <v>44</v>
      </c>
      <c r="F159" t="s">
        <v>45</v>
      </c>
      <c r="G159">
        <v>-12.22</v>
      </c>
      <c r="H159" t="s">
        <v>50</v>
      </c>
      <c r="I159" t="s">
        <v>46</v>
      </c>
      <c r="J159" t="s">
        <v>45</v>
      </c>
      <c r="K159">
        <v>0</v>
      </c>
      <c r="L159" t="s">
        <v>47</v>
      </c>
      <c r="M159" t="s">
        <v>48</v>
      </c>
      <c r="N159">
        <v>69756</v>
      </c>
    </row>
    <row r="160" spans="1:14" x14ac:dyDescent="0.25">
      <c r="A160" t="s">
        <v>40</v>
      </c>
      <c r="B160" t="s">
        <v>41</v>
      </c>
      <c r="C160" t="s">
        <v>42</v>
      </c>
      <c r="D160" t="s">
        <v>43</v>
      </c>
      <c r="E160" t="s">
        <v>44</v>
      </c>
      <c r="F160" t="s">
        <v>45</v>
      </c>
      <c r="G160">
        <v>-2.8</v>
      </c>
      <c r="H160" t="s">
        <v>50</v>
      </c>
      <c r="I160" t="s">
        <v>46</v>
      </c>
      <c r="J160" t="s">
        <v>45</v>
      </c>
      <c r="K160">
        <v>0</v>
      </c>
      <c r="L160" t="s">
        <v>47</v>
      </c>
      <c r="M160" t="s">
        <v>48</v>
      </c>
      <c r="N160">
        <v>69821</v>
      </c>
    </row>
    <row r="161" spans="1:14" x14ac:dyDescent="0.25">
      <c r="A161" t="s">
        <v>40</v>
      </c>
      <c r="B161" t="s">
        <v>41</v>
      </c>
      <c r="C161" t="s">
        <v>42</v>
      </c>
      <c r="D161" t="s">
        <v>43</v>
      </c>
      <c r="E161" t="s">
        <v>44</v>
      </c>
      <c r="F161" t="s">
        <v>45</v>
      </c>
      <c r="G161">
        <v>6.87</v>
      </c>
      <c r="H161" t="s">
        <v>50</v>
      </c>
      <c r="I161" t="s">
        <v>46</v>
      </c>
      <c r="J161" t="s">
        <v>45</v>
      </c>
      <c r="K161">
        <v>0</v>
      </c>
      <c r="L161" t="s">
        <v>47</v>
      </c>
      <c r="M161" t="s">
        <v>48</v>
      </c>
      <c r="N161">
        <v>69884</v>
      </c>
    </row>
    <row r="162" spans="1:14" x14ac:dyDescent="0.25">
      <c r="A162" t="s">
        <v>40</v>
      </c>
      <c r="B162" t="s">
        <v>41</v>
      </c>
      <c r="C162" t="s">
        <v>42</v>
      </c>
      <c r="D162" t="s">
        <v>43</v>
      </c>
      <c r="E162" t="s">
        <v>44</v>
      </c>
      <c r="F162" t="s">
        <v>45</v>
      </c>
      <c r="G162">
        <v>14.84</v>
      </c>
      <c r="H162" t="s">
        <v>50</v>
      </c>
      <c r="I162" t="s">
        <v>46</v>
      </c>
      <c r="J162" t="s">
        <v>45</v>
      </c>
      <c r="K162">
        <v>0</v>
      </c>
      <c r="L162" t="s">
        <v>47</v>
      </c>
      <c r="M162" t="s">
        <v>48</v>
      </c>
      <c r="N162">
        <v>69949</v>
      </c>
    </row>
    <row r="163" spans="1:14" x14ac:dyDescent="0.25">
      <c r="A163" t="s">
        <v>40</v>
      </c>
      <c r="B163" t="s">
        <v>41</v>
      </c>
      <c r="C163" t="s">
        <v>42</v>
      </c>
      <c r="D163" t="s">
        <v>43</v>
      </c>
      <c r="E163" t="s">
        <v>44</v>
      </c>
      <c r="F163" t="s">
        <v>45</v>
      </c>
      <c r="G163">
        <v>19.43</v>
      </c>
      <c r="H163" t="s">
        <v>50</v>
      </c>
      <c r="I163" t="s">
        <v>46</v>
      </c>
      <c r="J163" t="s">
        <v>45</v>
      </c>
      <c r="K163">
        <v>0</v>
      </c>
      <c r="L163" t="s">
        <v>47</v>
      </c>
      <c r="M163" t="s">
        <v>48</v>
      </c>
      <c r="N163">
        <v>70013</v>
      </c>
    </row>
    <row r="164" spans="1:14" x14ac:dyDescent="0.25">
      <c r="A164" t="s">
        <v>40</v>
      </c>
      <c r="B164" t="s">
        <v>41</v>
      </c>
      <c r="C164" t="s">
        <v>42</v>
      </c>
      <c r="D164" t="s">
        <v>43</v>
      </c>
      <c r="E164" t="s">
        <v>44</v>
      </c>
      <c r="F164" t="s">
        <v>45</v>
      </c>
      <c r="G164">
        <v>18.71</v>
      </c>
      <c r="H164" t="s">
        <v>50</v>
      </c>
      <c r="I164" t="s">
        <v>46</v>
      </c>
      <c r="J164" t="s">
        <v>45</v>
      </c>
      <c r="K164">
        <v>0</v>
      </c>
      <c r="L164" t="s">
        <v>47</v>
      </c>
      <c r="M164" t="s">
        <v>48</v>
      </c>
      <c r="N164">
        <v>70078</v>
      </c>
    </row>
    <row r="165" spans="1:14" x14ac:dyDescent="0.25">
      <c r="A165" t="s">
        <v>40</v>
      </c>
      <c r="B165" t="s">
        <v>41</v>
      </c>
      <c r="C165" t="s">
        <v>42</v>
      </c>
      <c r="D165" t="s">
        <v>43</v>
      </c>
      <c r="E165" t="s">
        <v>44</v>
      </c>
      <c r="F165" t="s">
        <v>45</v>
      </c>
      <c r="G165">
        <v>10.97</v>
      </c>
      <c r="H165" t="s">
        <v>50</v>
      </c>
      <c r="I165" t="s">
        <v>46</v>
      </c>
      <c r="J165" t="s">
        <v>45</v>
      </c>
      <c r="K165">
        <v>0</v>
      </c>
      <c r="L165" t="s">
        <v>47</v>
      </c>
      <c r="M165" t="s">
        <v>48</v>
      </c>
      <c r="N165">
        <v>70142</v>
      </c>
    </row>
    <row r="166" spans="1:14" x14ac:dyDescent="0.25">
      <c r="A166" t="s">
        <v>40</v>
      </c>
      <c r="B166" t="s">
        <v>41</v>
      </c>
      <c r="C166" t="s">
        <v>42</v>
      </c>
      <c r="D166" t="s">
        <v>43</v>
      </c>
      <c r="E166" t="s">
        <v>44</v>
      </c>
      <c r="F166" t="s">
        <v>45</v>
      </c>
      <c r="G166">
        <v>1.07</v>
      </c>
      <c r="H166" t="s">
        <v>50</v>
      </c>
      <c r="I166" t="s">
        <v>46</v>
      </c>
      <c r="J166" t="s">
        <v>45</v>
      </c>
      <c r="K166">
        <v>0</v>
      </c>
      <c r="L166" t="s">
        <v>47</v>
      </c>
      <c r="M166" t="s">
        <v>48</v>
      </c>
      <c r="N166">
        <v>70206</v>
      </c>
    </row>
    <row r="167" spans="1:14" x14ac:dyDescent="0.25">
      <c r="A167" t="s">
        <v>40</v>
      </c>
      <c r="B167" t="s">
        <v>41</v>
      </c>
      <c r="C167" t="s">
        <v>42</v>
      </c>
      <c r="D167" t="s">
        <v>43</v>
      </c>
      <c r="E167" t="s">
        <v>44</v>
      </c>
      <c r="F167" t="s">
        <v>45</v>
      </c>
      <c r="G167">
        <v>-8.6</v>
      </c>
      <c r="H167" t="s">
        <v>50</v>
      </c>
      <c r="I167" t="s">
        <v>46</v>
      </c>
      <c r="J167" t="s">
        <v>45</v>
      </c>
      <c r="K167">
        <v>0</v>
      </c>
      <c r="L167" t="s">
        <v>47</v>
      </c>
      <c r="M167" t="s">
        <v>48</v>
      </c>
      <c r="N167">
        <v>70270</v>
      </c>
    </row>
    <row r="168" spans="1:14" x14ac:dyDescent="0.25">
      <c r="A168" t="s">
        <v>40</v>
      </c>
      <c r="B168" t="s">
        <v>41</v>
      </c>
      <c r="C168" t="s">
        <v>42</v>
      </c>
      <c r="D168" t="s">
        <v>43</v>
      </c>
      <c r="E168" t="s">
        <v>44</v>
      </c>
      <c r="F168" t="s">
        <v>45</v>
      </c>
      <c r="G168">
        <v>-16.579999999999998</v>
      </c>
      <c r="H168" t="s">
        <v>50</v>
      </c>
      <c r="I168" t="s">
        <v>46</v>
      </c>
      <c r="J168" t="s">
        <v>45</v>
      </c>
      <c r="K168">
        <v>0</v>
      </c>
      <c r="L168" t="s">
        <v>47</v>
      </c>
      <c r="M168" t="s">
        <v>48</v>
      </c>
      <c r="N168">
        <v>70336</v>
      </c>
    </row>
    <row r="169" spans="1:14" x14ac:dyDescent="0.25">
      <c r="A169" t="s">
        <v>40</v>
      </c>
      <c r="B169" t="s">
        <v>41</v>
      </c>
      <c r="C169" t="s">
        <v>42</v>
      </c>
      <c r="D169" t="s">
        <v>43</v>
      </c>
      <c r="E169" t="s">
        <v>44</v>
      </c>
      <c r="F169" t="s">
        <v>45</v>
      </c>
      <c r="G169">
        <v>-18.03</v>
      </c>
      <c r="H169" t="s">
        <v>50</v>
      </c>
      <c r="I169" t="s">
        <v>46</v>
      </c>
      <c r="J169" t="s">
        <v>45</v>
      </c>
      <c r="K169">
        <v>0</v>
      </c>
      <c r="L169" t="s">
        <v>47</v>
      </c>
      <c r="M169" t="s">
        <v>48</v>
      </c>
      <c r="N169">
        <v>70402</v>
      </c>
    </row>
    <row r="170" spans="1:14" x14ac:dyDescent="0.25">
      <c r="A170" t="s">
        <v>40</v>
      </c>
      <c r="B170" t="s">
        <v>41</v>
      </c>
      <c r="C170" t="s">
        <v>42</v>
      </c>
      <c r="D170" t="s">
        <v>43</v>
      </c>
      <c r="E170" t="s">
        <v>44</v>
      </c>
      <c r="F170" t="s">
        <v>45</v>
      </c>
      <c r="G170">
        <v>-12.47</v>
      </c>
      <c r="H170" t="s">
        <v>50</v>
      </c>
      <c r="I170" t="s">
        <v>46</v>
      </c>
      <c r="J170" t="s">
        <v>45</v>
      </c>
      <c r="K170">
        <v>0</v>
      </c>
      <c r="L170" t="s">
        <v>47</v>
      </c>
      <c r="M170" t="s">
        <v>48</v>
      </c>
      <c r="N170">
        <v>70467</v>
      </c>
    </row>
    <row r="171" spans="1:14" x14ac:dyDescent="0.25">
      <c r="A171" t="s">
        <v>40</v>
      </c>
      <c r="B171" t="s">
        <v>41</v>
      </c>
      <c r="C171" t="s">
        <v>42</v>
      </c>
      <c r="D171" t="s">
        <v>43</v>
      </c>
      <c r="E171" t="s">
        <v>44</v>
      </c>
      <c r="F171" t="s">
        <v>45</v>
      </c>
      <c r="G171">
        <v>-2.8</v>
      </c>
      <c r="H171" t="s">
        <v>50</v>
      </c>
      <c r="I171" t="s">
        <v>46</v>
      </c>
      <c r="J171" t="s">
        <v>45</v>
      </c>
      <c r="K171">
        <v>0</v>
      </c>
      <c r="L171" t="s">
        <v>47</v>
      </c>
      <c r="M171" t="s">
        <v>48</v>
      </c>
      <c r="N171">
        <v>70532</v>
      </c>
    </row>
    <row r="172" spans="1:14" x14ac:dyDescent="0.25">
      <c r="A172" t="s">
        <v>40</v>
      </c>
      <c r="B172" t="s">
        <v>41</v>
      </c>
      <c r="C172" t="s">
        <v>42</v>
      </c>
      <c r="D172" t="s">
        <v>43</v>
      </c>
      <c r="E172" t="s">
        <v>44</v>
      </c>
      <c r="F172" t="s">
        <v>45</v>
      </c>
      <c r="G172">
        <v>6.38</v>
      </c>
      <c r="H172" t="s">
        <v>50</v>
      </c>
      <c r="I172" t="s">
        <v>46</v>
      </c>
      <c r="J172" t="s">
        <v>45</v>
      </c>
      <c r="K172">
        <v>0</v>
      </c>
      <c r="L172" t="s">
        <v>47</v>
      </c>
      <c r="M172" t="s">
        <v>48</v>
      </c>
      <c r="N172">
        <v>70595</v>
      </c>
    </row>
    <row r="173" spans="1:14" x14ac:dyDescent="0.25">
      <c r="A173" t="s">
        <v>40</v>
      </c>
      <c r="B173" t="s">
        <v>41</v>
      </c>
      <c r="C173" t="s">
        <v>42</v>
      </c>
      <c r="D173" t="s">
        <v>43</v>
      </c>
      <c r="E173" t="s">
        <v>44</v>
      </c>
      <c r="F173" t="s">
        <v>45</v>
      </c>
      <c r="G173">
        <v>14.84</v>
      </c>
      <c r="H173" t="s">
        <v>50</v>
      </c>
      <c r="I173" t="s">
        <v>46</v>
      </c>
      <c r="J173" t="s">
        <v>45</v>
      </c>
      <c r="K173">
        <v>0</v>
      </c>
      <c r="L173" t="s">
        <v>47</v>
      </c>
      <c r="M173" t="s">
        <v>48</v>
      </c>
      <c r="N173">
        <v>70660</v>
      </c>
    </row>
    <row r="174" spans="1:14" x14ac:dyDescent="0.25">
      <c r="A174" t="s">
        <v>40</v>
      </c>
      <c r="B174" t="s">
        <v>41</v>
      </c>
      <c r="C174" t="s">
        <v>42</v>
      </c>
      <c r="D174" t="s">
        <v>43</v>
      </c>
      <c r="E174" t="s">
        <v>44</v>
      </c>
      <c r="F174" t="s">
        <v>45</v>
      </c>
      <c r="G174">
        <v>19.670000000000002</v>
      </c>
      <c r="H174" t="s">
        <v>50</v>
      </c>
      <c r="I174" t="s">
        <v>46</v>
      </c>
      <c r="J174" t="s">
        <v>45</v>
      </c>
      <c r="K174">
        <v>0</v>
      </c>
      <c r="L174" t="s">
        <v>47</v>
      </c>
      <c r="M174" t="s">
        <v>48</v>
      </c>
      <c r="N174">
        <v>70724</v>
      </c>
    </row>
    <row r="175" spans="1:14" x14ac:dyDescent="0.25">
      <c r="A175" t="s">
        <v>40</v>
      </c>
      <c r="B175" t="s">
        <v>41</v>
      </c>
      <c r="C175" t="s">
        <v>42</v>
      </c>
      <c r="D175" t="s">
        <v>43</v>
      </c>
      <c r="E175" t="s">
        <v>44</v>
      </c>
      <c r="F175" t="s">
        <v>45</v>
      </c>
      <c r="G175">
        <v>17.98</v>
      </c>
      <c r="H175" t="s">
        <v>50</v>
      </c>
      <c r="I175" t="s">
        <v>46</v>
      </c>
      <c r="J175" t="s">
        <v>45</v>
      </c>
      <c r="K175">
        <v>0</v>
      </c>
      <c r="L175" t="s">
        <v>47</v>
      </c>
      <c r="M175" t="s">
        <v>48</v>
      </c>
      <c r="N175">
        <v>70789</v>
      </c>
    </row>
    <row r="176" spans="1:14" x14ac:dyDescent="0.25">
      <c r="A176" t="s">
        <v>40</v>
      </c>
      <c r="B176" t="s">
        <v>41</v>
      </c>
      <c r="C176" t="s">
        <v>42</v>
      </c>
      <c r="D176" t="s">
        <v>43</v>
      </c>
      <c r="E176" t="s">
        <v>44</v>
      </c>
      <c r="F176" t="s">
        <v>45</v>
      </c>
      <c r="G176">
        <v>9.77</v>
      </c>
      <c r="H176" t="s">
        <v>50</v>
      </c>
      <c r="I176" t="s">
        <v>46</v>
      </c>
      <c r="J176" t="s">
        <v>45</v>
      </c>
      <c r="K176">
        <v>0</v>
      </c>
      <c r="L176" t="s">
        <v>47</v>
      </c>
      <c r="M176" t="s">
        <v>48</v>
      </c>
      <c r="N176">
        <v>70851</v>
      </c>
    </row>
    <row r="177" spans="1:14" x14ac:dyDescent="0.25">
      <c r="A177" t="s">
        <v>40</v>
      </c>
      <c r="B177" t="s">
        <v>41</v>
      </c>
      <c r="C177" t="s">
        <v>42</v>
      </c>
      <c r="D177" t="s">
        <v>43</v>
      </c>
      <c r="E177" t="s">
        <v>44</v>
      </c>
      <c r="F177" t="s">
        <v>45</v>
      </c>
      <c r="G177">
        <v>-0.38</v>
      </c>
      <c r="H177" t="s">
        <v>50</v>
      </c>
      <c r="I177" t="s">
        <v>46</v>
      </c>
      <c r="J177" t="s">
        <v>45</v>
      </c>
      <c r="K177">
        <v>0</v>
      </c>
      <c r="L177" t="s">
        <v>47</v>
      </c>
      <c r="M177" t="s">
        <v>48</v>
      </c>
      <c r="N177">
        <v>70916</v>
      </c>
    </row>
    <row r="178" spans="1:14" x14ac:dyDescent="0.25">
      <c r="A178" t="s">
        <v>40</v>
      </c>
      <c r="B178" t="s">
        <v>41</v>
      </c>
      <c r="C178" t="s">
        <v>42</v>
      </c>
      <c r="D178" t="s">
        <v>43</v>
      </c>
      <c r="E178" t="s">
        <v>44</v>
      </c>
      <c r="F178" t="s">
        <v>45</v>
      </c>
      <c r="G178">
        <v>-10.29</v>
      </c>
      <c r="H178" t="s">
        <v>50</v>
      </c>
      <c r="I178" t="s">
        <v>46</v>
      </c>
      <c r="J178" t="s">
        <v>45</v>
      </c>
      <c r="K178">
        <v>0</v>
      </c>
      <c r="L178" t="s">
        <v>47</v>
      </c>
      <c r="M178" t="s">
        <v>48</v>
      </c>
      <c r="N178">
        <v>70981</v>
      </c>
    </row>
    <row r="179" spans="1:14" x14ac:dyDescent="0.25">
      <c r="A179" t="s">
        <v>40</v>
      </c>
      <c r="B179" t="s">
        <v>41</v>
      </c>
      <c r="C179" t="s">
        <v>42</v>
      </c>
      <c r="D179" t="s">
        <v>43</v>
      </c>
      <c r="E179" t="s">
        <v>44</v>
      </c>
      <c r="F179" t="s">
        <v>45</v>
      </c>
      <c r="G179">
        <v>-18.03</v>
      </c>
      <c r="H179" t="s">
        <v>50</v>
      </c>
      <c r="I179" t="s">
        <v>46</v>
      </c>
      <c r="J179" t="s">
        <v>45</v>
      </c>
      <c r="K179">
        <v>0</v>
      </c>
      <c r="L179" t="s">
        <v>47</v>
      </c>
      <c r="M179" t="s">
        <v>48</v>
      </c>
      <c r="N179">
        <v>71047</v>
      </c>
    </row>
    <row r="180" spans="1:14" x14ac:dyDescent="0.25">
      <c r="A180" t="s">
        <v>40</v>
      </c>
      <c r="B180" t="s">
        <v>41</v>
      </c>
      <c r="C180" t="s">
        <v>42</v>
      </c>
      <c r="D180" t="s">
        <v>43</v>
      </c>
      <c r="E180" t="s">
        <v>44</v>
      </c>
      <c r="F180" t="s">
        <v>45</v>
      </c>
      <c r="G180">
        <v>-18.510000000000002</v>
      </c>
      <c r="H180" t="s">
        <v>50</v>
      </c>
      <c r="I180" t="s">
        <v>46</v>
      </c>
      <c r="J180" t="s">
        <v>45</v>
      </c>
      <c r="K180">
        <v>0</v>
      </c>
      <c r="L180" t="s">
        <v>47</v>
      </c>
      <c r="M180" t="s">
        <v>48</v>
      </c>
      <c r="N180">
        <v>71112</v>
      </c>
    </row>
    <row r="181" spans="1:14" x14ac:dyDescent="0.25">
      <c r="A181" t="s">
        <v>40</v>
      </c>
      <c r="B181" t="s">
        <v>41</v>
      </c>
      <c r="C181" t="s">
        <v>42</v>
      </c>
      <c r="D181" t="s">
        <v>43</v>
      </c>
      <c r="E181" t="s">
        <v>44</v>
      </c>
      <c r="F181" t="s">
        <v>45</v>
      </c>
      <c r="G181">
        <v>-11.99</v>
      </c>
      <c r="H181" t="s">
        <v>50</v>
      </c>
      <c r="I181" t="s">
        <v>46</v>
      </c>
      <c r="J181" t="s">
        <v>45</v>
      </c>
      <c r="K181">
        <v>0</v>
      </c>
      <c r="L181" t="s">
        <v>47</v>
      </c>
      <c r="M181" t="s">
        <v>48</v>
      </c>
      <c r="N181">
        <v>71178</v>
      </c>
    </row>
    <row r="182" spans="1:14" x14ac:dyDescent="0.25">
      <c r="A182" t="s">
        <v>40</v>
      </c>
      <c r="B182" t="s">
        <v>41</v>
      </c>
      <c r="C182" t="s">
        <v>42</v>
      </c>
      <c r="D182" t="s">
        <v>43</v>
      </c>
      <c r="E182" t="s">
        <v>44</v>
      </c>
      <c r="F182" t="s">
        <v>45</v>
      </c>
      <c r="G182">
        <v>-2.08</v>
      </c>
      <c r="H182" t="s">
        <v>50</v>
      </c>
      <c r="I182" t="s">
        <v>46</v>
      </c>
      <c r="J182" t="s">
        <v>45</v>
      </c>
      <c r="K182">
        <v>0</v>
      </c>
      <c r="L182" t="s">
        <v>47</v>
      </c>
      <c r="M182" t="s">
        <v>48</v>
      </c>
      <c r="N182">
        <v>71242</v>
      </c>
    </row>
    <row r="183" spans="1:14" x14ac:dyDescent="0.25">
      <c r="A183" t="s">
        <v>40</v>
      </c>
      <c r="B183" t="s">
        <v>41</v>
      </c>
      <c r="C183" t="s">
        <v>42</v>
      </c>
      <c r="D183" t="s">
        <v>43</v>
      </c>
      <c r="E183" t="s">
        <v>44</v>
      </c>
      <c r="F183" t="s">
        <v>45</v>
      </c>
      <c r="G183">
        <v>7.59</v>
      </c>
      <c r="H183" t="s">
        <v>50</v>
      </c>
      <c r="I183" t="s">
        <v>46</v>
      </c>
      <c r="J183" t="s">
        <v>45</v>
      </c>
      <c r="K183">
        <v>0</v>
      </c>
      <c r="L183" t="s">
        <v>47</v>
      </c>
      <c r="M183" t="s">
        <v>48</v>
      </c>
      <c r="N183">
        <v>71306</v>
      </c>
    </row>
    <row r="184" spans="1:14" x14ac:dyDescent="0.25">
      <c r="A184" t="s">
        <v>40</v>
      </c>
      <c r="B184" t="s">
        <v>41</v>
      </c>
      <c r="C184" t="s">
        <v>42</v>
      </c>
      <c r="D184" t="s">
        <v>43</v>
      </c>
      <c r="E184" t="s">
        <v>44</v>
      </c>
      <c r="F184" t="s">
        <v>45</v>
      </c>
      <c r="G184">
        <v>15.81</v>
      </c>
      <c r="H184" t="s">
        <v>50</v>
      </c>
      <c r="I184" t="s">
        <v>46</v>
      </c>
      <c r="J184" t="s">
        <v>45</v>
      </c>
      <c r="K184">
        <v>0</v>
      </c>
      <c r="L184" t="s">
        <v>47</v>
      </c>
      <c r="M184" t="s">
        <v>48</v>
      </c>
      <c r="N184">
        <v>71370</v>
      </c>
    </row>
    <row r="185" spans="1:14" x14ac:dyDescent="0.25">
      <c r="A185" t="s">
        <v>40</v>
      </c>
      <c r="B185" t="s">
        <v>41</v>
      </c>
      <c r="C185" t="s">
        <v>42</v>
      </c>
      <c r="D185" t="s">
        <v>43</v>
      </c>
      <c r="E185" t="s">
        <v>44</v>
      </c>
      <c r="F185" t="s">
        <v>45</v>
      </c>
      <c r="G185">
        <v>20.88</v>
      </c>
      <c r="H185" t="s">
        <v>50</v>
      </c>
      <c r="I185" t="s">
        <v>46</v>
      </c>
      <c r="J185" t="s">
        <v>45</v>
      </c>
      <c r="K185">
        <v>0</v>
      </c>
      <c r="L185" t="s">
        <v>47</v>
      </c>
      <c r="M185" t="s">
        <v>48</v>
      </c>
      <c r="N185">
        <v>71435</v>
      </c>
    </row>
    <row r="186" spans="1:14" x14ac:dyDescent="0.25">
      <c r="A186" t="s">
        <v>40</v>
      </c>
      <c r="B186" t="s">
        <v>41</v>
      </c>
      <c r="C186" t="s">
        <v>42</v>
      </c>
      <c r="D186" t="s">
        <v>43</v>
      </c>
      <c r="E186" t="s">
        <v>44</v>
      </c>
      <c r="F186" t="s">
        <v>45</v>
      </c>
      <c r="G186">
        <v>19.43</v>
      </c>
      <c r="H186" t="s">
        <v>50</v>
      </c>
      <c r="I186" t="s">
        <v>46</v>
      </c>
      <c r="J186" t="s">
        <v>45</v>
      </c>
      <c r="K186">
        <v>0</v>
      </c>
      <c r="L186" t="s">
        <v>47</v>
      </c>
      <c r="M186" t="s">
        <v>48</v>
      </c>
      <c r="N186">
        <v>71499</v>
      </c>
    </row>
    <row r="187" spans="1:14" x14ac:dyDescent="0.25">
      <c r="A187" t="s">
        <v>40</v>
      </c>
      <c r="B187" t="s">
        <v>41</v>
      </c>
      <c r="C187" t="s">
        <v>42</v>
      </c>
      <c r="D187" t="s">
        <v>43</v>
      </c>
      <c r="E187" t="s">
        <v>44</v>
      </c>
      <c r="F187" t="s">
        <v>45</v>
      </c>
      <c r="G187">
        <v>10.97</v>
      </c>
      <c r="H187" t="s">
        <v>50</v>
      </c>
      <c r="I187" t="s">
        <v>46</v>
      </c>
      <c r="J187" t="s">
        <v>45</v>
      </c>
      <c r="K187">
        <v>0</v>
      </c>
      <c r="L187" t="s">
        <v>47</v>
      </c>
      <c r="M187" t="s">
        <v>48</v>
      </c>
      <c r="N187">
        <v>71564</v>
      </c>
    </row>
    <row r="188" spans="1:14" x14ac:dyDescent="0.25">
      <c r="A188" t="s">
        <v>40</v>
      </c>
      <c r="B188" t="s">
        <v>41</v>
      </c>
      <c r="C188" t="s">
        <v>42</v>
      </c>
      <c r="D188" t="s">
        <v>43</v>
      </c>
      <c r="E188" t="s">
        <v>44</v>
      </c>
      <c r="F188" t="s">
        <v>45</v>
      </c>
      <c r="G188">
        <v>1.06</v>
      </c>
      <c r="H188" t="s">
        <v>50</v>
      </c>
      <c r="I188" t="s">
        <v>46</v>
      </c>
      <c r="J188" t="s">
        <v>45</v>
      </c>
      <c r="K188">
        <v>0</v>
      </c>
      <c r="L188" t="s">
        <v>47</v>
      </c>
      <c r="M188" t="s">
        <v>48</v>
      </c>
      <c r="N188">
        <v>71627</v>
      </c>
    </row>
    <row r="189" spans="1:14" x14ac:dyDescent="0.25">
      <c r="A189" t="s">
        <v>40</v>
      </c>
      <c r="B189" t="s">
        <v>41</v>
      </c>
      <c r="C189" t="s">
        <v>42</v>
      </c>
      <c r="D189" t="s">
        <v>43</v>
      </c>
      <c r="E189" t="s">
        <v>44</v>
      </c>
      <c r="F189" t="s">
        <v>45</v>
      </c>
      <c r="G189">
        <v>-8.84</v>
      </c>
      <c r="H189" t="s">
        <v>50</v>
      </c>
      <c r="I189" t="s">
        <v>46</v>
      </c>
      <c r="J189" t="s">
        <v>45</v>
      </c>
      <c r="K189">
        <v>0</v>
      </c>
      <c r="L189" t="s">
        <v>47</v>
      </c>
      <c r="M189" t="s">
        <v>48</v>
      </c>
      <c r="N189">
        <v>71692</v>
      </c>
    </row>
    <row r="190" spans="1:14" x14ac:dyDescent="0.25">
      <c r="A190" t="s">
        <v>40</v>
      </c>
      <c r="B190" t="s">
        <v>41</v>
      </c>
      <c r="C190" t="s">
        <v>42</v>
      </c>
      <c r="D190" t="s">
        <v>43</v>
      </c>
      <c r="E190" t="s">
        <v>44</v>
      </c>
      <c r="F190" t="s">
        <v>45</v>
      </c>
      <c r="G190">
        <v>-16.82</v>
      </c>
      <c r="H190" t="s">
        <v>50</v>
      </c>
      <c r="I190" t="s">
        <v>46</v>
      </c>
      <c r="J190" t="s">
        <v>45</v>
      </c>
      <c r="K190">
        <v>0</v>
      </c>
      <c r="L190" t="s">
        <v>47</v>
      </c>
      <c r="M190" t="s">
        <v>48</v>
      </c>
      <c r="N190">
        <v>71757</v>
      </c>
    </row>
    <row r="191" spans="1:14" x14ac:dyDescent="0.25">
      <c r="A191" t="s">
        <v>40</v>
      </c>
      <c r="B191" t="s">
        <v>41</v>
      </c>
      <c r="C191" t="s">
        <v>42</v>
      </c>
      <c r="D191" t="s">
        <v>43</v>
      </c>
      <c r="E191" t="s">
        <v>44</v>
      </c>
      <c r="F191" t="s">
        <v>45</v>
      </c>
      <c r="G191">
        <v>-18.27</v>
      </c>
      <c r="H191" t="s">
        <v>50</v>
      </c>
      <c r="I191" t="s">
        <v>46</v>
      </c>
      <c r="J191" t="s">
        <v>45</v>
      </c>
      <c r="K191">
        <v>0</v>
      </c>
      <c r="L191" t="s">
        <v>47</v>
      </c>
      <c r="M191" t="s">
        <v>48</v>
      </c>
      <c r="N191">
        <v>71823</v>
      </c>
    </row>
    <row r="192" spans="1:14" x14ac:dyDescent="0.25">
      <c r="A192" t="s">
        <v>40</v>
      </c>
      <c r="B192" t="s">
        <v>41</v>
      </c>
      <c r="C192" t="s">
        <v>42</v>
      </c>
      <c r="D192" t="s">
        <v>43</v>
      </c>
      <c r="E192" t="s">
        <v>44</v>
      </c>
      <c r="F192" t="s">
        <v>45</v>
      </c>
      <c r="G192">
        <v>-11.99</v>
      </c>
      <c r="H192" t="s">
        <v>50</v>
      </c>
      <c r="I192" t="s">
        <v>46</v>
      </c>
      <c r="J192" t="s">
        <v>45</v>
      </c>
      <c r="K192">
        <v>0</v>
      </c>
      <c r="L192" t="s">
        <v>47</v>
      </c>
      <c r="M192" t="s">
        <v>48</v>
      </c>
      <c r="N192">
        <v>71888</v>
      </c>
    </row>
    <row r="193" spans="1:14" x14ac:dyDescent="0.25">
      <c r="A193" t="s">
        <v>40</v>
      </c>
      <c r="B193" t="s">
        <v>41</v>
      </c>
      <c r="C193" t="s">
        <v>42</v>
      </c>
      <c r="D193" t="s">
        <v>43</v>
      </c>
      <c r="E193" t="s">
        <v>44</v>
      </c>
      <c r="F193" t="s">
        <v>45</v>
      </c>
      <c r="G193">
        <v>-2.3199999999999998</v>
      </c>
      <c r="H193" t="s">
        <v>50</v>
      </c>
      <c r="I193" t="s">
        <v>46</v>
      </c>
      <c r="J193" t="s">
        <v>45</v>
      </c>
      <c r="K193">
        <v>0</v>
      </c>
      <c r="L193" t="s">
        <v>47</v>
      </c>
      <c r="M193" t="s">
        <v>48</v>
      </c>
      <c r="N193">
        <v>71953</v>
      </c>
    </row>
    <row r="194" spans="1:14" x14ac:dyDescent="0.25">
      <c r="A194" t="s">
        <v>40</v>
      </c>
      <c r="B194" t="s">
        <v>41</v>
      </c>
      <c r="C194" t="s">
        <v>42</v>
      </c>
      <c r="D194" t="s">
        <v>43</v>
      </c>
      <c r="E194" t="s">
        <v>44</v>
      </c>
      <c r="F194" t="s">
        <v>45</v>
      </c>
      <c r="G194">
        <v>7.59</v>
      </c>
      <c r="H194" t="s">
        <v>50</v>
      </c>
      <c r="I194" t="s">
        <v>46</v>
      </c>
      <c r="J194" t="s">
        <v>45</v>
      </c>
      <c r="K194">
        <v>0</v>
      </c>
      <c r="L194" t="s">
        <v>47</v>
      </c>
      <c r="M194" t="s">
        <v>48</v>
      </c>
      <c r="N194">
        <v>72016</v>
      </c>
    </row>
    <row r="195" spans="1:14" x14ac:dyDescent="0.25">
      <c r="A195" t="s">
        <v>40</v>
      </c>
      <c r="B195" t="s">
        <v>41</v>
      </c>
      <c r="C195" t="s">
        <v>42</v>
      </c>
      <c r="D195" t="s">
        <v>43</v>
      </c>
      <c r="E195" t="s">
        <v>44</v>
      </c>
      <c r="F195" t="s">
        <v>45</v>
      </c>
      <c r="G195">
        <v>16.05</v>
      </c>
      <c r="H195" t="s">
        <v>50</v>
      </c>
      <c r="I195" t="s">
        <v>46</v>
      </c>
      <c r="J195" t="s">
        <v>45</v>
      </c>
      <c r="K195">
        <v>0</v>
      </c>
      <c r="L195" t="s">
        <v>47</v>
      </c>
      <c r="M195" t="s">
        <v>48</v>
      </c>
      <c r="N195">
        <v>72081</v>
      </c>
    </row>
    <row r="196" spans="1:14" x14ac:dyDescent="0.25">
      <c r="A196" t="s">
        <v>40</v>
      </c>
      <c r="B196" t="s">
        <v>41</v>
      </c>
      <c r="C196" t="s">
        <v>42</v>
      </c>
      <c r="D196" t="s">
        <v>43</v>
      </c>
      <c r="E196" t="s">
        <v>44</v>
      </c>
      <c r="F196" t="s">
        <v>45</v>
      </c>
      <c r="G196">
        <v>20.64</v>
      </c>
      <c r="H196" t="s">
        <v>50</v>
      </c>
      <c r="I196" t="s">
        <v>46</v>
      </c>
      <c r="J196" t="s">
        <v>45</v>
      </c>
      <c r="K196">
        <v>0</v>
      </c>
      <c r="L196" t="s">
        <v>47</v>
      </c>
      <c r="M196" t="s">
        <v>48</v>
      </c>
      <c r="N196">
        <v>72145</v>
      </c>
    </row>
    <row r="197" spans="1:14" x14ac:dyDescent="0.25">
      <c r="A197" t="s">
        <v>40</v>
      </c>
      <c r="B197" t="s">
        <v>41</v>
      </c>
      <c r="C197" t="s">
        <v>42</v>
      </c>
      <c r="D197" t="s">
        <v>43</v>
      </c>
      <c r="E197" t="s">
        <v>44</v>
      </c>
      <c r="F197" t="s">
        <v>45</v>
      </c>
      <c r="G197">
        <v>18.71</v>
      </c>
      <c r="H197" t="s">
        <v>50</v>
      </c>
      <c r="I197" t="s">
        <v>46</v>
      </c>
      <c r="J197" t="s">
        <v>45</v>
      </c>
      <c r="K197">
        <v>0</v>
      </c>
      <c r="L197" t="s">
        <v>47</v>
      </c>
      <c r="M197" t="s">
        <v>48</v>
      </c>
      <c r="N197">
        <v>72210</v>
      </c>
    </row>
    <row r="198" spans="1:14" x14ac:dyDescent="0.25">
      <c r="A198" t="s">
        <v>40</v>
      </c>
      <c r="B198" t="s">
        <v>41</v>
      </c>
      <c r="C198" t="s">
        <v>42</v>
      </c>
      <c r="D198" t="s">
        <v>43</v>
      </c>
      <c r="E198" t="s">
        <v>44</v>
      </c>
      <c r="F198" t="s">
        <v>45</v>
      </c>
      <c r="G198">
        <v>10.25</v>
      </c>
      <c r="H198" t="s">
        <v>50</v>
      </c>
      <c r="I198" t="s">
        <v>46</v>
      </c>
      <c r="J198" t="s">
        <v>45</v>
      </c>
      <c r="K198">
        <v>0</v>
      </c>
      <c r="L198" t="s">
        <v>47</v>
      </c>
      <c r="M198" t="s">
        <v>48</v>
      </c>
      <c r="N198">
        <v>72274</v>
      </c>
    </row>
    <row r="199" spans="1:14" x14ac:dyDescent="0.25">
      <c r="A199" t="s">
        <v>40</v>
      </c>
      <c r="B199" t="s">
        <v>41</v>
      </c>
      <c r="C199" t="s">
        <v>42</v>
      </c>
      <c r="D199" t="s">
        <v>43</v>
      </c>
      <c r="E199" t="s">
        <v>44</v>
      </c>
      <c r="F199" t="s">
        <v>45</v>
      </c>
      <c r="G199">
        <v>0.1</v>
      </c>
      <c r="H199" t="s">
        <v>50</v>
      </c>
      <c r="I199" t="s">
        <v>46</v>
      </c>
      <c r="J199" t="s">
        <v>45</v>
      </c>
      <c r="K199">
        <v>0</v>
      </c>
      <c r="L199" t="s">
        <v>47</v>
      </c>
      <c r="M199" t="s">
        <v>48</v>
      </c>
      <c r="N199">
        <v>72338</v>
      </c>
    </row>
    <row r="200" spans="1:14" x14ac:dyDescent="0.25">
      <c r="A200" t="s">
        <v>40</v>
      </c>
      <c r="B200" t="s">
        <v>41</v>
      </c>
      <c r="C200" t="s">
        <v>42</v>
      </c>
      <c r="D200" t="s">
        <v>43</v>
      </c>
      <c r="E200" t="s">
        <v>44</v>
      </c>
      <c r="F200" t="s">
        <v>45</v>
      </c>
      <c r="G200">
        <v>-10.050000000000001</v>
      </c>
      <c r="H200" t="s">
        <v>50</v>
      </c>
      <c r="I200" t="s">
        <v>46</v>
      </c>
      <c r="J200" t="s">
        <v>45</v>
      </c>
      <c r="K200">
        <v>0</v>
      </c>
      <c r="L200" t="s">
        <v>47</v>
      </c>
      <c r="M200" t="s">
        <v>48</v>
      </c>
      <c r="N200">
        <v>72403</v>
      </c>
    </row>
    <row r="201" spans="1:14" x14ac:dyDescent="0.25">
      <c r="A201" t="s">
        <v>40</v>
      </c>
      <c r="B201" t="s">
        <v>41</v>
      </c>
      <c r="C201" t="s">
        <v>42</v>
      </c>
      <c r="D201" t="s">
        <v>43</v>
      </c>
      <c r="E201" t="s">
        <v>44</v>
      </c>
      <c r="F201" t="s">
        <v>45</v>
      </c>
      <c r="G201">
        <v>-18.03</v>
      </c>
      <c r="H201" t="s">
        <v>50</v>
      </c>
      <c r="I201" t="s">
        <v>46</v>
      </c>
      <c r="J201" t="s">
        <v>45</v>
      </c>
      <c r="K201">
        <v>0</v>
      </c>
      <c r="L201" t="s">
        <v>47</v>
      </c>
      <c r="M201" t="s">
        <v>48</v>
      </c>
      <c r="N201">
        <v>72469</v>
      </c>
    </row>
    <row r="202" spans="1:14" x14ac:dyDescent="0.25">
      <c r="A202" t="s">
        <v>40</v>
      </c>
      <c r="B202" t="s">
        <v>41</v>
      </c>
      <c r="C202" t="s">
        <v>42</v>
      </c>
      <c r="D202" t="s">
        <v>43</v>
      </c>
      <c r="E202" t="s">
        <v>44</v>
      </c>
      <c r="F202" t="s">
        <v>45</v>
      </c>
      <c r="G202">
        <v>-18.27</v>
      </c>
      <c r="H202" t="s">
        <v>50</v>
      </c>
      <c r="I202" t="s">
        <v>46</v>
      </c>
      <c r="J202" t="s">
        <v>45</v>
      </c>
      <c r="K202">
        <v>0</v>
      </c>
      <c r="L202" t="s">
        <v>47</v>
      </c>
      <c r="M202" t="s">
        <v>48</v>
      </c>
      <c r="N202">
        <v>72535</v>
      </c>
    </row>
    <row r="203" spans="1:14" x14ac:dyDescent="0.25">
      <c r="A203" t="s">
        <v>40</v>
      </c>
      <c r="B203" t="s">
        <v>41</v>
      </c>
      <c r="C203" t="s">
        <v>42</v>
      </c>
      <c r="D203" t="s">
        <v>43</v>
      </c>
      <c r="E203" t="s">
        <v>44</v>
      </c>
      <c r="F203" t="s">
        <v>45</v>
      </c>
      <c r="G203">
        <v>-11.51</v>
      </c>
      <c r="H203" t="s">
        <v>50</v>
      </c>
      <c r="I203" t="s">
        <v>46</v>
      </c>
      <c r="J203" t="s">
        <v>45</v>
      </c>
      <c r="K203">
        <v>0</v>
      </c>
      <c r="L203" t="s">
        <v>47</v>
      </c>
      <c r="M203" t="s">
        <v>48</v>
      </c>
      <c r="N203">
        <v>72600</v>
      </c>
    </row>
    <row r="204" spans="1:14" x14ac:dyDescent="0.25">
      <c r="A204" t="s">
        <v>40</v>
      </c>
      <c r="B204" t="s">
        <v>41</v>
      </c>
      <c r="C204" t="s">
        <v>42</v>
      </c>
      <c r="D204" t="s">
        <v>43</v>
      </c>
      <c r="E204" t="s">
        <v>44</v>
      </c>
      <c r="F204" t="s">
        <v>45</v>
      </c>
      <c r="G204">
        <v>-1.84</v>
      </c>
      <c r="H204" t="s">
        <v>50</v>
      </c>
      <c r="I204" t="s">
        <v>46</v>
      </c>
      <c r="J204" t="s">
        <v>45</v>
      </c>
      <c r="K204">
        <v>0</v>
      </c>
      <c r="L204" t="s">
        <v>47</v>
      </c>
      <c r="M204" t="s">
        <v>48</v>
      </c>
      <c r="N204">
        <v>72665</v>
      </c>
    </row>
    <row r="205" spans="1:14" x14ac:dyDescent="0.25">
      <c r="A205" t="s">
        <v>40</v>
      </c>
      <c r="B205" t="s">
        <v>41</v>
      </c>
      <c r="C205" t="s">
        <v>42</v>
      </c>
      <c r="D205" t="s">
        <v>43</v>
      </c>
      <c r="E205" t="s">
        <v>44</v>
      </c>
      <c r="F205" t="s">
        <v>45</v>
      </c>
      <c r="G205">
        <v>8.07</v>
      </c>
      <c r="H205" t="s">
        <v>50</v>
      </c>
      <c r="I205" t="s">
        <v>46</v>
      </c>
      <c r="J205" t="s">
        <v>45</v>
      </c>
      <c r="K205">
        <v>0</v>
      </c>
      <c r="L205" t="s">
        <v>47</v>
      </c>
      <c r="M205" t="s">
        <v>48</v>
      </c>
      <c r="N205">
        <v>72728</v>
      </c>
    </row>
    <row r="206" spans="1:14" x14ac:dyDescent="0.25">
      <c r="A206" t="s">
        <v>40</v>
      </c>
      <c r="B206" t="s">
        <v>41</v>
      </c>
      <c r="C206" t="s">
        <v>42</v>
      </c>
      <c r="D206" t="s">
        <v>43</v>
      </c>
      <c r="E206" t="s">
        <v>44</v>
      </c>
      <c r="F206" t="s">
        <v>45</v>
      </c>
      <c r="G206">
        <v>16.29</v>
      </c>
      <c r="H206" t="s">
        <v>50</v>
      </c>
      <c r="I206" t="s">
        <v>46</v>
      </c>
      <c r="J206" t="s">
        <v>45</v>
      </c>
      <c r="K206">
        <v>0</v>
      </c>
      <c r="L206" t="s">
        <v>47</v>
      </c>
      <c r="M206" t="s">
        <v>48</v>
      </c>
      <c r="N206">
        <v>72793</v>
      </c>
    </row>
    <row r="207" spans="1:14" x14ac:dyDescent="0.25">
      <c r="A207" t="s">
        <v>40</v>
      </c>
      <c r="B207" t="s">
        <v>41</v>
      </c>
      <c r="C207" t="s">
        <v>42</v>
      </c>
      <c r="D207" t="s">
        <v>43</v>
      </c>
      <c r="E207" t="s">
        <v>44</v>
      </c>
      <c r="F207" t="s">
        <v>45</v>
      </c>
      <c r="G207">
        <v>20.64</v>
      </c>
      <c r="H207" t="s">
        <v>50</v>
      </c>
      <c r="I207" t="s">
        <v>46</v>
      </c>
      <c r="J207" t="s">
        <v>45</v>
      </c>
      <c r="K207">
        <v>0</v>
      </c>
      <c r="L207" t="s">
        <v>47</v>
      </c>
      <c r="M207" t="s">
        <v>48</v>
      </c>
      <c r="N207">
        <v>72857</v>
      </c>
    </row>
    <row r="208" spans="1:14" x14ac:dyDescent="0.25">
      <c r="A208" t="s">
        <v>40</v>
      </c>
      <c r="B208" t="s">
        <v>41</v>
      </c>
      <c r="C208" t="s">
        <v>42</v>
      </c>
      <c r="D208" t="s">
        <v>43</v>
      </c>
      <c r="E208" t="s">
        <v>44</v>
      </c>
      <c r="F208" t="s">
        <v>45</v>
      </c>
      <c r="G208">
        <v>18.46</v>
      </c>
      <c r="H208" t="s">
        <v>50</v>
      </c>
      <c r="I208" t="s">
        <v>46</v>
      </c>
      <c r="J208" t="s">
        <v>45</v>
      </c>
      <c r="K208">
        <v>0</v>
      </c>
      <c r="L208" t="s">
        <v>47</v>
      </c>
      <c r="M208" t="s">
        <v>48</v>
      </c>
      <c r="N208">
        <v>72922</v>
      </c>
    </row>
    <row r="209" spans="1:14" x14ac:dyDescent="0.25">
      <c r="A209" t="s">
        <v>40</v>
      </c>
      <c r="B209" t="s">
        <v>41</v>
      </c>
      <c r="C209" t="s">
        <v>42</v>
      </c>
      <c r="D209" t="s">
        <v>43</v>
      </c>
      <c r="E209" t="s">
        <v>44</v>
      </c>
      <c r="F209" t="s">
        <v>45</v>
      </c>
      <c r="G209">
        <v>10</v>
      </c>
      <c r="H209" t="s">
        <v>50</v>
      </c>
      <c r="I209" t="s">
        <v>46</v>
      </c>
      <c r="J209" t="s">
        <v>45</v>
      </c>
      <c r="K209">
        <v>0</v>
      </c>
      <c r="L209" t="s">
        <v>47</v>
      </c>
      <c r="M209" t="s">
        <v>48</v>
      </c>
      <c r="N209">
        <v>72986</v>
      </c>
    </row>
    <row r="210" spans="1:14" x14ac:dyDescent="0.25">
      <c r="A210" t="s">
        <v>40</v>
      </c>
      <c r="B210" t="s">
        <v>41</v>
      </c>
      <c r="C210" t="s">
        <v>42</v>
      </c>
      <c r="D210" t="s">
        <v>43</v>
      </c>
      <c r="E210" t="s">
        <v>44</v>
      </c>
      <c r="F210" t="s">
        <v>45</v>
      </c>
      <c r="G210">
        <v>-0.15</v>
      </c>
      <c r="H210" t="s">
        <v>50</v>
      </c>
      <c r="I210" t="s">
        <v>46</v>
      </c>
      <c r="J210" t="s">
        <v>45</v>
      </c>
      <c r="K210">
        <v>0</v>
      </c>
      <c r="L210" t="s">
        <v>47</v>
      </c>
      <c r="M210" t="s">
        <v>48</v>
      </c>
      <c r="N210">
        <v>73051</v>
      </c>
    </row>
    <row r="211" spans="1:14" x14ac:dyDescent="0.25">
      <c r="A211" t="s">
        <v>40</v>
      </c>
      <c r="B211" t="s">
        <v>41</v>
      </c>
      <c r="C211" t="s">
        <v>42</v>
      </c>
      <c r="D211" t="s">
        <v>43</v>
      </c>
      <c r="E211" t="s">
        <v>44</v>
      </c>
      <c r="F211" t="s">
        <v>45</v>
      </c>
      <c r="G211">
        <v>-10.3</v>
      </c>
      <c r="H211" t="s">
        <v>50</v>
      </c>
      <c r="I211" t="s">
        <v>46</v>
      </c>
      <c r="J211" t="s">
        <v>45</v>
      </c>
      <c r="K211">
        <v>0</v>
      </c>
      <c r="L211" t="s">
        <v>47</v>
      </c>
      <c r="M211" t="s">
        <v>48</v>
      </c>
      <c r="N211">
        <v>73115</v>
      </c>
    </row>
    <row r="212" spans="1:14" x14ac:dyDescent="0.25">
      <c r="A212" t="s">
        <v>40</v>
      </c>
      <c r="B212" t="s">
        <v>41</v>
      </c>
      <c r="C212" t="s">
        <v>42</v>
      </c>
      <c r="D212" t="s">
        <v>43</v>
      </c>
      <c r="E212" t="s">
        <v>44</v>
      </c>
      <c r="F212" t="s">
        <v>45</v>
      </c>
      <c r="G212">
        <v>-17.79</v>
      </c>
      <c r="H212" t="s">
        <v>50</v>
      </c>
      <c r="I212" t="s">
        <v>46</v>
      </c>
      <c r="J212" t="s">
        <v>45</v>
      </c>
      <c r="K212">
        <v>0</v>
      </c>
      <c r="L212" t="s">
        <v>47</v>
      </c>
      <c r="M212" t="s">
        <v>48</v>
      </c>
      <c r="N212">
        <v>73181</v>
      </c>
    </row>
    <row r="213" spans="1:14" x14ac:dyDescent="0.25">
      <c r="A213" t="s">
        <v>40</v>
      </c>
      <c r="B213" t="s">
        <v>41</v>
      </c>
      <c r="C213" t="s">
        <v>42</v>
      </c>
      <c r="D213" t="s">
        <v>43</v>
      </c>
      <c r="E213" t="s">
        <v>44</v>
      </c>
      <c r="F213" t="s">
        <v>45</v>
      </c>
      <c r="G213">
        <v>-17.55</v>
      </c>
      <c r="H213" t="s">
        <v>50</v>
      </c>
      <c r="I213" t="s">
        <v>46</v>
      </c>
      <c r="J213" t="s">
        <v>45</v>
      </c>
      <c r="K213">
        <v>0</v>
      </c>
      <c r="L213" t="s">
        <v>47</v>
      </c>
      <c r="M213" t="s">
        <v>48</v>
      </c>
      <c r="N213">
        <v>73246</v>
      </c>
    </row>
    <row r="214" spans="1:14" x14ac:dyDescent="0.25">
      <c r="A214" t="s">
        <v>40</v>
      </c>
      <c r="B214" t="s">
        <v>41</v>
      </c>
      <c r="C214" t="s">
        <v>42</v>
      </c>
      <c r="D214" t="s">
        <v>43</v>
      </c>
      <c r="E214" t="s">
        <v>44</v>
      </c>
      <c r="F214" t="s">
        <v>45</v>
      </c>
      <c r="G214">
        <v>-11.02</v>
      </c>
      <c r="H214" t="s">
        <v>50</v>
      </c>
      <c r="I214" t="s">
        <v>46</v>
      </c>
      <c r="J214" t="s">
        <v>45</v>
      </c>
      <c r="K214">
        <v>0</v>
      </c>
      <c r="L214" t="s">
        <v>47</v>
      </c>
      <c r="M214" t="s">
        <v>48</v>
      </c>
      <c r="N214">
        <v>73312</v>
      </c>
    </row>
    <row r="215" spans="1:14" x14ac:dyDescent="0.25">
      <c r="A215" t="s">
        <v>40</v>
      </c>
      <c r="B215" t="s">
        <v>41</v>
      </c>
      <c r="C215" t="s">
        <v>42</v>
      </c>
      <c r="D215" t="s">
        <v>43</v>
      </c>
      <c r="E215" t="s">
        <v>44</v>
      </c>
      <c r="F215" t="s">
        <v>45</v>
      </c>
      <c r="G215">
        <v>-1.36</v>
      </c>
      <c r="H215" t="s">
        <v>50</v>
      </c>
      <c r="I215" t="s">
        <v>46</v>
      </c>
      <c r="J215" t="s">
        <v>45</v>
      </c>
      <c r="K215">
        <v>0</v>
      </c>
      <c r="L215" t="s">
        <v>47</v>
      </c>
      <c r="M215" t="s">
        <v>48</v>
      </c>
      <c r="N215">
        <v>73376</v>
      </c>
    </row>
    <row r="216" spans="1:14" x14ac:dyDescent="0.25">
      <c r="A216" t="s">
        <v>40</v>
      </c>
      <c r="B216" t="s">
        <v>41</v>
      </c>
      <c r="C216" t="s">
        <v>42</v>
      </c>
      <c r="D216" t="s">
        <v>43</v>
      </c>
      <c r="E216" t="s">
        <v>44</v>
      </c>
      <c r="F216" t="s">
        <v>45</v>
      </c>
      <c r="G216">
        <v>8.31</v>
      </c>
      <c r="H216" t="s">
        <v>50</v>
      </c>
      <c r="I216" t="s">
        <v>46</v>
      </c>
      <c r="J216" t="s">
        <v>45</v>
      </c>
      <c r="K216">
        <v>0</v>
      </c>
      <c r="L216" t="s">
        <v>47</v>
      </c>
      <c r="M216" t="s">
        <v>48</v>
      </c>
      <c r="N216">
        <v>73440</v>
      </c>
    </row>
    <row r="217" spans="1:14" x14ac:dyDescent="0.25">
      <c r="A217" t="s">
        <v>40</v>
      </c>
      <c r="B217" t="s">
        <v>41</v>
      </c>
      <c r="C217" t="s">
        <v>42</v>
      </c>
      <c r="D217" t="s">
        <v>43</v>
      </c>
      <c r="E217" t="s">
        <v>44</v>
      </c>
      <c r="F217" t="s">
        <v>45</v>
      </c>
      <c r="G217">
        <v>16.53</v>
      </c>
      <c r="H217" t="s">
        <v>50</v>
      </c>
      <c r="I217" t="s">
        <v>46</v>
      </c>
      <c r="J217" t="s">
        <v>45</v>
      </c>
      <c r="K217">
        <v>0</v>
      </c>
      <c r="L217" t="s">
        <v>47</v>
      </c>
      <c r="M217" t="s">
        <v>48</v>
      </c>
      <c r="N217">
        <v>73504</v>
      </c>
    </row>
    <row r="218" spans="1:14" x14ac:dyDescent="0.25">
      <c r="A218" t="s">
        <v>40</v>
      </c>
      <c r="B218" t="s">
        <v>41</v>
      </c>
      <c r="C218" t="s">
        <v>42</v>
      </c>
      <c r="D218" t="s">
        <v>43</v>
      </c>
      <c r="E218" t="s">
        <v>44</v>
      </c>
      <c r="F218" t="s">
        <v>45</v>
      </c>
      <c r="G218">
        <v>20.39</v>
      </c>
      <c r="H218" t="s">
        <v>50</v>
      </c>
      <c r="I218" t="s">
        <v>46</v>
      </c>
      <c r="J218" t="s">
        <v>45</v>
      </c>
      <c r="K218">
        <v>0</v>
      </c>
      <c r="L218" t="s">
        <v>47</v>
      </c>
      <c r="M218" t="s">
        <v>48</v>
      </c>
      <c r="N218">
        <v>73569</v>
      </c>
    </row>
    <row r="219" spans="1:14" x14ac:dyDescent="0.25">
      <c r="A219" t="s">
        <v>40</v>
      </c>
      <c r="B219" t="s">
        <v>41</v>
      </c>
      <c r="C219" t="s">
        <v>42</v>
      </c>
      <c r="D219" t="s">
        <v>43</v>
      </c>
      <c r="E219" t="s">
        <v>44</v>
      </c>
      <c r="F219" t="s">
        <v>45</v>
      </c>
      <c r="G219">
        <v>17.25</v>
      </c>
      <c r="H219" t="s">
        <v>50</v>
      </c>
      <c r="I219" t="s">
        <v>46</v>
      </c>
      <c r="J219" t="s">
        <v>45</v>
      </c>
      <c r="K219">
        <v>0</v>
      </c>
      <c r="L219" t="s">
        <v>47</v>
      </c>
      <c r="M219" t="s">
        <v>48</v>
      </c>
      <c r="N219">
        <v>73633</v>
      </c>
    </row>
    <row r="220" spans="1:14" x14ac:dyDescent="0.25">
      <c r="A220" t="s">
        <v>40</v>
      </c>
      <c r="B220" t="s">
        <v>41</v>
      </c>
      <c r="C220" t="s">
        <v>42</v>
      </c>
      <c r="D220" t="s">
        <v>43</v>
      </c>
      <c r="E220" t="s">
        <v>44</v>
      </c>
      <c r="F220" t="s">
        <v>45</v>
      </c>
      <c r="G220">
        <v>8.31</v>
      </c>
      <c r="H220" t="s">
        <v>50</v>
      </c>
      <c r="I220" t="s">
        <v>46</v>
      </c>
      <c r="J220" t="s">
        <v>45</v>
      </c>
      <c r="K220">
        <v>0</v>
      </c>
      <c r="L220" t="s">
        <v>47</v>
      </c>
      <c r="M220" t="s">
        <v>48</v>
      </c>
      <c r="N220">
        <v>73697</v>
      </c>
    </row>
    <row r="221" spans="1:14" x14ac:dyDescent="0.25">
      <c r="A221" t="s">
        <v>40</v>
      </c>
      <c r="B221" t="s">
        <v>41</v>
      </c>
      <c r="C221" t="s">
        <v>42</v>
      </c>
      <c r="D221" t="s">
        <v>43</v>
      </c>
      <c r="E221" t="s">
        <v>44</v>
      </c>
      <c r="F221" t="s">
        <v>45</v>
      </c>
      <c r="G221">
        <v>-1.6</v>
      </c>
      <c r="H221" t="s">
        <v>50</v>
      </c>
      <c r="I221" t="s">
        <v>46</v>
      </c>
      <c r="J221" t="s">
        <v>45</v>
      </c>
      <c r="K221">
        <v>0</v>
      </c>
      <c r="L221" t="s">
        <v>47</v>
      </c>
      <c r="M221" t="s">
        <v>48</v>
      </c>
      <c r="N221">
        <v>73761</v>
      </c>
    </row>
    <row r="222" spans="1:14" x14ac:dyDescent="0.25">
      <c r="A222" t="s">
        <v>40</v>
      </c>
      <c r="B222" t="s">
        <v>41</v>
      </c>
      <c r="C222" t="s">
        <v>42</v>
      </c>
      <c r="D222" t="s">
        <v>43</v>
      </c>
      <c r="E222" t="s">
        <v>44</v>
      </c>
      <c r="F222" t="s">
        <v>45</v>
      </c>
      <c r="G222">
        <v>-11.26</v>
      </c>
      <c r="H222" t="s">
        <v>50</v>
      </c>
      <c r="I222" t="s">
        <v>46</v>
      </c>
      <c r="J222" t="s">
        <v>45</v>
      </c>
      <c r="K222">
        <v>0</v>
      </c>
      <c r="L222" t="s">
        <v>47</v>
      </c>
      <c r="M222" t="s">
        <v>48</v>
      </c>
      <c r="N222">
        <v>73827</v>
      </c>
    </row>
    <row r="223" spans="1:14" x14ac:dyDescent="0.25">
      <c r="A223" t="s">
        <v>40</v>
      </c>
      <c r="B223" t="s">
        <v>41</v>
      </c>
      <c r="C223" t="s">
        <v>42</v>
      </c>
      <c r="D223" t="s">
        <v>43</v>
      </c>
      <c r="E223" t="s">
        <v>44</v>
      </c>
      <c r="F223" t="s">
        <v>45</v>
      </c>
      <c r="G223">
        <v>-17.309999999999999</v>
      </c>
      <c r="H223" t="s">
        <v>50</v>
      </c>
      <c r="I223" t="s">
        <v>46</v>
      </c>
      <c r="J223" t="s">
        <v>45</v>
      </c>
      <c r="K223">
        <v>0</v>
      </c>
      <c r="L223" t="s">
        <v>47</v>
      </c>
      <c r="M223" t="s">
        <v>48</v>
      </c>
      <c r="N223">
        <v>73892</v>
      </c>
    </row>
    <row r="224" spans="1:14" x14ac:dyDescent="0.25">
      <c r="A224" t="s">
        <v>40</v>
      </c>
      <c r="B224" t="s">
        <v>41</v>
      </c>
      <c r="C224" t="s">
        <v>42</v>
      </c>
      <c r="D224" t="s">
        <v>43</v>
      </c>
      <c r="E224" t="s">
        <v>44</v>
      </c>
      <c r="F224" t="s">
        <v>45</v>
      </c>
      <c r="G224">
        <v>-16.82</v>
      </c>
      <c r="H224" t="s">
        <v>50</v>
      </c>
      <c r="I224" t="s">
        <v>46</v>
      </c>
      <c r="J224" t="s">
        <v>45</v>
      </c>
      <c r="K224">
        <v>0</v>
      </c>
      <c r="L224" t="s">
        <v>47</v>
      </c>
      <c r="M224" t="s">
        <v>48</v>
      </c>
      <c r="N224">
        <v>73958</v>
      </c>
    </row>
    <row r="225" spans="1:14" x14ac:dyDescent="0.25">
      <c r="A225" t="s">
        <v>40</v>
      </c>
      <c r="B225" t="s">
        <v>41</v>
      </c>
      <c r="C225" t="s">
        <v>42</v>
      </c>
      <c r="D225" t="s">
        <v>43</v>
      </c>
      <c r="E225" t="s">
        <v>44</v>
      </c>
      <c r="F225" t="s">
        <v>45</v>
      </c>
      <c r="G225">
        <v>-15.37</v>
      </c>
      <c r="H225" t="s">
        <v>50</v>
      </c>
      <c r="I225" t="s">
        <v>46</v>
      </c>
      <c r="J225" t="s">
        <v>45</v>
      </c>
      <c r="K225">
        <v>0</v>
      </c>
      <c r="L225" t="s">
        <v>47</v>
      </c>
      <c r="M225" t="s">
        <v>48</v>
      </c>
      <c r="N225">
        <v>74023</v>
      </c>
    </row>
    <row r="226" spans="1:14" x14ac:dyDescent="0.25">
      <c r="A226" t="s">
        <v>40</v>
      </c>
      <c r="B226" t="s">
        <v>41</v>
      </c>
      <c r="C226" t="s">
        <v>42</v>
      </c>
      <c r="D226" t="s">
        <v>43</v>
      </c>
      <c r="E226" t="s">
        <v>44</v>
      </c>
      <c r="F226" t="s">
        <v>45</v>
      </c>
      <c r="G226">
        <v>-14.89</v>
      </c>
      <c r="H226" t="s">
        <v>50</v>
      </c>
      <c r="I226" t="s">
        <v>46</v>
      </c>
      <c r="J226" t="s">
        <v>45</v>
      </c>
      <c r="K226">
        <v>0</v>
      </c>
      <c r="L226" t="s">
        <v>47</v>
      </c>
      <c r="M226" t="s">
        <v>48</v>
      </c>
      <c r="N226">
        <v>74089</v>
      </c>
    </row>
    <row r="227" spans="1:14" x14ac:dyDescent="0.25">
      <c r="A227" t="s">
        <v>40</v>
      </c>
      <c r="B227" t="s">
        <v>41</v>
      </c>
      <c r="C227" t="s">
        <v>42</v>
      </c>
      <c r="D227" t="s">
        <v>43</v>
      </c>
      <c r="E227" t="s">
        <v>44</v>
      </c>
      <c r="F227" t="s">
        <v>45</v>
      </c>
      <c r="G227">
        <v>-15.13</v>
      </c>
      <c r="H227" t="s">
        <v>50</v>
      </c>
      <c r="I227" t="s">
        <v>46</v>
      </c>
      <c r="J227" t="s">
        <v>45</v>
      </c>
      <c r="K227">
        <v>0</v>
      </c>
      <c r="L227" t="s">
        <v>47</v>
      </c>
      <c r="M227" t="s">
        <v>48</v>
      </c>
      <c r="N227">
        <v>74155</v>
      </c>
    </row>
    <row r="228" spans="1:14" x14ac:dyDescent="0.25">
      <c r="A228" t="s">
        <v>40</v>
      </c>
      <c r="B228" t="s">
        <v>41</v>
      </c>
      <c r="C228" t="s">
        <v>42</v>
      </c>
      <c r="D228" t="s">
        <v>43</v>
      </c>
      <c r="E228" t="s">
        <v>44</v>
      </c>
      <c r="F228" t="s">
        <v>45</v>
      </c>
      <c r="G228">
        <v>-15.37</v>
      </c>
      <c r="H228" t="s">
        <v>50</v>
      </c>
      <c r="I228" t="s">
        <v>46</v>
      </c>
      <c r="J228" t="s">
        <v>45</v>
      </c>
      <c r="K228">
        <v>0</v>
      </c>
      <c r="L228" t="s">
        <v>47</v>
      </c>
      <c r="M228" t="s">
        <v>48</v>
      </c>
      <c r="N228">
        <v>74220</v>
      </c>
    </row>
    <row r="229" spans="1:14" x14ac:dyDescent="0.25">
      <c r="A229" t="s">
        <v>40</v>
      </c>
      <c r="B229" t="s">
        <v>41</v>
      </c>
      <c r="C229" t="s">
        <v>42</v>
      </c>
      <c r="D229" t="s">
        <v>43</v>
      </c>
      <c r="E229" t="s">
        <v>44</v>
      </c>
      <c r="F229" t="s">
        <v>45</v>
      </c>
      <c r="G229">
        <v>-15.37</v>
      </c>
      <c r="H229" t="s">
        <v>50</v>
      </c>
      <c r="I229" t="s">
        <v>46</v>
      </c>
      <c r="J229" t="s">
        <v>45</v>
      </c>
      <c r="K229">
        <v>0</v>
      </c>
      <c r="L229" t="s">
        <v>47</v>
      </c>
      <c r="M229" t="s">
        <v>48</v>
      </c>
      <c r="N229">
        <v>74286</v>
      </c>
    </row>
    <row r="230" spans="1:14" x14ac:dyDescent="0.25">
      <c r="A230" t="s">
        <v>40</v>
      </c>
      <c r="B230" t="s">
        <v>41</v>
      </c>
      <c r="C230" t="s">
        <v>42</v>
      </c>
      <c r="D230" t="s">
        <v>43</v>
      </c>
      <c r="E230" t="s">
        <v>44</v>
      </c>
      <c r="F230" t="s">
        <v>45</v>
      </c>
      <c r="G230">
        <v>-15.13</v>
      </c>
      <c r="H230" t="s">
        <v>50</v>
      </c>
      <c r="I230" t="s">
        <v>46</v>
      </c>
      <c r="J230" t="s">
        <v>45</v>
      </c>
      <c r="K230">
        <v>0</v>
      </c>
      <c r="L230" t="s">
        <v>47</v>
      </c>
      <c r="M230" t="s">
        <v>48</v>
      </c>
      <c r="N230">
        <v>74351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gain PID</vt:lpstr>
      <vt:lpstr>gain PID (2)</vt:lpstr>
      <vt:lpstr>gain odo</vt:lpstr>
      <vt:lpstr>analyse BF cap</vt:lpstr>
      <vt:lpstr>'analyse BF cap'!data_1</vt:lpstr>
      <vt:lpstr>DT</vt:lpstr>
      <vt:lpstr>DT_2</vt:lpstr>
      <vt:lpstr>'gain PID (2)'!Ku</vt:lpstr>
      <vt:lpstr>Ku</vt:lpstr>
      <vt:lpstr>'gain PID (2)'!ku_2</vt:lpstr>
      <vt:lpstr>ku_2</vt:lpstr>
      <vt:lpstr>'gain PID (2)'!TU</vt:lpstr>
      <vt:lpstr>TU</vt:lpstr>
      <vt:lpstr>'gain PID (2)'!TU_2</vt:lpstr>
      <vt:lpstr>TU_2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2017-05-08T13:43:53Z</dcterms:modified>
</cp:coreProperties>
</file>