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/>
  </bookViews>
  <sheets>
    <sheet name="gain PID" sheetId="4" r:id="rId1"/>
    <sheet name="gain odo" sheetId="1" r:id="rId2"/>
    <sheet name="Feuil3" sheetId="3" r:id="rId3"/>
  </sheets>
  <definedNames>
    <definedName name="Ku">'gain PID'!$B$4</definedName>
    <definedName name="ku_2">'gain PID'!$K$4</definedName>
    <definedName name="TU">'gain PID'!$B$5</definedName>
    <definedName name="TU_2">'gain PID'!$K$5</definedName>
  </definedNames>
  <calcPr calcId="162913"/>
</workbook>
</file>

<file path=xl/calcChain.xml><?xml version="1.0" encoding="utf-8"?>
<calcChain xmlns="http://schemas.openxmlformats.org/spreadsheetml/2006/main">
  <c r="D16" i="4" l="1"/>
  <c r="C16" i="4"/>
  <c r="B16" i="4"/>
  <c r="D15" i="4"/>
  <c r="C15" i="4"/>
  <c r="B15" i="4"/>
  <c r="D14" i="4"/>
  <c r="C14" i="4"/>
  <c r="B14" i="4"/>
  <c r="L14" i="4"/>
  <c r="M13" i="4"/>
  <c r="M14" i="4" s="1"/>
  <c r="K14" i="4"/>
  <c r="N5" i="4"/>
  <c r="K13" i="4"/>
  <c r="L13" i="4" s="1"/>
  <c r="K12" i="4"/>
  <c r="L12" i="4" s="1"/>
  <c r="L15" i="4" s="1"/>
  <c r="K11" i="4"/>
  <c r="M11" i="4" s="1"/>
  <c r="M16" i="4" s="1"/>
  <c r="L11" i="4"/>
  <c r="L16" i="4" s="1"/>
  <c r="K10" i="4"/>
  <c r="L10" i="4" s="1"/>
  <c r="K9" i="4"/>
  <c r="D20" i="4"/>
  <c r="C20" i="4"/>
  <c r="D19" i="4"/>
  <c r="C19" i="4"/>
  <c r="B20" i="1"/>
  <c r="C20" i="1"/>
  <c r="A20" i="1"/>
  <c r="K15" i="4" l="1"/>
  <c r="K16" i="4"/>
  <c r="M12" i="4"/>
  <c r="M15" i="4" s="1"/>
  <c r="D20" i="1"/>
  <c r="B12" i="4"/>
  <c r="C12" i="4" s="1"/>
  <c r="B13" i="4"/>
  <c r="D13" i="4" s="1"/>
  <c r="B11" i="4"/>
  <c r="D11" i="4" s="1"/>
  <c r="B10" i="4"/>
  <c r="C10" i="4" s="1"/>
  <c r="B9" i="4"/>
  <c r="D12" i="4" l="1"/>
  <c r="C11" i="4"/>
  <c r="C13" i="4"/>
  <c r="D8" i="1"/>
  <c r="H8" i="1"/>
  <c r="H7" i="1"/>
  <c r="D7" i="1"/>
  <c r="D19" i="1" l="1"/>
  <c r="H6" i="1" l="1"/>
  <c r="D6" i="1"/>
  <c r="H13" i="1" l="1"/>
  <c r="L11" i="1"/>
  <c r="D13" i="1"/>
  <c r="H5" i="1"/>
  <c r="D5" i="1"/>
</calcChain>
</file>

<file path=xl/comments1.xml><?xml version="1.0" encoding="utf-8"?>
<comments xmlns="http://schemas.openxmlformats.org/spreadsheetml/2006/main">
  <authors>
    <author>Author</author>
  </authors>
  <commentList>
    <comment ref="K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inter roue</t>
        </r>
      </text>
    </comment>
  </commentList>
</comments>
</file>

<file path=xl/sharedStrings.xml><?xml version="1.0" encoding="utf-8"?>
<sst xmlns="http://schemas.openxmlformats.org/spreadsheetml/2006/main" count="65" uniqueCount="40">
  <si>
    <t>tic</t>
  </si>
  <si>
    <t>distance</t>
  </si>
  <si>
    <t>iteration</t>
  </si>
  <si>
    <t>gain th</t>
  </si>
  <si>
    <t>pour reglage des gains gauche et droit</t>
  </si>
  <si>
    <t>odo propu droit</t>
  </si>
  <si>
    <t>odo propu gauche</t>
  </si>
  <si>
    <t>voie</t>
  </si>
  <si>
    <t>tour</t>
  </si>
  <si>
    <t>cap</t>
  </si>
  <si>
    <t>gain actuel</t>
  </si>
  <si>
    <t>essais statique puis, mise en route</t>
  </si>
  <si>
    <t>pour reglage des gains inter, une fois les gains droite/gauche regler</t>
  </si>
  <si>
    <t>inter roue, sens horaire</t>
  </si>
  <si>
    <t>inter roue, sens trigonometrique</t>
  </si>
  <si>
    <t>cap sens trigo</t>
  </si>
  <si>
    <t>ancien gain rot</t>
  </si>
  <si>
    <t>theorique</t>
  </si>
  <si>
    <t>mesuree</t>
  </si>
  <si>
    <t>new gain</t>
  </si>
  <si>
    <t>Kp</t>
  </si>
  <si>
    <t>Ki</t>
  </si>
  <si>
    <t>Kd</t>
  </si>
  <si>
    <t>P</t>
  </si>
  <si>
    <t>PI</t>
  </si>
  <si>
    <t>PID classsique</t>
  </si>
  <si>
    <t>Règle PID par methode de Ziergier-Nichols</t>
  </si>
  <si>
    <t>Augmentation du Kp unique jusqu'à oscillation du système</t>
  </si>
  <si>
    <t>quelques depassement</t>
  </si>
  <si>
    <t>pas de dépassement</t>
  </si>
  <si>
    <t>Tu (période en s)</t>
  </si>
  <si>
    <t>Ku (Kp seul)</t>
  </si>
  <si>
    <t>dep</t>
  </si>
  <si>
    <t>CAP</t>
  </si>
  <si>
    <t>DEP</t>
  </si>
  <si>
    <t>set O3</t>
  </si>
  <si>
    <t>set O2</t>
  </si>
  <si>
    <t>periode slave</t>
  </si>
  <si>
    <t>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</si>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</sst>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mm&quot;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4" fontId="0" fillId="0" borderId="1" xfId="0" applyNumberFormat="1" applyBorder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0" fillId="4" borderId="1" xfId="0" applyNumberFormat="1" applyFill="1" applyBorder="1"/>
    <xf numFmtId="0" fontId="3" fillId="5" borderId="1" xfId="0" applyFont="1" applyFill="1" applyBorder="1" applyAlignment="1">
      <alignment horizontal="center"/>
    </xf>
    <xf numFmtId="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147095</xdr:colOff>
      <xdr:row>0</xdr:row>
      <xdr:rowOff>0</xdr:rowOff>
    </xdr:from>
    <xdr:to>
      <xdr:col>9</xdr:col>
      <xdr:colOff>27399</xdr:colOff>
      <xdr:row>12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0BDBB1-FD84-4010-9903-6F858E91D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59" t="26697"/>
        <a:stretch/>
      </xdr:blipFill>
      <xdr:spPr>
        <a:xfrm>
          <a:off x="3766595" y="0"/>
          <a:ext cx="2928304" cy="266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152399</xdr:colOff>
      <xdr:row>0</xdr:row>
      <xdr:rowOff>0</xdr:rowOff>
    </xdr:from>
    <xdr:to>
      <xdr:col>20</xdr:col>
      <xdr:colOff>180060</xdr:colOff>
      <xdr:row>24</xdr:row>
      <xdr:rowOff>140880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299" y="0"/>
          <a:ext cx="4904461" cy="4712880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0</xdr:row>
      <xdr:rowOff>0</xdr:rowOff>
    </xdr:from>
    <xdr:to>
      <xdr:col>20</xdr:col>
      <xdr:colOff>256260</xdr:colOff>
      <xdr:row>21</xdr:row>
      <xdr:rowOff>35062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6350" y="0"/>
          <a:ext cx="4199610" cy="4035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130" zoomScaleNormal="130" workbookViewId="0">
      <selection activeCell="K19" sqref="K19"/>
    </sheetView>
  </sheetViews>
  <sheetFormatPr defaultColWidth="9.140625" defaultRowHeight="15" x14ac:dyDescent="0.25"/>
  <cols>
    <col min="1" max="1" width="22.5703125" customWidth="1"/>
    <col min="2" max="4" width="10.5703125" customWidth="1"/>
    <col min="10" max="10" width="22.85546875" customWidth="1"/>
    <col min="11" max="11" width="17" customWidth="1"/>
  </cols>
  <sheetData>
    <row r="1" spans="1:15" x14ac:dyDescent="0.25">
      <c r="A1" s="10" t="s">
        <v>26</v>
      </c>
      <c r="B1" s="10"/>
      <c r="C1" s="10"/>
      <c r="D1" s="10"/>
      <c r="E1" s="5"/>
    </row>
    <row r="2" spans="1:15" x14ac:dyDescent="0.25">
      <c r="A2" t="s">
        <v>34</v>
      </c>
      <c r="B2" t="s">
        <v>36</v>
      </c>
      <c r="J2" t="s">
        <v>33</v>
      </c>
      <c r="K2" t="s">
        <v>35</v>
      </c>
    </row>
    <row r="3" spans="1:15" ht="30.75" customHeight="1" x14ac:dyDescent="0.25">
      <c r="A3" s="9" t="s">
        <v>27</v>
      </c>
      <c r="B3" s="9"/>
      <c r="J3" s="9" t="s">
        <v>27</v>
      </c>
      <c r="K3" s="9"/>
    </row>
    <row r="4" spans="1:15" x14ac:dyDescent="0.25">
      <c r="A4" s="6" t="s">
        <v>31</v>
      </c>
      <c r="B4" s="7">
        <v>15</v>
      </c>
      <c r="J4" s="6" t="s">
        <v>31</v>
      </c>
      <c r="K4" s="7">
        <v>1500</v>
      </c>
      <c r="M4" t="s">
        <v>37</v>
      </c>
      <c r="N4">
        <v>20</v>
      </c>
      <c r="O4" t="s">
        <v>38</v>
      </c>
    </row>
    <row r="5" spans="1:15" x14ac:dyDescent="0.25">
      <c r="A5" s="6" t="s">
        <v>30</v>
      </c>
      <c r="B5" s="7">
        <v>1</v>
      </c>
      <c r="J5" s="6" t="s">
        <v>30</v>
      </c>
      <c r="K5" s="7">
        <v>0.59</v>
      </c>
      <c r="N5">
        <f>N4/1000</f>
        <v>0.02</v>
      </c>
      <c r="O5" t="s">
        <v>39</v>
      </c>
    </row>
    <row r="8" spans="1:15" x14ac:dyDescent="0.25">
      <c r="B8" s="6" t="s">
        <v>20</v>
      </c>
      <c r="C8" s="6" t="s">
        <v>21</v>
      </c>
      <c r="D8" s="6" t="s">
        <v>22</v>
      </c>
      <c r="K8" s="6" t="s">
        <v>20</v>
      </c>
      <c r="L8" s="6" t="s">
        <v>21</v>
      </c>
      <c r="M8" s="6" t="s">
        <v>22</v>
      </c>
    </row>
    <row r="9" spans="1:15" x14ac:dyDescent="0.25">
      <c r="A9" s="6" t="s">
        <v>23</v>
      </c>
      <c r="B9" s="8">
        <f>Ku/2</f>
        <v>7.5</v>
      </c>
      <c r="C9" s="8"/>
      <c r="D9" s="8"/>
      <c r="J9" s="6" t="s">
        <v>23</v>
      </c>
      <c r="K9" s="8">
        <f>ku_2/2</f>
        <v>750</v>
      </c>
      <c r="L9" s="8"/>
      <c r="M9" s="8"/>
    </row>
    <row r="10" spans="1:15" x14ac:dyDescent="0.25">
      <c r="A10" s="6" t="s">
        <v>24</v>
      </c>
      <c r="B10" s="8">
        <f>Ku/2.2</f>
        <v>6.8181818181818175</v>
      </c>
      <c r="C10" s="8">
        <f>B10/TU/1.2</f>
        <v>5.6818181818181817</v>
      </c>
      <c r="D10" s="8"/>
      <c r="J10" s="6" t="s">
        <v>24</v>
      </c>
      <c r="K10" s="8">
        <f>ku_2/2.2</f>
        <v>681.81818181818176</v>
      </c>
      <c r="L10" s="8">
        <f>K10/TU_2/1.2</f>
        <v>963.020030816641</v>
      </c>
      <c r="M10" s="8"/>
    </row>
    <row r="11" spans="1:15" x14ac:dyDescent="0.25">
      <c r="A11" s="6" t="s">
        <v>25</v>
      </c>
      <c r="B11" s="8">
        <f>0.6*Ku</f>
        <v>9</v>
      </c>
      <c r="C11" s="8">
        <f>2*B11/TU</f>
        <v>18</v>
      </c>
      <c r="D11" s="8">
        <f>B11*TU/8</f>
        <v>1.125</v>
      </c>
      <c r="J11" s="6" t="s">
        <v>25</v>
      </c>
      <c r="K11" s="8">
        <f>0.6*ku_2</f>
        <v>900</v>
      </c>
      <c r="L11" s="8">
        <f>2*K11/TU_2</f>
        <v>3050.8474576271187</v>
      </c>
      <c r="M11" s="8">
        <f>K11*TU_2/8</f>
        <v>66.375</v>
      </c>
    </row>
    <row r="12" spans="1:15" x14ac:dyDescent="0.25">
      <c r="A12" s="6" t="s">
        <v>28</v>
      </c>
      <c r="B12" s="8">
        <f>0.33*Ku</f>
        <v>4.95</v>
      </c>
      <c r="C12" s="8">
        <f>B12*2/TU</f>
        <v>9.9</v>
      </c>
      <c r="D12" s="8">
        <f>B12*TU/3</f>
        <v>1.6500000000000001</v>
      </c>
      <c r="J12" s="6" t="s">
        <v>28</v>
      </c>
      <c r="K12" s="8">
        <f>0.33*ku_2</f>
        <v>495</v>
      </c>
      <c r="L12" s="8">
        <f>K12*2/TU_2</f>
        <v>1677.9661016949153</v>
      </c>
      <c r="M12" s="8">
        <f>K12*TU_2/3</f>
        <v>97.350000000000009</v>
      </c>
    </row>
    <row r="13" spans="1:15" x14ac:dyDescent="0.25">
      <c r="A13" s="11" t="s">
        <v>29</v>
      </c>
      <c r="B13" s="12">
        <f>0.2*Ku</f>
        <v>3</v>
      </c>
      <c r="C13" s="12">
        <f>B13*2/TU</f>
        <v>6</v>
      </c>
      <c r="D13" s="12">
        <f>B13*TU/3</f>
        <v>1</v>
      </c>
      <c r="J13" s="11" t="s">
        <v>29</v>
      </c>
      <c r="K13" s="12">
        <f>0.2*ku_2</f>
        <v>300</v>
      </c>
      <c r="L13" s="12">
        <f>K13*2/TU_2</f>
        <v>1016.949152542373</v>
      </c>
      <c r="M13" s="12">
        <f>K13*TU_2/3</f>
        <v>59</v>
      </c>
    </row>
    <row r="14" spans="1:15" x14ac:dyDescent="0.25">
      <c r="A14" s="13" t="s">
        <v>29</v>
      </c>
      <c r="B14" s="14">
        <f>B13</f>
        <v>3</v>
      </c>
      <c r="C14" s="14">
        <f>C13*$N$5</f>
        <v>0.12</v>
      </c>
      <c r="D14" s="14">
        <f>D13/$N$5</f>
        <v>50</v>
      </c>
      <c r="J14" s="13" t="s">
        <v>29</v>
      </c>
      <c r="K14" s="14">
        <f>K13</f>
        <v>300</v>
      </c>
      <c r="L14" s="14">
        <f>L13*$N$5</f>
        <v>20.33898305084746</v>
      </c>
      <c r="M14" s="14">
        <f>M13/$N$5</f>
        <v>2950</v>
      </c>
    </row>
    <row r="15" spans="1:15" x14ac:dyDescent="0.25">
      <c r="A15" s="13" t="s">
        <v>28</v>
      </c>
      <c r="B15" s="14">
        <f>B12</f>
        <v>4.95</v>
      </c>
      <c r="C15" s="14">
        <f>C12*$N$5</f>
        <v>0.19800000000000001</v>
      </c>
      <c r="D15" s="14">
        <f>D12/$N$5</f>
        <v>82.5</v>
      </c>
      <c r="J15" s="13" t="s">
        <v>28</v>
      </c>
      <c r="K15" s="14">
        <f>K12</f>
        <v>495</v>
      </c>
      <c r="L15" s="14">
        <f>L12*$N$5</f>
        <v>33.559322033898304</v>
      </c>
      <c r="M15" s="14">
        <f>M12/$N$5</f>
        <v>4867.5</v>
      </c>
    </row>
    <row r="16" spans="1:15" x14ac:dyDescent="0.25">
      <c r="A16" s="13" t="s">
        <v>25</v>
      </c>
      <c r="B16" s="14">
        <f>B11</f>
        <v>9</v>
      </c>
      <c r="C16" s="14">
        <f>C11*$N$5</f>
        <v>0.36</v>
      </c>
      <c r="D16" s="14">
        <f>D11/$N$5</f>
        <v>56.25</v>
      </c>
      <c r="J16" s="13" t="s">
        <v>25</v>
      </c>
      <c r="K16" s="14">
        <f>K11</f>
        <v>900</v>
      </c>
      <c r="L16" s="14">
        <f>L11*$N$5</f>
        <v>61.016949152542374</v>
      </c>
      <c r="M16" s="14">
        <f>M11/$N$5</f>
        <v>3318.75</v>
      </c>
    </row>
    <row r="18" spans="1:4" x14ac:dyDescent="0.25">
      <c r="A18" t="s">
        <v>9</v>
      </c>
      <c r="B18">
        <v>300</v>
      </c>
      <c r="C18">
        <v>3</v>
      </c>
      <c r="D18">
        <v>1</v>
      </c>
    </row>
    <row r="19" spans="1:4" x14ac:dyDescent="0.25">
      <c r="A19" t="s">
        <v>32</v>
      </c>
      <c r="B19">
        <v>10</v>
      </c>
      <c r="C19">
        <f>B19*C18/B18</f>
        <v>0.1</v>
      </c>
      <c r="D19">
        <f>B19*D18/B18</f>
        <v>3.3333333333333333E-2</v>
      </c>
    </row>
    <row r="20" spans="1:4" x14ac:dyDescent="0.25">
      <c r="B20">
        <v>60</v>
      </c>
      <c r="C20">
        <f>B20*C18/B18</f>
        <v>0.6</v>
      </c>
      <c r="D20">
        <f>B20*D18/B18</f>
        <v>0.2</v>
      </c>
    </row>
  </sheetData>
  <mergeCells count="3">
    <mergeCell ref="A3:B3"/>
    <mergeCell ref="A1:D1"/>
    <mergeCell ref="J3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activeCell="G20" sqref="G20"/>
    </sheetView>
  </sheetViews>
  <sheetFormatPr defaultColWidth="9.140625" defaultRowHeight="15" x14ac:dyDescent="0.25"/>
  <cols>
    <col min="3" max="3" width="9.42578125" bestFit="1" customWidth="1"/>
    <col min="7" max="7" width="9.42578125" bestFit="1" customWidth="1"/>
  </cols>
  <sheetData>
    <row r="1" spans="1:12" x14ac:dyDescent="0.25">
      <c r="A1" t="s">
        <v>4</v>
      </c>
    </row>
    <row r="2" spans="1:12" x14ac:dyDescent="0.25">
      <c r="A2" t="s">
        <v>11</v>
      </c>
    </row>
    <row r="3" spans="1:12" x14ac:dyDescent="0.25">
      <c r="A3" s="1"/>
      <c r="B3" s="10" t="s">
        <v>5</v>
      </c>
      <c r="C3" s="10"/>
      <c r="D3" s="10"/>
      <c r="E3" s="10"/>
      <c r="F3" s="10" t="s">
        <v>6</v>
      </c>
      <c r="G3" s="10"/>
      <c r="H3" s="10"/>
      <c r="I3" s="10"/>
    </row>
    <row r="4" spans="1:12" x14ac:dyDescent="0.25">
      <c r="A4" s="3" t="s">
        <v>2</v>
      </c>
      <c r="B4" s="3" t="s">
        <v>0</v>
      </c>
      <c r="C4" s="3" t="s">
        <v>1</v>
      </c>
      <c r="D4" s="3" t="s">
        <v>3</v>
      </c>
      <c r="E4" s="3"/>
      <c r="F4" s="3" t="s">
        <v>0</v>
      </c>
      <c r="G4" s="3" t="s">
        <v>1</v>
      </c>
      <c r="H4" s="3" t="s">
        <v>3</v>
      </c>
      <c r="I4" s="3"/>
    </row>
    <row r="5" spans="1:12" x14ac:dyDescent="0.25">
      <c r="A5" s="1">
        <v>1</v>
      </c>
      <c r="B5" s="1">
        <v>1245</v>
      </c>
      <c r="C5" s="2">
        <v>1000</v>
      </c>
      <c r="D5" s="1">
        <f>C5/B5</f>
        <v>0.80321285140562249</v>
      </c>
      <c r="E5" s="1"/>
      <c r="F5" s="1">
        <v>1245</v>
      </c>
      <c r="G5" s="2">
        <v>1000</v>
      </c>
      <c r="H5" s="1">
        <f>G5/F5</f>
        <v>0.80321285140562249</v>
      </c>
      <c r="I5" s="1"/>
    </row>
    <row r="6" spans="1:12" x14ac:dyDescent="0.25">
      <c r="A6" s="1">
        <v>2</v>
      </c>
      <c r="B6" s="1">
        <v>5275</v>
      </c>
      <c r="C6" s="2">
        <v>2000</v>
      </c>
      <c r="D6" s="1">
        <f>C6/B6</f>
        <v>0.37914691943127959</v>
      </c>
      <c r="E6" s="1"/>
      <c r="F6" s="1">
        <v>5301</v>
      </c>
      <c r="G6" s="2">
        <v>2000</v>
      </c>
      <c r="H6" s="1">
        <f>G6/F6</f>
        <v>0.37728730428221091</v>
      </c>
      <c r="I6" s="1"/>
    </row>
    <row r="7" spans="1:12" x14ac:dyDescent="0.25">
      <c r="A7" s="1">
        <v>3</v>
      </c>
      <c r="B7" s="1">
        <v>7122</v>
      </c>
      <c r="C7" s="2">
        <v>2415</v>
      </c>
      <c r="D7" s="1">
        <f>C7/B7</f>
        <v>0.33909014321819714</v>
      </c>
      <c r="E7" s="1"/>
      <c r="F7" s="1">
        <v>7101</v>
      </c>
      <c r="G7" s="2">
        <v>2415</v>
      </c>
      <c r="H7" s="1">
        <f>G7/F7</f>
        <v>0.34009294465568229</v>
      </c>
      <c r="I7" s="1"/>
    </row>
    <row r="8" spans="1:12" x14ac:dyDescent="0.25">
      <c r="A8" s="1">
        <v>4</v>
      </c>
      <c r="B8" s="1">
        <v>7111</v>
      </c>
      <c r="C8" s="2">
        <v>2415</v>
      </c>
      <c r="D8" s="1">
        <f>C8/B8</f>
        <v>0.33961468147939811</v>
      </c>
      <c r="E8" s="1"/>
      <c r="F8" s="1">
        <v>7102</v>
      </c>
      <c r="G8" s="2">
        <v>2415</v>
      </c>
      <c r="H8" s="1">
        <f>G8/F8</f>
        <v>0.34004505773021682</v>
      </c>
      <c r="I8" s="1"/>
    </row>
    <row r="10" spans="1:12" x14ac:dyDescent="0.25">
      <c r="A10" t="s">
        <v>12</v>
      </c>
      <c r="K10" t="s">
        <v>15</v>
      </c>
    </row>
    <row r="11" spans="1:12" x14ac:dyDescent="0.25">
      <c r="A11" s="1"/>
      <c r="B11" s="10" t="s">
        <v>13</v>
      </c>
      <c r="C11" s="10"/>
      <c r="D11" s="10"/>
      <c r="E11" s="10"/>
      <c r="F11" s="10" t="s">
        <v>14</v>
      </c>
      <c r="G11" s="10"/>
      <c r="H11" s="10"/>
      <c r="I11" s="10"/>
      <c r="K11" s="4" t="s">
        <v>7</v>
      </c>
      <c r="L11">
        <f>375</f>
        <v>375</v>
      </c>
    </row>
    <row r="12" spans="1:12" x14ac:dyDescent="0.25">
      <c r="A12" s="3" t="s">
        <v>2</v>
      </c>
      <c r="B12" s="3" t="s">
        <v>8</v>
      </c>
      <c r="C12" s="3" t="s">
        <v>9</v>
      </c>
      <c r="D12" s="3" t="s">
        <v>10</v>
      </c>
      <c r="E12" s="3"/>
      <c r="F12" s="3" t="s">
        <v>8</v>
      </c>
      <c r="G12" s="3" t="s">
        <v>9</v>
      </c>
      <c r="H12" s="3" t="s">
        <v>10</v>
      </c>
      <c r="I12" s="3"/>
    </row>
    <row r="13" spans="1:12" x14ac:dyDescent="0.25">
      <c r="A13" s="1">
        <v>1</v>
      </c>
      <c r="B13" s="1">
        <v>3</v>
      </c>
      <c r="C13" s="2">
        <v>1000</v>
      </c>
      <c r="D13" s="1">
        <f>C13/B13</f>
        <v>333.33333333333331</v>
      </c>
      <c r="E13" s="1"/>
      <c r="F13" s="1">
        <v>3</v>
      </c>
      <c r="G13" s="2">
        <v>1000</v>
      </c>
      <c r="H13" s="1">
        <f>G13/F13</f>
        <v>333.33333333333331</v>
      </c>
      <c r="I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</row>
    <row r="18" spans="1:4" x14ac:dyDescent="0.25">
      <c r="A18" t="s">
        <v>16</v>
      </c>
      <c r="B18" t="s">
        <v>17</v>
      </c>
      <c r="C18" t="s">
        <v>18</v>
      </c>
      <c r="D18" t="s">
        <v>19</v>
      </c>
    </row>
    <row r="19" spans="1:4" x14ac:dyDescent="0.25">
      <c r="A19">
        <v>5.5375219999999996E-3</v>
      </c>
      <c r="B19">
        <v>158.15</v>
      </c>
      <c r="C19">
        <v>360</v>
      </c>
      <c r="D19">
        <f>A19*C19/B19</f>
        <v>1.260517179892507E-2</v>
      </c>
    </row>
    <row r="20" spans="1:4" x14ac:dyDescent="0.25">
      <c r="A20">
        <f>D19</f>
        <v>1.260517179892507E-2</v>
      </c>
      <c r="B20">
        <f>360*2+11.13</f>
        <v>731.13</v>
      </c>
      <c r="C20">
        <f>360*2</f>
        <v>720</v>
      </c>
      <c r="D20">
        <f>A20*C20/B20</f>
        <v>1.2413283130532259E-2</v>
      </c>
    </row>
    <row r="22" spans="1:4" x14ac:dyDescent="0.25">
      <c r="A22">
        <v>4.9870000000000001E-3</v>
      </c>
    </row>
  </sheetData>
  <mergeCells count="4">
    <mergeCell ref="B3:E3"/>
    <mergeCell ref="F3:I3"/>
    <mergeCell ref="B11:E11"/>
    <mergeCell ref="F11:I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gain PID</vt:lpstr>
      <vt:lpstr>gain odo</vt:lpstr>
      <vt:lpstr>Feuil3</vt:lpstr>
      <vt:lpstr>Ku</vt:lpstr>
      <vt:lpstr>ku_2</vt:lpstr>
      <vt:lpstr>TU</vt:lpstr>
      <vt:lpstr>TU_2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2017-05-03T17:42:29Z</dcterms:modified>
</cp:coreProperties>
</file>